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87" i="3" l="1"/>
  <c r="F287" i="3"/>
  <c r="G287" i="3"/>
  <c r="H287" i="3"/>
  <c r="I287" i="3"/>
  <c r="J287" i="3"/>
  <c r="K287" i="3"/>
  <c r="L287" i="3"/>
  <c r="E288" i="3"/>
  <c r="F288" i="3"/>
  <c r="G288" i="3"/>
  <c r="H288" i="3"/>
  <c r="I288" i="3"/>
  <c r="J288" i="3"/>
  <c r="K288" i="3"/>
  <c r="L288" i="3"/>
  <c r="E289" i="3"/>
  <c r="F289" i="3"/>
  <c r="G289" i="3"/>
  <c r="H289" i="3"/>
  <c r="I289" i="3"/>
  <c r="J289" i="3"/>
  <c r="K289" i="3"/>
  <c r="L289" i="3"/>
  <c r="E290" i="3"/>
  <c r="F290" i="3"/>
  <c r="G290" i="3"/>
  <c r="H290" i="3"/>
  <c r="I290" i="3"/>
  <c r="J290" i="3"/>
  <c r="K290" i="3"/>
  <c r="L290" i="3"/>
  <c r="E291" i="3"/>
  <c r="F291" i="3"/>
  <c r="G291" i="3"/>
  <c r="H291" i="3"/>
  <c r="I291" i="3"/>
  <c r="J291" i="3"/>
  <c r="K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K293" i="3"/>
  <c r="E294" i="3"/>
  <c r="F294" i="3"/>
  <c r="K294" i="3" s="1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L298" i="3" s="1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L302" i="3" s="1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L309" i="3" s="1"/>
  <c r="J309" i="3"/>
  <c r="E310" i="3"/>
  <c r="F310" i="3"/>
  <c r="G310" i="3"/>
  <c r="H310" i="3"/>
  <c r="I310" i="3"/>
  <c r="J310" i="3"/>
  <c r="L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L314" i="3" s="1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L318" i="3" s="1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L325" i="3" s="1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L333" i="3" s="1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L341" i="3" s="1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L349" i="3" s="1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L357" i="3" s="1"/>
  <c r="J357" i="3"/>
  <c r="E358" i="3"/>
  <c r="F358" i="3"/>
  <c r="G358" i="3"/>
  <c r="H358" i="3"/>
  <c r="I358" i="3"/>
  <c r="L358" i="3" s="1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K443" i="3" s="1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L447" i="3" s="1"/>
  <c r="E448" i="3"/>
  <c r="F448" i="3"/>
  <c r="G448" i="3"/>
  <c r="H448" i="3"/>
  <c r="I448" i="3"/>
  <c r="J448" i="3"/>
  <c r="L448" i="3" s="1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273" i="3"/>
  <c r="F273" i="3"/>
  <c r="K273" i="3" s="1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L446" i="3" l="1"/>
  <c r="L377" i="3"/>
  <c r="L373" i="3"/>
  <c r="L378" i="3"/>
  <c r="L374" i="3"/>
  <c r="L366" i="3"/>
  <c r="L362" i="3"/>
  <c r="K358" i="3"/>
  <c r="K357" i="3"/>
  <c r="K356" i="3"/>
  <c r="K355" i="3"/>
  <c r="K351" i="3"/>
  <c r="K350" i="3"/>
  <c r="K349" i="3"/>
  <c r="K348" i="3"/>
  <c r="K347" i="3"/>
  <c r="K343" i="3"/>
  <c r="K342" i="3"/>
  <c r="K341" i="3"/>
  <c r="K340" i="3"/>
  <c r="K339" i="3"/>
  <c r="K335" i="3"/>
  <c r="K334" i="3"/>
  <c r="K333" i="3"/>
  <c r="K332" i="3"/>
  <c r="K331" i="3"/>
  <c r="K327" i="3"/>
  <c r="K326" i="3"/>
  <c r="K325" i="3"/>
  <c r="K324" i="3"/>
  <c r="K323" i="3"/>
  <c r="K275" i="3"/>
  <c r="L274" i="3"/>
  <c r="K274" i="3"/>
  <c r="K454" i="3"/>
  <c r="K453" i="3"/>
  <c r="K452" i="3"/>
  <c r="K451" i="3"/>
  <c r="L445" i="3"/>
  <c r="K445" i="3"/>
  <c r="N445" i="3" s="1"/>
  <c r="K310" i="3"/>
  <c r="K309" i="3"/>
  <c r="K308" i="3"/>
  <c r="K307" i="3"/>
  <c r="L443" i="3"/>
  <c r="N443" i="3"/>
  <c r="L442" i="3"/>
  <c r="K442" i="3"/>
  <c r="N442" i="3" s="1"/>
  <c r="L441" i="3"/>
  <c r="K441" i="3"/>
  <c r="M441" i="3" s="1"/>
  <c r="L440" i="3"/>
  <c r="K440" i="3"/>
  <c r="N440" i="3" s="1"/>
  <c r="L439" i="3"/>
  <c r="K439" i="3"/>
  <c r="N439" i="3" s="1"/>
  <c r="L438" i="3"/>
  <c r="K438" i="3"/>
  <c r="M438" i="3" s="1"/>
  <c r="L437" i="3"/>
  <c r="K437" i="3"/>
  <c r="M437" i="3" s="1"/>
  <c r="L436" i="3"/>
  <c r="K436" i="3"/>
  <c r="N436" i="3" s="1"/>
  <c r="L435" i="3"/>
  <c r="K435" i="3"/>
  <c r="N435" i="3" s="1"/>
  <c r="L434" i="3"/>
  <c r="K434" i="3"/>
  <c r="M434" i="3" s="1"/>
  <c r="L433" i="3"/>
  <c r="K433" i="3"/>
  <c r="M433" i="3" s="1"/>
  <c r="L432" i="3"/>
  <c r="K432" i="3"/>
  <c r="N432" i="3" s="1"/>
  <c r="L431" i="3"/>
  <c r="K431" i="3"/>
  <c r="N431" i="3" s="1"/>
  <c r="L430" i="3"/>
  <c r="K430" i="3"/>
  <c r="M430" i="3" s="1"/>
  <c r="L429" i="3"/>
  <c r="K429" i="3"/>
  <c r="M429" i="3" s="1"/>
  <c r="L428" i="3"/>
  <c r="K428" i="3"/>
  <c r="N428" i="3" s="1"/>
  <c r="L427" i="3"/>
  <c r="K427" i="3"/>
  <c r="N427" i="3" s="1"/>
  <c r="L426" i="3"/>
  <c r="K426" i="3"/>
  <c r="M426" i="3" s="1"/>
  <c r="L425" i="3"/>
  <c r="K425" i="3"/>
  <c r="M425" i="3" s="1"/>
  <c r="L424" i="3"/>
  <c r="K424" i="3"/>
  <c r="L423" i="3"/>
  <c r="K423" i="3"/>
  <c r="L422" i="3"/>
  <c r="K422" i="3"/>
  <c r="L421" i="3"/>
  <c r="K421" i="3"/>
  <c r="L420" i="3"/>
  <c r="K420" i="3"/>
  <c r="K381" i="3"/>
  <c r="L380" i="3"/>
  <c r="K380" i="3"/>
  <c r="K375" i="3"/>
  <c r="K374" i="3"/>
  <c r="L372" i="3"/>
  <c r="K372" i="3"/>
  <c r="K367" i="3"/>
  <c r="K366" i="3"/>
  <c r="K365" i="3"/>
  <c r="K364" i="3"/>
  <c r="K363" i="3"/>
  <c r="L354" i="3"/>
  <c r="L350" i="3"/>
  <c r="L346" i="3"/>
  <c r="L342" i="3"/>
  <c r="L338" i="3"/>
  <c r="L334" i="3"/>
  <c r="L330" i="3"/>
  <c r="L326" i="3"/>
  <c r="L322" i="3"/>
  <c r="K318" i="3"/>
  <c r="L317" i="3"/>
  <c r="K317" i="3"/>
  <c r="K316" i="3"/>
  <c r="K315" i="3"/>
  <c r="L306" i="3"/>
  <c r="K302" i="3"/>
  <c r="L301" i="3"/>
  <c r="K301" i="3"/>
  <c r="K300" i="3"/>
  <c r="K299" i="3"/>
  <c r="K296" i="3"/>
  <c r="K295" i="3"/>
  <c r="K292" i="3"/>
  <c r="M273" i="3"/>
  <c r="U273" i="3"/>
  <c r="AC273" i="3"/>
  <c r="AK273" i="3"/>
  <c r="AS273" i="3"/>
  <c r="BA273" i="3"/>
  <c r="BI273" i="3"/>
  <c r="Z273" i="3"/>
  <c r="AP273" i="3"/>
  <c r="BF273" i="3"/>
  <c r="AN273" i="3"/>
  <c r="AB273" i="3"/>
  <c r="BH273" i="3"/>
  <c r="L273" i="3"/>
  <c r="O273" i="3" s="1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P381" i="3" s="1"/>
  <c r="T381" i="3"/>
  <c r="AB381" i="3"/>
  <c r="AJ381" i="3"/>
  <c r="AR381" i="3"/>
  <c r="AZ381" i="3"/>
  <c r="BH381" i="3"/>
  <c r="S381" i="3"/>
  <c r="AA381" i="3"/>
  <c r="AE381" i="3"/>
  <c r="AI381" i="3"/>
  <c r="AM381" i="3"/>
  <c r="AQ381" i="3"/>
  <c r="AU381" i="3"/>
  <c r="AY381" i="3"/>
  <c r="BC381" i="3"/>
  <c r="BG381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L375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68" i="3"/>
  <c r="L367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59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BN358" i="3" s="1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L352" i="3"/>
  <c r="L351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3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R342" i="3"/>
  <c r="AT342" i="3"/>
  <c r="AV342" i="3"/>
  <c r="AX342" i="3"/>
  <c r="AZ342" i="3"/>
  <c r="BB342" i="3"/>
  <c r="BD342" i="3"/>
  <c r="BF342" i="3"/>
  <c r="BH342" i="3"/>
  <c r="AS342" i="3"/>
  <c r="AU342" i="3"/>
  <c r="AW342" i="3"/>
  <c r="AY342" i="3"/>
  <c r="BA342" i="3"/>
  <c r="BC342" i="3"/>
  <c r="BE342" i="3"/>
  <c r="BG342" i="3"/>
  <c r="BI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36" i="3"/>
  <c r="L335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27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0" i="3"/>
  <c r="L319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L311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L304" i="3"/>
  <c r="L303" i="3"/>
  <c r="N302" i="3"/>
  <c r="P302" i="3"/>
  <c r="R302" i="3"/>
  <c r="T302" i="3"/>
  <c r="V302" i="3"/>
  <c r="X302" i="3"/>
  <c r="Z302" i="3"/>
  <c r="AB302" i="3"/>
  <c r="AD302" i="3"/>
  <c r="AF302" i="3"/>
  <c r="AH302" i="3"/>
  <c r="AJ302" i="3"/>
  <c r="AL302" i="3"/>
  <c r="AN302" i="3"/>
  <c r="AP302" i="3"/>
  <c r="AR302" i="3"/>
  <c r="AT302" i="3"/>
  <c r="AV302" i="3"/>
  <c r="AX302" i="3"/>
  <c r="AZ302" i="3"/>
  <c r="BB302" i="3"/>
  <c r="BD302" i="3"/>
  <c r="BF302" i="3"/>
  <c r="BH302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M301" i="3"/>
  <c r="O301" i="3"/>
  <c r="Q301" i="3"/>
  <c r="S301" i="3"/>
  <c r="U301" i="3"/>
  <c r="W301" i="3"/>
  <c r="Y301" i="3"/>
  <c r="AA301" i="3"/>
  <c r="AC301" i="3"/>
  <c r="AE301" i="3"/>
  <c r="AI301" i="3"/>
  <c r="AM301" i="3"/>
  <c r="AQ301" i="3"/>
  <c r="AU301" i="3"/>
  <c r="AX301" i="3"/>
  <c r="AZ301" i="3"/>
  <c r="BB301" i="3"/>
  <c r="BD301" i="3"/>
  <c r="BF301" i="3"/>
  <c r="BH301" i="3"/>
  <c r="AG301" i="3"/>
  <c r="AK301" i="3"/>
  <c r="AO301" i="3"/>
  <c r="AS301" i="3"/>
  <c r="AW301" i="3"/>
  <c r="AY301" i="3"/>
  <c r="BA301" i="3"/>
  <c r="BC301" i="3"/>
  <c r="BE301" i="3"/>
  <c r="BG301" i="3"/>
  <c r="BI301" i="3"/>
  <c r="L295" i="3"/>
  <c r="L293" i="3"/>
  <c r="L291" i="3"/>
  <c r="BI445" i="3"/>
  <c r="BG445" i="3"/>
  <c r="BE445" i="3"/>
  <c r="BC445" i="3"/>
  <c r="BA445" i="3"/>
  <c r="AY445" i="3"/>
  <c r="AW445" i="3"/>
  <c r="AU445" i="3"/>
  <c r="AS445" i="3"/>
  <c r="AQ445" i="3"/>
  <c r="AO445" i="3"/>
  <c r="AM445" i="3"/>
  <c r="AK445" i="3"/>
  <c r="AI445" i="3"/>
  <c r="AG445" i="3"/>
  <c r="AE445" i="3"/>
  <c r="AC445" i="3"/>
  <c r="AA445" i="3"/>
  <c r="Y445" i="3"/>
  <c r="W445" i="3"/>
  <c r="U445" i="3"/>
  <c r="S445" i="3"/>
  <c r="Q445" i="3"/>
  <c r="O445" i="3"/>
  <c r="M445" i="3"/>
  <c r="BI443" i="3"/>
  <c r="BG443" i="3"/>
  <c r="BE443" i="3"/>
  <c r="BC443" i="3"/>
  <c r="BA443" i="3"/>
  <c r="AY443" i="3"/>
  <c r="AW443" i="3"/>
  <c r="AU443" i="3"/>
  <c r="AS443" i="3"/>
  <c r="AQ443" i="3"/>
  <c r="AO443" i="3"/>
  <c r="AM443" i="3"/>
  <c r="AK443" i="3"/>
  <c r="AI443" i="3"/>
  <c r="AG443" i="3"/>
  <c r="AE443" i="3"/>
  <c r="AC443" i="3"/>
  <c r="AA443" i="3"/>
  <c r="Y443" i="3"/>
  <c r="W443" i="3"/>
  <c r="U443" i="3"/>
  <c r="S443" i="3"/>
  <c r="Q443" i="3"/>
  <c r="O443" i="3"/>
  <c r="M443" i="3"/>
  <c r="BI442" i="3"/>
  <c r="BG442" i="3"/>
  <c r="BE442" i="3"/>
  <c r="BC442" i="3"/>
  <c r="BA442" i="3"/>
  <c r="AY442" i="3"/>
  <c r="AW442" i="3"/>
  <c r="AU442" i="3"/>
  <c r="AS442" i="3"/>
  <c r="AQ442" i="3"/>
  <c r="AO442" i="3"/>
  <c r="AM442" i="3"/>
  <c r="AK442" i="3"/>
  <c r="AI442" i="3"/>
  <c r="AG442" i="3"/>
  <c r="AE442" i="3"/>
  <c r="AC442" i="3"/>
  <c r="AA442" i="3"/>
  <c r="Y442" i="3"/>
  <c r="W442" i="3"/>
  <c r="U442" i="3"/>
  <c r="S442" i="3"/>
  <c r="Q442" i="3"/>
  <c r="O442" i="3"/>
  <c r="M442" i="3"/>
  <c r="BH441" i="3"/>
  <c r="BF441" i="3"/>
  <c r="BD441" i="3"/>
  <c r="BB441" i="3"/>
  <c r="AZ441" i="3"/>
  <c r="AX441" i="3"/>
  <c r="AV441" i="3"/>
  <c r="AT441" i="3"/>
  <c r="AR441" i="3"/>
  <c r="AP441" i="3"/>
  <c r="AN441" i="3"/>
  <c r="AL441" i="3"/>
  <c r="AJ441" i="3"/>
  <c r="AH441" i="3"/>
  <c r="AF441" i="3"/>
  <c r="AD441" i="3"/>
  <c r="AB441" i="3"/>
  <c r="Z441" i="3"/>
  <c r="X441" i="3"/>
  <c r="V441" i="3"/>
  <c r="T441" i="3"/>
  <c r="R441" i="3"/>
  <c r="P441" i="3"/>
  <c r="N441" i="3"/>
  <c r="BI440" i="3"/>
  <c r="BG440" i="3"/>
  <c r="BE440" i="3"/>
  <c r="BC440" i="3"/>
  <c r="BA440" i="3"/>
  <c r="AY440" i="3"/>
  <c r="AW440" i="3"/>
  <c r="AU440" i="3"/>
  <c r="AS440" i="3"/>
  <c r="AQ440" i="3"/>
  <c r="AO440" i="3"/>
  <c r="AM440" i="3"/>
  <c r="AK440" i="3"/>
  <c r="AI440" i="3"/>
  <c r="AG440" i="3"/>
  <c r="AE440" i="3"/>
  <c r="AC440" i="3"/>
  <c r="AA440" i="3"/>
  <c r="Y440" i="3"/>
  <c r="W440" i="3"/>
  <c r="U440" i="3"/>
  <c r="S440" i="3"/>
  <c r="Q440" i="3"/>
  <c r="O440" i="3"/>
  <c r="M440" i="3"/>
  <c r="BI439" i="3"/>
  <c r="BG439" i="3"/>
  <c r="BE439" i="3"/>
  <c r="BC439" i="3"/>
  <c r="BA439" i="3"/>
  <c r="AY439" i="3"/>
  <c r="AW439" i="3"/>
  <c r="AU439" i="3"/>
  <c r="AS439" i="3"/>
  <c r="AQ439" i="3"/>
  <c r="AO439" i="3"/>
  <c r="AM439" i="3"/>
  <c r="AK439" i="3"/>
  <c r="AI439" i="3"/>
  <c r="AG439" i="3"/>
  <c r="AE439" i="3"/>
  <c r="AC439" i="3"/>
  <c r="AA439" i="3"/>
  <c r="Y439" i="3"/>
  <c r="W439" i="3"/>
  <c r="U439" i="3"/>
  <c r="S439" i="3"/>
  <c r="Q439" i="3"/>
  <c r="O439" i="3"/>
  <c r="M439" i="3"/>
  <c r="BH438" i="3"/>
  <c r="BF438" i="3"/>
  <c r="BD438" i="3"/>
  <c r="BB438" i="3"/>
  <c r="AZ438" i="3"/>
  <c r="AX438" i="3"/>
  <c r="AV438" i="3"/>
  <c r="AT438" i="3"/>
  <c r="AR438" i="3"/>
  <c r="AP438" i="3"/>
  <c r="AN438" i="3"/>
  <c r="AL438" i="3"/>
  <c r="AJ438" i="3"/>
  <c r="AH438" i="3"/>
  <c r="AF438" i="3"/>
  <c r="AD438" i="3"/>
  <c r="AB438" i="3"/>
  <c r="Z438" i="3"/>
  <c r="X438" i="3"/>
  <c r="V438" i="3"/>
  <c r="T438" i="3"/>
  <c r="R438" i="3"/>
  <c r="P438" i="3"/>
  <c r="N438" i="3"/>
  <c r="BH437" i="3"/>
  <c r="BF437" i="3"/>
  <c r="BD437" i="3"/>
  <c r="BB437" i="3"/>
  <c r="AZ437" i="3"/>
  <c r="AX437" i="3"/>
  <c r="AV437" i="3"/>
  <c r="AT437" i="3"/>
  <c r="AR437" i="3"/>
  <c r="AP437" i="3"/>
  <c r="AN437" i="3"/>
  <c r="AL437" i="3"/>
  <c r="AJ437" i="3"/>
  <c r="AH437" i="3"/>
  <c r="AF437" i="3"/>
  <c r="AD437" i="3"/>
  <c r="AB437" i="3"/>
  <c r="Z437" i="3"/>
  <c r="X437" i="3"/>
  <c r="V437" i="3"/>
  <c r="T437" i="3"/>
  <c r="R437" i="3"/>
  <c r="P437" i="3"/>
  <c r="N437" i="3"/>
  <c r="BI436" i="3"/>
  <c r="BG436" i="3"/>
  <c r="BE436" i="3"/>
  <c r="BC436" i="3"/>
  <c r="BA436" i="3"/>
  <c r="AY436" i="3"/>
  <c r="AW436" i="3"/>
  <c r="AU436" i="3"/>
  <c r="AS436" i="3"/>
  <c r="AQ436" i="3"/>
  <c r="AO436" i="3"/>
  <c r="AM436" i="3"/>
  <c r="AK436" i="3"/>
  <c r="AI436" i="3"/>
  <c r="AG436" i="3"/>
  <c r="AE436" i="3"/>
  <c r="AC436" i="3"/>
  <c r="AA436" i="3"/>
  <c r="Y436" i="3"/>
  <c r="W436" i="3"/>
  <c r="U436" i="3"/>
  <c r="S436" i="3"/>
  <c r="Q436" i="3"/>
  <c r="O436" i="3"/>
  <c r="M436" i="3"/>
  <c r="BI435" i="3"/>
  <c r="BG435" i="3"/>
  <c r="BE435" i="3"/>
  <c r="BC435" i="3"/>
  <c r="BA435" i="3"/>
  <c r="AY435" i="3"/>
  <c r="AW435" i="3"/>
  <c r="AU435" i="3"/>
  <c r="AS435" i="3"/>
  <c r="AQ435" i="3"/>
  <c r="AO435" i="3"/>
  <c r="AM435" i="3"/>
  <c r="AK435" i="3"/>
  <c r="AI435" i="3"/>
  <c r="AG435" i="3"/>
  <c r="AE435" i="3"/>
  <c r="AC435" i="3"/>
  <c r="AA435" i="3"/>
  <c r="Y435" i="3"/>
  <c r="W435" i="3"/>
  <c r="U435" i="3"/>
  <c r="S435" i="3"/>
  <c r="Q435" i="3"/>
  <c r="O435" i="3"/>
  <c r="M435" i="3"/>
  <c r="BH434" i="3"/>
  <c r="BF434" i="3"/>
  <c r="BD434" i="3"/>
  <c r="BB434" i="3"/>
  <c r="AZ434" i="3"/>
  <c r="AX434" i="3"/>
  <c r="AV434" i="3"/>
  <c r="AT434" i="3"/>
  <c r="AR434" i="3"/>
  <c r="AP434" i="3"/>
  <c r="AN434" i="3"/>
  <c r="AL434" i="3"/>
  <c r="AJ434" i="3"/>
  <c r="AH434" i="3"/>
  <c r="AF434" i="3"/>
  <c r="AD434" i="3"/>
  <c r="AB434" i="3"/>
  <c r="Z434" i="3"/>
  <c r="X434" i="3"/>
  <c r="V434" i="3"/>
  <c r="T434" i="3"/>
  <c r="R434" i="3"/>
  <c r="P434" i="3"/>
  <c r="N434" i="3"/>
  <c r="BH433" i="3"/>
  <c r="BF433" i="3"/>
  <c r="BD433" i="3"/>
  <c r="BB433" i="3"/>
  <c r="AZ433" i="3"/>
  <c r="AX433" i="3"/>
  <c r="AV433" i="3"/>
  <c r="AT433" i="3"/>
  <c r="AR433" i="3"/>
  <c r="AP433" i="3"/>
  <c r="AN433" i="3"/>
  <c r="AL433" i="3"/>
  <c r="AJ433" i="3"/>
  <c r="AH433" i="3"/>
  <c r="AF433" i="3"/>
  <c r="AD433" i="3"/>
  <c r="AB433" i="3"/>
  <c r="Z433" i="3"/>
  <c r="X433" i="3"/>
  <c r="V433" i="3"/>
  <c r="T433" i="3"/>
  <c r="R433" i="3"/>
  <c r="P433" i="3"/>
  <c r="N433" i="3"/>
  <c r="BI432" i="3"/>
  <c r="BG432" i="3"/>
  <c r="BE432" i="3"/>
  <c r="BC432" i="3"/>
  <c r="BA432" i="3"/>
  <c r="AY432" i="3"/>
  <c r="AW432" i="3"/>
  <c r="AU432" i="3"/>
  <c r="AS432" i="3"/>
  <c r="AQ432" i="3"/>
  <c r="AO432" i="3"/>
  <c r="AM432" i="3"/>
  <c r="AK432" i="3"/>
  <c r="AI432" i="3"/>
  <c r="AG432" i="3"/>
  <c r="AE432" i="3"/>
  <c r="AC432" i="3"/>
  <c r="AA432" i="3"/>
  <c r="Y432" i="3"/>
  <c r="W432" i="3"/>
  <c r="U432" i="3"/>
  <c r="S432" i="3"/>
  <c r="Q432" i="3"/>
  <c r="O432" i="3"/>
  <c r="M432" i="3"/>
  <c r="BI431" i="3"/>
  <c r="BG431" i="3"/>
  <c r="BE431" i="3"/>
  <c r="BC431" i="3"/>
  <c r="BA431" i="3"/>
  <c r="AY431" i="3"/>
  <c r="AW431" i="3"/>
  <c r="AU431" i="3"/>
  <c r="AS431" i="3"/>
  <c r="AQ431" i="3"/>
  <c r="AO431" i="3"/>
  <c r="AM431" i="3"/>
  <c r="AK431" i="3"/>
  <c r="AI431" i="3"/>
  <c r="AG431" i="3"/>
  <c r="AE431" i="3"/>
  <c r="AC431" i="3"/>
  <c r="AA431" i="3"/>
  <c r="Y431" i="3"/>
  <c r="W431" i="3"/>
  <c r="U431" i="3"/>
  <c r="S431" i="3"/>
  <c r="Q431" i="3"/>
  <c r="O431" i="3"/>
  <c r="M431" i="3"/>
  <c r="BH430" i="3"/>
  <c r="BF430" i="3"/>
  <c r="BD430" i="3"/>
  <c r="BB430" i="3"/>
  <c r="AZ430" i="3"/>
  <c r="AX430" i="3"/>
  <c r="AV430" i="3"/>
  <c r="AT430" i="3"/>
  <c r="AR430" i="3"/>
  <c r="AP430" i="3"/>
  <c r="AN430" i="3"/>
  <c r="AL430" i="3"/>
  <c r="AJ430" i="3"/>
  <c r="AH430" i="3"/>
  <c r="AF430" i="3"/>
  <c r="AD430" i="3"/>
  <c r="AB430" i="3"/>
  <c r="Z430" i="3"/>
  <c r="X430" i="3"/>
  <c r="V430" i="3"/>
  <c r="T430" i="3"/>
  <c r="R430" i="3"/>
  <c r="P430" i="3"/>
  <c r="N430" i="3"/>
  <c r="BH429" i="3"/>
  <c r="BF429" i="3"/>
  <c r="BD429" i="3"/>
  <c r="BB429" i="3"/>
  <c r="AZ429" i="3"/>
  <c r="AX429" i="3"/>
  <c r="AV429" i="3"/>
  <c r="AT429" i="3"/>
  <c r="AR429" i="3"/>
  <c r="AP429" i="3"/>
  <c r="AN429" i="3"/>
  <c r="AL429" i="3"/>
  <c r="AJ429" i="3"/>
  <c r="AH429" i="3"/>
  <c r="AF429" i="3"/>
  <c r="AD429" i="3"/>
  <c r="AB429" i="3"/>
  <c r="Z429" i="3"/>
  <c r="X429" i="3"/>
  <c r="V429" i="3"/>
  <c r="T429" i="3"/>
  <c r="R429" i="3"/>
  <c r="P429" i="3"/>
  <c r="N429" i="3"/>
  <c r="BI428" i="3"/>
  <c r="BG428" i="3"/>
  <c r="BE428" i="3"/>
  <c r="BC428" i="3"/>
  <c r="BA428" i="3"/>
  <c r="AY428" i="3"/>
  <c r="AW428" i="3"/>
  <c r="AU428" i="3"/>
  <c r="AS428" i="3"/>
  <c r="AQ428" i="3"/>
  <c r="AO428" i="3"/>
  <c r="AM428" i="3"/>
  <c r="AK428" i="3"/>
  <c r="AI428" i="3"/>
  <c r="AG428" i="3"/>
  <c r="AE428" i="3"/>
  <c r="AC428" i="3"/>
  <c r="AA428" i="3"/>
  <c r="Y428" i="3"/>
  <c r="W428" i="3"/>
  <c r="U428" i="3"/>
  <c r="S428" i="3"/>
  <c r="Q428" i="3"/>
  <c r="O428" i="3"/>
  <c r="M428" i="3"/>
  <c r="BI427" i="3"/>
  <c r="BG427" i="3"/>
  <c r="BE427" i="3"/>
  <c r="BC427" i="3"/>
  <c r="BA427" i="3"/>
  <c r="AY427" i="3"/>
  <c r="AW427" i="3"/>
  <c r="AU427" i="3"/>
  <c r="AS427" i="3"/>
  <c r="AQ427" i="3"/>
  <c r="AO427" i="3"/>
  <c r="AM427" i="3"/>
  <c r="AK427" i="3"/>
  <c r="AI427" i="3"/>
  <c r="AG427" i="3"/>
  <c r="AE427" i="3"/>
  <c r="AC427" i="3"/>
  <c r="AA427" i="3"/>
  <c r="Y427" i="3"/>
  <c r="W427" i="3"/>
  <c r="U427" i="3"/>
  <c r="S427" i="3"/>
  <c r="Q427" i="3"/>
  <c r="O427" i="3"/>
  <c r="M427" i="3"/>
  <c r="BH426" i="3"/>
  <c r="BF426" i="3"/>
  <c r="BD426" i="3"/>
  <c r="BB426" i="3"/>
  <c r="AZ426" i="3"/>
  <c r="AX426" i="3"/>
  <c r="AV426" i="3"/>
  <c r="AT426" i="3"/>
  <c r="AR426" i="3"/>
  <c r="AP426" i="3"/>
  <c r="AN426" i="3"/>
  <c r="AL426" i="3"/>
  <c r="AJ426" i="3"/>
  <c r="AH426" i="3"/>
  <c r="AF426" i="3"/>
  <c r="AD426" i="3"/>
  <c r="AB426" i="3"/>
  <c r="Z426" i="3"/>
  <c r="X426" i="3"/>
  <c r="V426" i="3"/>
  <c r="T426" i="3"/>
  <c r="R426" i="3"/>
  <c r="P426" i="3"/>
  <c r="N426" i="3"/>
  <c r="BH425" i="3"/>
  <c r="BF425" i="3"/>
  <c r="BD425" i="3"/>
  <c r="BB425" i="3"/>
  <c r="AZ425" i="3"/>
  <c r="AX425" i="3"/>
  <c r="AV425" i="3"/>
  <c r="AT425" i="3"/>
  <c r="AR425" i="3"/>
  <c r="AP425" i="3"/>
  <c r="AN425" i="3"/>
  <c r="AL425" i="3"/>
  <c r="AJ425" i="3"/>
  <c r="AH425" i="3"/>
  <c r="AF425" i="3"/>
  <c r="AD425" i="3"/>
  <c r="AB425" i="3"/>
  <c r="Z425" i="3"/>
  <c r="X425" i="3"/>
  <c r="V425" i="3"/>
  <c r="T425" i="3"/>
  <c r="R425" i="3"/>
  <c r="P425" i="3"/>
  <c r="N425" i="3"/>
  <c r="BI424" i="3"/>
  <c r="BG424" i="3"/>
  <c r="BE424" i="3"/>
  <c r="BC424" i="3"/>
  <c r="BA424" i="3"/>
  <c r="AY424" i="3"/>
  <c r="AW424" i="3"/>
  <c r="AU424" i="3"/>
  <c r="AS424" i="3"/>
  <c r="AQ424" i="3"/>
  <c r="AO424" i="3"/>
  <c r="AK424" i="3"/>
  <c r="AG424" i="3"/>
  <c r="AC424" i="3"/>
  <c r="Y424" i="3"/>
  <c r="U424" i="3"/>
  <c r="Q424" i="3"/>
  <c r="M424" i="3"/>
  <c r="BG423" i="3"/>
  <c r="BC423" i="3"/>
  <c r="AY423" i="3"/>
  <c r="AU423" i="3"/>
  <c r="AQ423" i="3"/>
  <c r="AM423" i="3"/>
  <c r="AI423" i="3"/>
  <c r="AE423" i="3"/>
  <c r="AA423" i="3"/>
  <c r="W423" i="3"/>
  <c r="S423" i="3"/>
  <c r="O423" i="3"/>
  <c r="BF422" i="3"/>
  <c r="BB422" i="3"/>
  <c r="AX422" i="3"/>
  <c r="AT422" i="3"/>
  <c r="AP422" i="3"/>
  <c r="AL422" i="3"/>
  <c r="AH422" i="3"/>
  <c r="AD422" i="3"/>
  <c r="Z422" i="3"/>
  <c r="V422" i="3"/>
  <c r="R422" i="3"/>
  <c r="N422" i="3"/>
  <c r="BH421" i="3"/>
  <c r="BD421" i="3"/>
  <c r="AZ421" i="3"/>
  <c r="AV421" i="3"/>
  <c r="AR421" i="3"/>
  <c r="AN421" i="3"/>
  <c r="AJ421" i="3"/>
  <c r="AF421" i="3"/>
  <c r="AB421" i="3"/>
  <c r="X421" i="3"/>
  <c r="T421" i="3"/>
  <c r="P421" i="3"/>
  <c r="BG420" i="3"/>
  <c r="BC420" i="3"/>
  <c r="AY420" i="3"/>
  <c r="AU420" i="3"/>
  <c r="AQ420" i="3"/>
  <c r="AM420" i="3"/>
  <c r="AI420" i="3"/>
  <c r="AE420" i="3"/>
  <c r="AA420" i="3"/>
  <c r="W420" i="3"/>
  <c r="S420" i="3"/>
  <c r="O420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T275" i="3" s="1"/>
  <c r="AJ275" i="3"/>
  <c r="AZ275" i="3"/>
  <c r="AA275" i="3"/>
  <c r="BG275" i="3"/>
  <c r="Q275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O274" i="3"/>
  <c r="W274" i="3"/>
  <c r="AE274" i="3"/>
  <c r="AM274" i="3"/>
  <c r="AU274" i="3"/>
  <c r="BC274" i="3"/>
  <c r="S274" i="3"/>
  <c r="AA274" i="3"/>
  <c r="AI274" i="3"/>
  <c r="AQ274" i="3"/>
  <c r="AY274" i="3"/>
  <c r="BG274" i="3"/>
  <c r="L454" i="3"/>
  <c r="BB454" i="3" s="1"/>
  <c r="L453" i="3"/>
  <c r="BB453" i="3" s="1"/>
  <c r="L452" i="3"/>
  <c r="BB452" i="3" s="1"/>
  <c r="L451" i="3"/>
  <c r="BB451" i="3" s="1"/>
  <c r="L450" i="3"/>
  <c r="K450" i="3"/>
  <c r="L449" i="3"/>
  <c r="K449" i="3"/>
  <c r="K448" i="3"/>
  <c r="K447" i="3"/>
  <c r="K446" i="3"/>
  <c r="K444" i="3"/>
  <c r="L379" i="3"/>
  <c r="L376" i="3"/>
  <c r="K376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L371" i="3"/>
  <c r="K370" i="3"/>
  <c r="L369" i="3"/>
  <c r="K369" i="3"/>
  <c r="K368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L365" i="3"/>
  <c r="L363" i="3"/>
  <c r="K362" i="3"/>
  <c r="L361" i="3"/>
  <c r="K361" i="3"/>
  <c r="K360" i="3"/>
  <c r="K359" i="3"/>
  <c r="L355" i="3"/>
  <c r="K354" i="3"/>
  <c r="L353" i="3"/>
  <c r="K353" i="3"/>
  <c r="K352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N351" i="3"/>
  <c r="R351" i="3"/>
  <c r="V351" i="3"/>
  <c r="Z351" i="3"/>
  <c r="AD351" i="3"/>
  <c r="AH351" i="3"/>
  <c r="AL351" i="3"/>
  <c r="AP351" i="3"/>
  <c r="AT351" i="3"/>
  <c r="AX351" i="3"/>
  <c r="BB351" i="3"/>
  <c r="BF351" i="3"/>
  <c r="L347" i="3"/>
  <c r="M347" i="3" s="1"/>
  <c r="K346" i="3"/>
  <c r="L345" i="3"/>
  <c r="K345" i="3"/>
  <c r="K344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39" i="3"/>
  <c r="S339" i="3" s="1"/>
  <c r="K338" i="3"/>
  <c r="L337" i="3"/>
  <c r="K337" i="3"/>
  <c r="K336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L331" i="3"/>
  <c r="W331" i="3" s="1"/>
  <c r="K330" i="3"/>
  <c r="L329" i="3"/>
  <c r="K329" i="3"/>
  <c r="K328" i="3"/>
  <c r="T327" i="3"/>
  <c r="AB327" i="3"/>
  <c r="AJ327" i="3"/>
  <c r="AR327" i="3"/>
  <c r="AZ327" i="3"/>
  <c r="BH327" i="3"/>
  <c r="S327" i="3"/>
  <c r="AA327" i="3"/>
  <c r="AI327" i="3"/>
  <c r="AQ327" i="3"/>
  <c r="AY327" i="3"/>
  <c r="BG327" i="3"/>
  <c r="L323" i="3"/>
  <c r="K322" i="3"/>
  <c r="L321" i="3"/>
  <c r="K321" i="3"/>
  <c r="K320" i="3"/>
  <c r="K319" i="3"/>
  <c r="L315" i="3"/>
  <c r="U315" i="3" s="1"/>
  <c r="K314" i="3"/>
  <c r="L313" i="3"/>
  <c r="K313" i="3"/>
  <c r="K312" i="3"/>
  <c r="K311" i="3"/>
  <c r="L307" i="3"/>
  <c r="AB307" i="3" s="1"/>
  <c r="K306" i="3"/>
  <c r="L305" i="3"/>
  <c r="K305" i="3"/>
  <c r="K304" i="3"/>
  <c r="K303" i="3"/>
  <c r="L299" i="3"/>
  <c r="W299" i="3" s="1"/>
  <c r="K298" i="3"/>
  <c r="L297" i="3"/>
  <c r="K297" i="3"/>
  <c r="O295" i="3"/>
  <c r="W295" i="3"/>
  <c r="AE295" i="3"/>
  <c r="AM295" i="3"/>
  <c r="AU295" i="3"/>
  <c r="BC295" i="3"/>
  <c r="N295" i="3"/>
  <c r="V295" i="3"/>
  <c r="AD295" i="3"/>
  <c r="AL295" i="3"/>
  <c r="AT295" i="3"/>
  <c r="BB295" i="3"/>
  <c r="L294" i="3"/>
  <c r="O294" i="3" s="1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L292" i="3"/>
  <c r="T291" i="3"/>
  <c r="AB291" i="3"/>
  <c r="AJ291" i="3"/>
  <c r="AR291" i="3"/>
  <c r="AZ291" i="3"/>
  <c r="BH291" i="3"/>
  <c r="S291" i="3"/>
  <c r="AA291" i="3"/>
  <c r="AI291" i="3"/>
  <c r="AQ291" i="3"/>
  <c r="AY291" i="3"/>
  <c r="BG291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8" i="3"/>
  <c r="O288" i="3"/>
  <c r="Q288" i="3"/>
  <c r="N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P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BH445" i="3"/>
  <c r="BF445" i="3"/>
  <c r="BD445" i="3"/>
  <c r="BB445" i="3"/>
  <c r="AZ445" i="3"/>
  <c r="AX445" i="3"/>
  <c r="AV445" i="3"/>
  <c r="AT445" i="3"/>
  <c r="AR445" i="3"/>
  <c r="AP445" i="3"/>
  <c r="AN445" i="3"/>
  <c r="AL445" i="3"/>
  <c r="AJ445" i="3"/>
  <c r="AH445" i="3"/>
  <c r="AF445" i="3"/>
  <c r="AD445" i="3"/>
  <c r="AB445" i="3"/>
  <c r="Z445" i="3"/>
  <c r="X445" i="3"/>
  <c r="V445" i="3"/>
  <c r="T445" i="3"/>
  <c r="R445" i="3"/>
  <c r="P445" i="3"/>
  <c r="BH443" i="3"/>
  <c r="BF443" i="3"/>
  <c r="BD443" i="3"/>
  <c r="BB443" i="3"/>
  <c r="AZ443" i="3"/>
  <c r="AX443" i="3"/>
  <c r="AV443" i="3"/>
  <c r="AT443" i="3"/>
  <c r="AR443" i="3"/>
  <c r="AP443" i="3"/>
  <c r="AN443" i="3"/>
  <c r="AL443" i="3"/>
  <c r="AJ443" i="3"/>
  <c r="AH443" i="3"/>
  <c r="AF443" i="3"/>
  <c r="AD443" i="3"/>
  <c r="AB443" i="3"/>
  <c r="Z443" i="3"/>
  <c r="X443" i="3"/>
  <c r="V443" i="3"/>
  <c r="T443" i="3"/>
  <c r="R443" i="3"/>
  <c r="P443" i="3"/>
  <c r="BH442" i="3"/>
  <c r="BF442" i="3"/>
  <c r="BD442" i="3"/>
  <c r="BB442" i="3"/>
  <c r="AZ442" i="3"/>
  <c r="AX442" i="3"/>
  <c r="AV442" i="3"/>
  <c r="AT442" i="3"/>
  <c r="AR442" i="3"/>
  <c r="AP442" i="3"/>
  <c r="AN442" i="3"/>
  <c r="AL442" i="3"/>
  <c r="AJ442" i="3"/>
  <c r="AH442" i="3"/>
  <c r="AF442" i="3"/>
  <c r="AD442" i="3"/>
  <c r="AB442" i="3"/>
  <c r="Z442" i="3"/>
  <c r="X442" i="3"/>
  <c r="V442" i="3"/>
  <c r="T442" i="3"/>
  <c r="R442" i="3"/>
  <c r="P442" i="3"/>
  <c r="BI441" i="3"/>
  <c r="BG441" i="3"/>
  <c r="BE441" i="3"/>
  <c r="BC441" i="3"/>
  <c r="BA441" i="3"/>
  <c r="AY441" i="3"/>
  <c r="AW441" i="3"/>
  <c r="AU441" i="3"/>
  <c r="AS441" i="3"/>
  <c r="AQ441" i="3"/>
  <c r="AO441" i="3"/>
  <c r="AM441" i="3"/>
  <c r="AK441" i="3"/>
  <c r="AI441" i="3"/>
  <c r="AG441" i="3"/>
  <c r="AE441" i="3"/>
  <c r="AC441" i="3"/>
  <c r="AA441" i="3"/>
  <c r="Y441" i="3"/>
  <c r="W441" i="3"/>
  <c r="U441" i="3"/>
  <c r="S441" i="3"/>
  <c r="Q441" i="3"/>
  <c r="O441" i="3"/>
  <c r="BH440" i="3"/>
  <c r="BF440" i="3"/>
  <c r="BD440" i="3"/>
  <c r="BB440" i="3"/>
  <c r="AZ440" i="3"/>
  <c r="AX440" i="3"/>
  <c r="AV440" i="3"/>
  <c r="AT440" i="3"/>
  <c r="AR440" i="3"/>
  <c r="AP440" i="3"/>
  <c r="AN440" i="3"/>
  <c r="AL440" i="3"/>
  <c r="AJ440" i="3"/>
  <c r="AH440" i="3"/>
  <c r="AF440" i="3"/>
  <c r="AD440" i="3"/>
  <c r="AB440" i="3"/>
  <c r="Z440" i="3"/>
  <c r="X440" i="3"/>
  <c r="V440" i="3"/>
  <c r="T440" i="3"/>
  <c r="R440" i="3"/>
  <c r="P440" i="3"/>
  <c r="BH439" i="3"/>
  <c r="BF439" i="3"/>
  <c r="BD439" i="3"/>
  <c r="BB439" i="3"/>
  <c r="AZ439" i="3"/>
  <c r="AX439" i="3"/>
  <c r="AV439" i="3"/>
  <c r="AT439" i="3"/>
  <c r="AR439" i="3"/>
  <c r="AP439" i="3"/>
  <c r="AN439" i="3"/>
  <c r="AL439" i="3"/>
  <c r="AJ439" i="3"/>
  <c r="AH439" i="3"/>
  <c r="AF439" i="3"/>
  <c r="AD439" i="3"/>
  <c r="AB439" i="3"/>
  <c r="Z439" i="3"/>
  <c r="X439" i="3"/>
  <c r="V439" i="3"/>
  <c r="T439" i="3"/>
  <c r="R439" i="3"/>
  <c r="P439" i="3"/>
  <c r="BI438" i="3"/>
  <c r="BG438" i="3"/>
  <c r="BE438" i="3"/>
  <c r="BC438" i="3"/>
  <c r="BA438" i="3"/>
  <c r="AY438" i="3"/>
  <c r="AW438" i="3"/>
  <c r="AU438" i="3"/>
  <c r="AS438" i="3"/>
  <c r="AQ438" i="3"/>
  <c r="AO438" i="3"/>
  <c r="AM438" i="3"/>
  <c r="AK438" i="3"/>
  <c r="AI438" i="3"/>
  <c r="AG438" i="3"/>
  <c r="AE438" i="3"/>
  <c r="AC438" i="3"/>
  <c r="AA438" i="3"/>
  <c r="Y438" i="3"/>
  <c r="W438" i="3"/>
  <c r="U438" i="3"/>
  <c r="S438" i="3"/>
  <c r="Q438" i="3"/>
  <c r="O438" i="3"/>
  <c r="BI437" i="3"/>
  <c r="BG437" i="3"/>
  <c r="BE437" i="3"/>
  <c r="BC437" i="3"/>
  <c r="BA437" i="3"/>
  <c r="AY437" i="3"/>
  <c r="AW437" i="3"/>
  <c r="AU437" i="3"/>
  <c r="AS437" i="3"/>
  <c r="AQ437" i="3"/>
  <c r="AO437" i="3"/>
  <c r="AM437" i="3"/>
  <c r="AK437" i="3"/>
  <c r="AI437" i="3"/>
  <c r="AG437" i="3"/>
  <c r="AE437" i="3"/>
  <c r="AC437" i="3"/>
  <c r="AA437" i="3"/>
  <c r="Y437" i="3"/>
  <c r="W437" i="3"/>
  <c r="U437" i="3"/>
  <c r="S437" i="3"/>
  <c r="Q437" i="3"/>
  <c r="O437" i="3"/>
  <c r="BH436" i="3"/>
  <c r="BF436" i="3"/>
  <c r="BD436" i="3"/>
  <c r="BB436" i="3"/>
  <c r="AZ436" i="3"/>
  <c r="AX436" i="3"/>
  <c r="AV436" i="3"/>
  <c r="AT436" i="3"/>
  <c r="AR436" i="3"/>
  <c r="AP436" i="3"/>
  <c r="AN436" i="3"/>
  <c r="AL436" i="3"/>
  <c r="AJ436" i="3"/>
  <c r="AH436" i="3"/>
  <c r="AF436" i="3"/>
  <c r="AD436" i="3"/>
  <c r="AB436" i="3"/>
  <c r="Z436" i="3"/>
  <c r="X436" i="3"/>
  <c r="V436" i="3"/>
  <c r="T436" i="3"/>
  <c r="R436" i="3"/>
  <c r="P436" i="3"/>
  <c r="BH435" i="3"/>
  <c r="BF435" i="3"/>
  <c r="BD435" i="3"/>
  <c r="BB435" i="3"/>
  <c r="AZ435" i="3"/>
  <c r="AX435" i="3"/>
  <c r="AV435" i="3"/>
  <c r="AT435" i="3"/>
  <c r="AR435" i="3"/>
  <c r="AP435" i="3"/>
  <c r="AN435" i="3"/>
  <c r="AL435" i="3"/>
  <c r="AJ435" i="3"/>
  <c r="AH435" i="3"/>
  <c r="AF435" i="3"/>
  <c r="AD435" i="3"/>
  <c r="AB435" i="3"/>
  <c r="Z435" i="3"/>
  <c r="X435" i="3"/>
  <c r="V435" i="3"/>
  <c r="T435" i="3"/>
  <c r="R435" i="3"/>
  <c r="P435" i="3"/>
  <c r="BI434" i="3"/>
  <c r="BG434" i="3"/>
  <c r="BE434" i="3"/>
  <c r="BC434" i="3"/>
  <c r="BA434" i="3"/>
  <c r="AY434" i="3"/>
  <c r="AW434" i="3"/>
  <c r="AU434" i="3"/>
  <c r="AS434" i="3"/>
  <c r="AQ434" i="3"/>
  <c r="AO434" i="3"/>
  <c r="AM434" i="3"/>
  <c r="AK434" i="3"/>
  <c r="AI434" i="3"/>
  <c r="AG434" i="3"/>
  <c r="AE434" i="3"/>
  <c r="AC434" i="3"/>
  <c r="AA434" i="3"/>
  <c r="Y434" i="3"/>
  <c r="W434" i="3"/>
  <c r="U434" i="3"/>
  <c r="S434" i="3"/>
  <c r="Q434" i="3"/>
  <c r="O434" i="3"/>
  <c r="BI433" i="3"/>
  <c r="BG433" i="3"/>
  <c r="BE433" i="3"/>
  <c r="BC433" i="3"/>
  <c r="BA433" i="3"/>
  <c r="AY433" i="3"/>
  <c r="AW433" i="3"/>
  <c r="AU433" i="3"/>
  <c r="AS433" i="3"/>
  <c r="AQ433" i="3"/>
  <c r="AO433" i="3"/>
  <c r="AM433" i="3"/>
  <c r="AK433" i="3"/>
  <c r="AI433" i="3"/>
  <c r="AG433" i="3"/>
  <c r="AE433" i="3"/>
  <c r="AC433" i="3"/>
  <c r="AA433" i="3"/>
  <c r="Y433" i="3"/>
  <c r="W433" i="3"/>
  <c r="U433" i="3"/>
  <c r="S433" i="3"/>
  <c r="Q433" i="3"/>
  <c r="O433" i="3"/>
  <c r="BH432" i="3"/>
  <c r="BF432" i="3"/>
  <c r="BD432" i="3"/>
  <c r="BB432" i="3"/>
  <c r="AZ432" i="3"/>
  <c r="AX432" i="3"/>
  <c r="AV432" i="3"/>
  <c r="AT432" i="3"/>
  <c r="AR432" i="3"/>
  <c r="AP432" i="3"/>
  <c r="AN432" i="3"/>
  <c r="AL432" i="3"/>
  <c r="AJ432" i="3"/>
  <c r="AH432" i="3"/>
  <c r="AF432" i="3"/>
  <c r="AD432" i="3"/>
  <c r="AB432" i="3"/>
  <c r="Z432" i="3"/>
  <c r="X432" i="3"/>
  <c r="V432" i="3"/>
  <c r="T432" i="3"/>
  <c r="R432" i="3"/>
  <c r="P432" i="3"/>
  <c r="BH431" i="3"/>
  <c r="BF431" i="3"/>
  <c r="BD431" i="3"/>
  <c r="BB431" i="3"/>
  <c r="AZ431" i="3"/>
  <c r="AX431" i="3"/>
  <c r="AV431" i="3"/>
  <c r="AT431" i="3"/>
  <c r="AR431" i="3"/>
  <c r="AP431" i="3"/>
  <c r="AN431" i="3"/>
  <c r="AL431" i="3"/>
  <c r="AJ431" i="3"/>
  <c r="AH431" i="3"/>
  <c r="AF431" i="3"/>
  <c r="AD431" i="3"/>
  <c r="AB431" i="3"/>
  <c r="Z431" i="3"/>
  <c r="X431" i="3"/>
  <c r="V431" i="3"/>
  <c r="T431" i="3"/>
  <c r="R431" i="3"/>
  <c r="P431" i="3"/>
  <c r="BI430" i="3"/>
  <c r="BG430" i="3"/>
  <c r="BE430" i="3"/>
  <c r="BC430" i="3"/>
  <c r="BA430" i="3"/>
  <c r="AY430" i="3"/>
  <c r="AW430" i="3"/>
  <c r="AU430" i="3"/>
  <c r="AS430" i="3"/>
  <c r="AQ430" i="3"/>
  <c r="AO430" i="3"/>
  <c r="AM430" i="3"/>
  <c r="AK430" i="3"/>
  <c r="AI430" i="3"/>
  <c r="AG430" i="3"/>
  <c r="AE430" i="3"/>
  <c r="AC430" i="3"/>
  <c r="AA430" i="3"/>
  <c r="Y430" i="3"/>
  <c r="W430" i="3"/>
  <c r="U430" i="3"/>
  <c r="S430" i="3"/>
  <c r="Q430" i="3"/>
  <c r="O430" i="3"/>
  <c r="BI429" i="3"/>
  <c r="BG429" i="3"/>
  <c r="BE429" i="3"/>
  <c r="BC429" i="3"/>
  <c r="BA429" i="3"/>
  <c r="AY429" i="3"/>
  <c r="AW429" i="3"/>
  <c r="AU429" i="3"/>
  <c r="AS429" i="3"/>
  <c r="AQ429" i="3"/>
  <c r="AO429" i="3"/>
  <c r="AM429" i="3"/>
  <c r="AK429" i="3"/>
  <c r="AI429" i="3"/>
  <c r="AG429" i="3"/>
  <c r="AE429" i="3"/>
  <c r="AC429" i="3"/>
  <c r="AA429" i="3"/>
  <c r="Y429" i="3"/>
  <c r="W429" i="3"/>
  <c r="U429" i="3"/>
  <c r="S429" i="3"/>
  <c r="Q429" i="3"/>
  <c r="O429" i="3"/>
  <c r="BH428" i="3"/>
  <c r="BF428" i="3"/>
  <c r="BD428" i="3"/>
  <c r="BB428" i="3"/>
  <c r="AZ428" i="3"/>
  <c r="AX428" i="3"/>
  <c r="AV428" i="3"/>
  <c r="AT428" i="3"/>
  <c r="AR428" i="3"/>
  <c r="AP428" i="3"/>
  <c r="AN428" i="3"/>
  <c r="AL428" i="3"/>
  <c r="AJ428" i="3"/>
  <c r="AH428" i="3"/>
  <c r="AF428" i="3"/>
  <c r="AD428" i="3"/>
  <c r="AB428" i="3"/>
  <c r="Z428" i="3"/>
  <c r="X428" i="3"/>
  <c r="V428" i="3"/>
  <c r="T428" i="3"/>
  <c r="R428" i="3"/>
  <c r="P428" i="3"/>
  <c r="BH427" i="3"/>
  <c r="BF427" i="3"/>
  <c r="BD427" i="3"/>
  <c r="BB427" i="3"/>
  <c r="AZ427" i="3"/>
  <c r="AX427" i="3"/>
  <c r="AV427" i="3"/>
  <c r="AT427" i="3"/>
  <c r="AR427" i="3"/>
  <c r="AP427" i="3"/>
  <c r="AN427" i="3"/>
  <c r="AL427" i="3"/>
  <c r="AJ427" i="3"/>
  <c r="AH427" i="3"/>
  <c r="AF427" i="3"/>
  <c r="AD427" i="3"/>
  <c r="AB427" i="3"/>
  <c r="Z427" i="3"/>
  <c r="X427" i="3"/>
  <c r="V427" i="3"/>
  <c r="T427" i="3"/>
  <c r="R427" i="3"/>
  <c r="P427" i="3"/>
  <c r="BI426" i="3"/>
  <c r="BG426" i="3"/>
  <c r="BE426" i="3"/>
  <c r="BC426" i="3"/>
  <c r="BA426" i="3"/>
  <c r="AY426" i="3"/>
  <c r="AW426" i="3"/>
  <c r="AU426" i="3"/>
  <c r="AS426" i="3"/>
  <c r="AQ426" i="3"/>
  <c r="AO426" i="3"/>
  <c r="AM426" i="3"/>
  <c r="AK426" i="3"/>
  <c r="AI426" i="3"/>
  <c r="AG426" i="3"/>
  <c r="AE426" i="3"/>
  <c r="AC426" i="3"/>
  <c r="AA426" i="3"/>
  <c r="Y426" i="3"/>
  <c r="W426" i="3"/>
  <c r="U426" i="3"/>
  <c r="S426" i="3"/>
  <c r="Q426" i="3"/>
  <c r="O426" i="3"/>
  <c r="BI425" i="3"/>
  <c r="BG425" i="3"/>
  <c r="BE425" i="3"/>
  <c r="BC425" i="3"/>
  <c r="BA425" i="3"/>
  <c r="AY425" i="3"/>
  <c r="AW425" i="3"/>
  <c r="AU425" i="3"/>
  <c r="AS425" i="3"/>
  <c r="AQ425" i="3"/>
  <c r="AO425" i="3"/>
  <c r="AM425" i="3"/>
  <c r="AK425" i="3"/>
  <c r="AI425" i="3"/>
  <c r="AG425" i="3"/>
  <c r="AE425" i="3"/>
  <c r="AC425" i="3"/>
  <c r="AA425" i="3"/>
  <c r="Y425" i="3"/>
  <c r="W425" i="3"/>
  <c r="U425" i="3"/>
  <c r="S425" i="3"/>
  <c r="Q425" i="3"/>
  <c r="O425" i="3"/>
  <c r="BH424" i="3"/>
  <c r="BF424" i="3"/>
  <c r="BD424" i="3"/>
  <c r="BB424" i="3"/>
  <c r="AZ424" i="3"/>
  <c r="AX424" i="3"/>
  <c r="AV424" i="3"/>
  <c r="AT424" i="3"/>
  <c r="AR424" i="3"/>
  <c r="AP424" i="3"/>
  <c r="AM424" i="3"/>
  <c r="AI424" i="3"/>
  <c r="AE424" i="3"/>
  <c r="AA424" i="3"/>
  <c r="W424" i="3"/>
  <c r="S424" i="3"/>
  <c r="O424" i="3"/>
  <c r="BI423" i="3"/>
  <c r="BE423" i="3"/>
  <c r="BA423" i="3"/>
  <c r="AW423" i="3"/>
  <c r="AS423" i="3"/>
  <c r="AO423" i="3"/>
  <c r="AK423" i="3"/>
  <c r="AG423" i="3"/>
  <c r="AC423" i="3"/>
  <c r="Y423" i="3"/>
  <c r="U423" i="3"/>
  <c r="Q423" i="3"/>
  <c r="M423" i="3"/>
  <c r="BH422" i="3"/>
  <c r="BD422" i="3"/>
  <c r="AZ422" i="3"/>
  <c r="AV422" i="3"/>
  <c r="AR422" i="3"/>
  <c r="AN422" i="3"/>
  <c r="AJ422" i="3"/>
  <c r="AF422" i="3"/>
  <c r="AB422" i="3"/>
  <c r="X422" i="3"/>
  <c r="T422" i="3"/>
  <c r="P422" i="3"/>
  <c r="BK422" i="3" s="1"/>
  <c r="BF421" i="3"/>
  <c r="BB421" i="3"/>
  <c r="AX421" i="3"/>
  <c r="AT421" i="3"/>
  <c r="AP421" i="3"/>
  <c r="AL421" i="3"/>
  <c r="AH421" i="3"/>
  <c r="AD421" i="3"/>
  <c r="Z421" i="3"/>
  <c r="V421" i="3"/>
  <c r="R421" i="3"/>
  <c r="N421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M420" i="3"/>
  <c r="BL442" i="3"/>
  <c r="BN441" i="3"/>
  <c r="BK442" i="3"/>
  <c r="BM443" i="3"/>
  <c r="BM440" i="3"/>
  <c r="BN437" i="3"/>
  <c r="BN433" i="3"/>
  <c r="BN429" i="3"/>
  <c r="BN425" i="3"/>
  <c r="BN423" i="3"/>
  <c r="BN421" i="3"/>
  <c r="BK374" i="3"/>
  <c r="BM367" i="3"/>
  <c r="BK367" i="3"/>
  <c r="BJ380" i="3"/>
  <c r="BM375" i="3"/>
  <c r="BK372" i="3"/>
  <c r="BN357" i="3"/>
  <c r="BL350" i="3"/>
  <c r="BN349" i="3"/>
  <c r="BM274" i="3"/>
  <c r="BN274" i="3"/>
  <c r="BL289" i="3"/>
  <c r="BJ289" i="3"/>
  <c r="BK289" i="3"/>
  <c r="BN366" i="3"/>
  <c r="BK358" i="3"/>
  <c r="BJ350" i="3"/>
  <c r="BK350" i="3"/>
  <c r="BL349" i="3"/>
  <c r="BL343" i="3"/>
  <c r="BN342" i="3"/>
  <c r="BL341" i="3"/>
  <c r="BL335" i="3"/>
  <c r="BL334" i="3"/>
  <c r="BN334" i="3"/>
  <c r="BJ333" i="3"/>
  <c r="BL333" i="3"/>
  <c r="BK290" i="3"/>
  <c r="BL290" i="3"/>
  <c r="BM288" i="3"/>
  <c r="BM287" i="3"/>
  <c r="BN287" i="3"/>
  <c r="BM325" i="3"/>
  <c r="BK318" i="3"/>
  <c r="BL318" i="3"/>
  <c r="BJ317" i="3"/>
  <c r="BK317" i="3"/>
  <c r="BM310" i="3"/>
  <c r="BN309" i="3"/>
  <c r="BK302" i="3"/>
  <c r="BL302" i="3"/>
  <c r="BJ301" i="3"/>
  <c r="BK301" i="3"/>
  <c r="BM293" i="3"/>
  <c r="L364" i="3"/>
  <c r="Q364" i="3" s="1"/>
  <c r="L348" i="3"/>
  <c r="L332" i="3"/>
  <c r="Q332" i="3" s="1"/>
  <c r="L316" i="3"/>
  <c r="L300" i="3"/>
  <c r="L360" i="3"/>
  <c r="L344" i="3"/>
  <c r="L328" i="3"/>
  <c r="L312" i="3"/>
  <c r="L296" i="3"/>
  <c r="O296" i="3" s="1"/>
  <c r="L444" i="3"/>
  <c r="L356" i="3"/>
  <c r="L340" i="3"/>
  <c r="L324" i="3"/>
  <c r="L308" i="3"/>
  <c r="U308" i="3" s="1"/>
  <c r="K377" i="3"/>
  <c r="K373" i="3"/>
  <c r="K378" i="3"/>
  <c r="K379" i="3"/>
  <c r="K371" i="3"/>
  <c r="E197" i="3"/>
  <c r="F197" i="3"/>
  <c r="G197" i="3"/>
  <c r="H197" i="3"/>
  <c r="I197" i="3"/>
  <c r="J197" i="3"/>
  <c r="K197" i="3"/>
  <c r="L197" i="3"/>
  <c r="E198" i="3"/>
  <c r="F198" i="3"/>
  <c r="G198" i="3"/>
  <c r="H198" i="3"/>
  <c r="L198" i="3" s="1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L200" i="3"/>
  <c r="E201" i="3"/>
  <c r="F201" i="3"/>
  <c r="G201" i="3"/>
  <c r="H201" i="3"/>
  <c r="I201" i="3"/>
  <c r="J201" i="3"/>
  <c r="L201" i="3" s="1"/>
  <c r="E202" i="3"/>
  <c r="F202" i="3"/>
  <c r="G202" i="3"/>
  <c r="H202" i="3"/>
  <c r="L202" i="3" s="1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L204" i="3"/>
  <c r="E205" i="3"/>
  <c r="F205" i="3"/>
  <c r="G205" i="3"/>
  <c r="H205" i="3"/>
  <c r="I205" i="3"/>
  <c r="J205" i="3"/>
  <c r="L205" i="3" s="1"/>
  <c r="E206" i="3"/>
  <c r="F206" i="3"/>
  <c r="G206" i="3"/>
  <c r="H206" i="3"/>
  <c r="L206" i="3" s="1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L208" i="3"/>
  <c r="E209" i="3"/>
  <c r="F209" i="3"/>
  <c r="G209" i="3"/>
  <c r="H209" i="3"/>
  <c r="I209" i="3"/>
  <c r="J209" i="3"/>
  <c r="L209" i="3" s="1"/>
  <c r="E210" i="3"/>
  <c r="F210" i="3"/>
  <c r="G210" i="3"/>
  <c r="H210" i="3"/>
  <c r="L210" i="3" s="1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L212" i="3"/>
  <c r="E213" i="3"/>
  <c r="F213" i="3"/>
  <c r="G213" i="3"/>
  <c r="H213" i="3"/>
  <c r="I213" i="3"/>
  <c r="J213" i="3"/>
  <c r="L213" i="3" s="1"/>
  <c r="E214" i="3"/>
  <c r="F214" i="3"/>
  <c r="G214" i="3"/>
  <c r="H214" i="3"/>
  <c r="L214" i="3" s="1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L216" i="3"/>
  <c r="E217" i="3"/>
  <c r="F217" i="3"/>
  <c r="G217" i="3"/>
  <c r="H217" i="3"/>
  <c r="I217" i="3"/>
  <c r="J217" i="3"/>
  <c r="L217" i="3" s="1"/>
  <c r="E218" i="3"/>
  <c r="F218" i="3"/>
  <c r="G218" i="3"/>
  <c r="H218" i="3"/>
  <c r="L218" i="3" s="1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L220" i="3"/>
  <c r="E221" i="3"/>
  <c r="F221" i="3"/>
  <c r="G221" i="3"/>
  <c r="H221" i="3"/>
  <c r="I221" i="3"/>
  <c r="J221" i="3"/>
  <c r="L221" i="3" s="1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L224" i="3"/>
  <c r="E225" i="3"/>
  <c r="F225" i="3"/>
  <c r="G225" i="3"/>
  <c r="H225" i="3"/>
  <c r="I225" i="3"/>
  <c r="J225" i="3"/>
  <c r="L225" i="3" s="1"/>
  <c r="E226" i="3"/>
  <c r="F226" i="3"/>
  <c r="G226" i="3"/>
  <c r="H226" i="3"/>
  <c r="L226" i="3" s="1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L228" i="3"/>
  <c r="E229" i="3"/>
  <c r="F229" i="3"/>
  <c r="G229" i="3"/>
  <c r="H229" i="3"/>
  <c r="I229" i="3"/>
  <c r="J229" i="3"/>
  <c r="L229" i="3" s="1"/>
  <c r="E230" i="3"/>
  <c r="F230" i="3"/>
  <c r="G230" i="3"/>
  <c r="H230" i="3"/>
  <c r="L230" i="3" s="1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L232" i="3"/>
  <c r="E233" i="3"/>
  <c r="F233" i="3"/>
  <c r="G233" i="3"/>
  <c r="H233" i="3"/>
  <c r="I233" i="3"/>
  <c r="J233" i="3"/>
  <c r="L233" i="3" s="1"/>
  <c r="E234" i="3"/>
  <c r="F234" i="3"/>
  <c r="G234" i="3"/>
  <c r="H234" i="3"/>
  <c r="L234" i="3" s="1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L236" i="3"/>
  <c r="E237" i="3"/>
  <c r="F237" i="3"/>
  <c r="G237" i="3"/>
  <c r="H237" i="3"/>
  <c r="I237" i="3"/>
  <c r="J237" i="3"/>
  <c r="L237" i="3" s="1"/>
  <c r="E238" i="3"/>
  <c r="F238" i="3"/>
  <c r="G238" i="3"/>
  <c r="H238" i="3"/>
  <c r="L238" i="3" s="1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L240" i="3"/>
  <c r="E241" i="3"/>
  <c r="F241" i="3"/>
  <c r="G241" i="3"/>
  <c r="H241" i="3"/>
  <c r="I241" i="3"/>
  <c r="J241" i="3"/>
  <c r="L241" i="3" s="1"/>
  <c r="E242" i="3"/>
  <c r="F242" i="3"/>
  <c r="G242" i="3"/>
  <c r="H242" i="3"/>
  <c r="L242" i="3" s="1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L244" i="3"/>
  <c r="E245" i="3"/>
  <c r="F245" i="3"/>
  <c r="G245" i="3"/>
  <c r="H245" i="3"/>
  <c r="I245" i="3"/>
  <c r="J245" i="3"/>
  <c r="L245" i="3" s="1"/>
  <c r="E246" i="3"/>
  <c r="F246" i="3"/>
  <c r="G246" i="3"/>
  <c r="H246" i="3"/>
  <c r="L246" i="3" s="1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L248" i="3"/>
  <c r="E249" i="3"/>
  <c r="F249" i="3"/>
  <c r="G249" i="3"/>
  <c r="H249" i="3"/>
  <c r="I249" i="3"/>
  <c r="J249" i="3"/>
  <c r="L249" i="3" s="1"/>
  <c r="E250" i="3"/>
  <c r="F250" i="3"/>
  <c r="G250" i="3"/>
  <c r="H250" i="3"/>
  <c r="L250" i="3" s="1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L265" i="3" s="1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L269" i="3" s="1"/>
  <c r="J269" i="3"/>
  <c r="E270" i="3"/>
  <c r="F270" i="3"/>
  <c r="G270" i="3"/>
  <c r="H270" i="3"/>
  <c r="I270" i="3"/>
  <c r="J270" i="3"/>
  <c r="E271" i="3"/>
  <c r="F271" i="3"/>
  <c r="G271" i="3"/>
  <c r="H271" i="3"/>
  <c r="I271" i="3"/>
  <c r="L271" i="3" s="1"/>
  <c r="J271" i="3"/>
  <c r="E272" i="3"/>
  <c r="F272" i="3"/>
  <c r="G272" i="3"/>
  <c r="H272" i="3"/>
  <c r="I272" i="3"/>
  <c r="J272" i="3"/>
  <c r="E190" i="3"/>
  <c r="F190" i="3"/>
  <c r="K190" i="3" s="1"/>
  <c r="G190" i="3"/>
  <c r="H190" i="3"/>
  <c r="L190" i="3" s="1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L192" i="3" s="1"/>
  <c r="J192" i="3"/>
  <c r="E193" i="3"/>
  <c r="F193" i="3"/>
  <c r="G193" i="3"/>
  <c r="H193" i="3"/>
  <c r="I193" i="3"/>
  <c r="J193" i="3"/>
  <c r="L193" i="3" s="1"/>
  <c r="E194" i="3"/>
  <c r="F194" i="3"/>
  <c r="G194" i="3"/>
  <c r="H194" i="3"/>
  <c r="L194" i="3" s="1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K271" i="3" l="1"/>
  <c r="K269" i="3"/>
  <c r="K194" i="3"/>
  <c r="L191" i="3"/>
  <c r="L267" i="3"/>
  <c r="K265" i="3"/>
  <c r="L263" i="3"/>
  <c r="K263" i="3"/>
  <c r="K257" i="3"/>
  <c r="K256" i="3"/>
  <c r="K255" i="3"/>
  <c r="K254" i="3"/>
  <c r="K253" i="3"/>
  <c r="K252" i="3"/>
  <c r="K248" i="3"/>
  <c r="M248" i="3" s="1"/>
  <c r="K244" i="3"/>
  <c r="O244" i="3" s="1"/>
  <c r="K240" i="3"/>
  <c r="M240" i="3" s="1"/>
  <c r="K236" i="3"/>
  <c r="O236" i="3" s="1"/>
  <c r="K232" i="3"/>
  <c r="P232" i="3" s="1"/>
  <c r="K228" i="3"/>
  <c r="P228" i="3" s="1"/>
  <c r="K224" i="3"/>
  <c r="P224" i="3" s="1"/>
  <c r="K220" i="3"/>
  <c r="M220" i="3" s="1"/>
  <c r="K216" i="3"/>
  <c r="M216" i="3" s="1"/>
  <c r="K212" i="3"/>
  <c r="N212" i="3" s="1"/>
  <c r="K208" i="3"/>
  <c r="M208" i="3" s="1"/>
  <c r="K204" i="3"/>
  <c r="M204" i="3" s="1"/>
  <c r="K200" i="3"/>
  <c r="N324" i="3"/>
  <c r="P324" i="3"/>
  <c r="X324" i="3"/>
  <c r="AF324" i="3"/>
  <c r="AN324" i="3"/>
  <c r="AV324" i="3"/>
  <c r="BD324" i="3"/>
  <c r="O324" i="3"/>
  <c r="W324" i="3"/>
  <c r="AE324" i="3"/>
  <c r="AM324" i="3"/>
  <c r="AU324" i="3"/>
  <c r="BC324" i="3"/>
  <c r="T324" i="3"/>
  <c r="AB324" i="3"/>
  <c r="AJ324" i="3"/>
  <c r="AR324" i="3"/>
  <c r="AZ324" i="3"/>
  <c r="BH324" i="3"/>
  <c r="S324" i="3"/>
  <c r="AA324" i="3"/>
  <c r="AI324" i="3"/>
  <c r="AQ324" i="3"/>
  <c r="AY324" i="3"/>
  <c r="BG324" i="3"/>
  <c r="M356" i="3"/>
  <c r="O356" i="3"/>
  <c r="W356" i="3"/>
  <c r="AE356" i="3"/>
  <c r="AM356" i="3"/>
  <c r="AU356" i="3"/>
  <c r="BC356" i="3"/>
  <c r="N356" i="3"/>
  <c r="V356" i="3"/>
  <c r="AD356" i="3"/>
  <c r="AL356" i="3"/>
  <c r="AT356" i="3"/>
  <c r="BB356" i="3"/>
  <c r="S356" i="3"/>
  <c r="AA356" i="3"/>
  <c r="AI356" i="3"/>
  <c r="AQ356" i="3"/>
  <c r="AY356" i="3"/>
  <c r="BG356" i="3"/>
  <c r="R356" i="3"/>
  <c r="Z356" i="3"/>
  <c r="AH356" i="3"/>
  <c r="AP356" i="3"/>
  <c r="AX356" i="3"/>
  <c r="BF356" i="3"/>
  <c r="M316" i="3"/>
  <c r="O316" i="3"/>
  <c r="W316" i="3"/>
  <c r="AE316" i="3"/>
  <c r="AM316" i="3"/>
  <c r="AU316" i="3"/>
  <c r="BC316" i="3"/>
  <c r="N316" i="3"/>
  <c r="V316" i="3"/>
  <c r="S316" i="3"/>
  <c r="AA316" i="3"/>
  <c r="AI316" i="3"/>
  <c r="AQ316" i="3"/>
  <c r="AY316" i="3"/>
  <c r="BG316" i="3"/>
  <c r="R316" i="3"/>
  <c r="Z316" i="3"/>
  <c r="AH316" i="3"/>
  <c r="M348" i="3"/>
  <c r="O348" i="3"/>
  <c r="W348" i="3"/>
  <c r="AE348" i="3"/>
  <c r="AM348" i="3"/>
  <c r="AU348" i="3"/>
  <c r="BC348" i="3"/>
  <c r="N348" i="3"/>
  <c r="V348" i="3"/>
  <c r="AD348" i="3"/>
  <c r="AL348" i="3"/>
  <c r="AT348" i="3"/>
  <c r="BB348" i="3"/>
  <c r="S348" i="3"/>
  <c r="AA348" i="3"/>
  <c r="AI348" i="3"/>
  <c r="AQ348" i="3"/>
  <c r="AY348" i="3"/>
  <c r="BG348" i="3"/>
  <c r="R348" i="3"/>
  <c r="Z348" i="3"/>
  <c r="AH348" i="3"/>
  <c r="AP348" i="3"/>
  <c r="AX348" i="3"/>
  <c r="BF348" i="3"/>
  <c r="BH296" i="3"/>
  <c r="AZ296" i="3"/>
  <c r="AR296" i="3"/>
  <c r="AJ296" i="3"/>
  <c r="AB296" i="3"/>
  <c r="T296" i="3"/>
  <c r="BI296" i="3"/>
  <c r="BA296" i="3"/>
  <c r="AS296" i="3"/>
  <c r="AK296" i="3"/>
  <c r="AC296" i="3"/>
  <c r="U296" i="3"/>
  <c r="M296" i="3"/>
  <c r="Q323" i="3"/>
  <c r="AG323" i="3"/>
  <c r="AW323" i="3"/>
  <c r="P323" i="3"/>
  <c r="AF323" i="3"/>
  <c r="AV323" i="3"/>
  <c r="Y323" i="3"/>
  <c r="AO323" i="3"/>
  <c r="BE323" i="3"/>
  <c r="X323" i="3"/>
  <c r="AN323" i="3"/>
  <c r="BD323" i="3"/>
  <c r="Q355" i="3"/>
  <c r="AG355" i="3"/>
  <c r="AW355" i="3"/>
  <c r="P355" i="3"/>
  <c r="AF355" i="3"/>
  <c r="AV355" i="3"/>
  <c r="Y355" i="3"/>
  <c r="AO355" i="3"/>
  <c r="BE355" i="3"/>
  <c r="X355" i="3"/>
  <c r="AN355" i="3"/>
  <c r="BD355" i="3"/>
  <c r="W363" i="3"/>
  <c r="AM363" i="3"/>
  <c r="BC363" i="3"/>
  <c r="V363" i="3"/>
  <c r="AL363" i="3"/>
  <c r="BB363" i="3"/>
  <c r="O363" i="3"/>
  <c r="AE363" i="3"/>
  <c r="AU363" i="3"/>
  <c r="N363" i="3"/>
  <c r="AD363" i="3"/>
  <c r="AT363" i="3"/>
  <c r="BM421" i="3"/>
  <c r="BL422" i="3"/>
  <c r="BK425" i="3"/>
  <c r="BK426" i="3"/>
  <c r="BM426" i="3"/>
  <c r="BL427" i="3"/>
  <c r="BN428" i="3"/>
  <c r="BJ428" i="3"/>
  <c r="BK429" i="3"/>
  <c r="BK430" i="3"/>
  <c r="BM430" i="3"/>
  <c r="BL431" i="3"/>
  <c r="BN432" i="3"/>
  <c r="BJ432" i="3"/>
  <c r="BK433" i="3"/>
  <c r="BK434" i="3"/>
  <c r="BM434" i="3"/>
  <c r="BL435" i="3"/>
  <c r="BJ436" i="3"/>
  <c r="BK437" i="3"/>
  <c r="BK438" i="3"/>
  <c r="BM438" i="3"/>
  <c r="BL439" i="3"/>
  <c r="BJ440" i="3"/>
  <c r="BK441" i="3"/>
  <c r="BJ441" i="3"/>
  <c r="BL441" i="3"/>
  <c r="BN442" i="3"/>
  <c r="BM442" i="3"/>
  <c r="BN443" i="3"/>
  <c r="BJ443" i="3"/>
  <c r="BL445" i="3"/>
  <c r="BM445" i="3"/>
  <c r="BJ445" i="3"/>
  <c r="N451" i="3"/>
  <c r="AD451" i="3"/>
  <c r="AT451" i="3"/>
  <c r="N452" i="3"/>
  <c r="V452" i="3"/>
  <c r="AD452" i="3"/>
  <c r="AL452" i="3"/>
  <c r="AT452" i="3"/>
  <c r="N453" i="3"/>
  <c r="AD453" i="3"/>
  <c r="AT453" i="3"/>
  <c r="N454" i="3"/>
  <c r="V454" i="3"/>
  <c r="AD454" i="3"/>
  <c r="AL454" i="3"/>
  <c r="AT454" i="3"/>
  <c r="AT299" i="3"/>
  <c r="AD299" i="3"/>
  <c r="N299" i="3"/>
  <c r="AU299" i="3"/>
  <c r="AE299" i="3"/>
  <c r="O299" i="3"/>
  <c r="AY307" i="3"/>
  <c r="AI307" i="3"/>
  <c r="S307" i="3"/>
  <c r="AZ307" i="3"/>
  <c r="AJ307" i="3"/>
  <c r="T307" i="3"/>
  <c r="BI315" i="3"/>
  <c r="AS315" i="3"/>
  <c r="AC315" i="3"/>
  <c r="AX315" i="3"/>
  <c r="AH315" i="3"/>
  <c r="R315" i="3"/>
  <c r="M315" i="3"/>
  <c r="BB316" i="3"/>
  <c r="AT316" i="3"/>
  <c r="AL316" i="3"/>
  <c r="K192" i="3"/>
  <c r="L257" i="3"/>
  <c r="L256" i="3"/>
  <c r="L255" i="3"/>
  <c r="L254" i="3"/>
  <c r="L253" i="3"/>
  <c r="L252" i="3"/>
  <c r="L251" i="3"/>
  <c r="K250" i="3"/>
  <c r="L247" i="3"/>
  <c r="K246" i="3"/>
  <c r="L243" i="3"/>
  <c r="K242" i="3"/>
  <c r="L239" i="3"/>
  <c r="K238" i="3"/>
  <c r="L235" i="3"/>
  <c r="K234" i="3"/>
  <c r="L231" i="3"/>
  <c r="K230" i="3"/>
  <c r="L227" i="3"/>
  <c r="K226" i="3"/>
  <c r="L223" i="3"/>
  <c r="K222" i="3"/>
  <c r="L219" i="3"/>
  <c r="K218" i="3"/>
  <c r="L215" i="3"/>
  <c r="K214" i="3"/>
  <c r="L211" i="3"/>
  <c r="K210" i="3"/>
  <c r="L207" i="3"/>
  <c r="K206" i="3"/>
  <c r="L203" i="3"/>
  <c r="K202" i="3"/>
  <c r="L199" i="3"/>
  <c r="K198" i="3"/>
  <c r="BD296" i="3"/>
  <c r="AV296" i="3"/>
  <c r="AN296" i="3"/>
  <c r="AF296" i="3"/>
  <c r="X296" i="3"/>
  <c r="P296" i="3"/>
  <c r="BE296" i="3"/>
  <c r="AW296" i="3"/>
  <c r="AO296" i="3"/>
  <c r="AG296" i="3"/>
  <c r="Y296" i="3"/>
  <c r="Q296" i="3"/>
  <c r="N365" i="3"/>
  <c r="T365" i="3"/>
  <c r="AB365" i="3"/>
  <c r="AJ365" i="3"/>
  <c r="AR365" i="3"/>
  <c r="AZ365" i="3"/>
  <c r="BH365" i="3"/>
  <c r="S365" i="3"/>
  <c r="AA365" i="3"/>
  <c r="AI365" i="3"/>
  <c r="AQ365" i="3"/>
  <c r="AY365" i="3"/>
  <c r="BG365" i="3"/>
  <c r="P365" i="3"/>
  <c r="X365" i="3"/>
  <c r="AF365" i="3"/>
  <c r="AN365" i="3"/>
  <c r="AV365" i="3"/>
  <c r="BD365" i="3"/>
  <c r="O365" i="3"/>
  <c r="W365" i="3"/>
  <c r="AE365" i="3"/>
  <c r="AM365" i="3"/>
  <c r="AU365" i="3"/>
  <c r="BC365" i="3"/>
  <c r="BH452" i="3"/>
  <c r="M452" i="3"/>
  <c r="BH454" i="3"/>
  <c r="M454" i="3"/>
  <c r="AW275" i="3"/>
  <c r="AK275" i="3"/>
  <c r="AQ275" i="3"/>
  <c r="BH275" i="3"/>
  <c r="AR275" i="3"/>
  <c r="AB275" i="3"/>
  <c r="V451" i="3"/>
  <c r="AL451" i="3"/>
  <c r="R452" i="3"/>
  <c r="Z452" i="3"/>
  <c r="AH452" i="3"/>
  <c r="AP452" i="3"/>
  <c r="AX452" i="3"/>
  <c r="BF452" i="3"/>
  <c r="V453" i="3"/>
  <c r="AL453" i="3"/>
  <c r="R454" i="3"/>
  <c r="Z454" i="3"/>
  <c r="AH454" i="3"/>
  <c r="AP454" i="3"/>
  <c r="AX454" i="3"/>
  <c r="BF454" i="3"/>
  <c r="BB299" i="3"/>
  <c r="AL299" i="3"/>
  <c r="V299" i="3"/>
  <c r="BC299" i="3"/>
  <c r="AM299" i="3"/>
  <c r="BG307" i="3"/>
  <c r="AQ307" i="3"/>
  <c r="AA307" i="3"/>
  <c r="BH307" i="3"/>
  <c r="AR307" i="3"/>
  <c r="BA315" i="3"/>
  <c r="AK315" i="3"/>
  <c r="BF315" i="3"/>
  <c r="AP315" i="3"/>
  <c r="Z315" i="3"/>
  <c r="BF316" i="3"/>
  <c r="AX316" i="3"/>
  <c r="AP316" i="3"/>
  <c r="AD316" i="3"/>
  <c r="BM326" i="3"/>
  <c r="BN333" i="3"/>
  <c r="BN341" i="3"/>
  <c r="BJ341" i="3"/>
  <c r="BK342" i="3"/>
  <c r="BL342" i="3"/>
  <c r="BN350" i="3"/>
  <c r="BL357" i="3"/>
  <c r="BJ358" i="3"/>
  <c r="BL366" i="3"/>
  <c r="BN372" i="3"/>
  <c r="BJ374" i="3"/>
  <c r="W381" i="3"/>
  <c r="O381" i="3"/>
  <c r="BD381" i="3"/>
  <c r="AV381" i="3"/>
  <c r="AN381" i="3"/>
  <c r="AF381" i="3"/>
  <c r="X381" i="3"/>
  <c r="AR273" i="3"/>
  <c r="BD273" i="3"/>
  <c r="X273" i="3"/>
  <c r="AX273" i="3"/>
  <c r="AH273" i="3"/>
  <c r="R273" i="3"/>
  <c r="BE273" i="3"/>
  <c r="AW273" i="3"/>
  <c r="AO273" i="3"/>
  <c r="AG273" i="3"/>
  <c r="Y273" i="3"/>
  <c r="Q273" i="3"/>
  <c r="L196" i="3"/>
  <c r="L266" i="3"/>
  <c r="M265" i="3"/>
  <c r="BN265" i="3" s="1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3" i="3"/>
  <c r="P263" i="3"/>
  <c r="BN263" i="3" s="1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AB192" i="3"/>
  <c r="AR192" i="3"/>
  <c r="BH192" i="3"/>
  <c r="AO192" i="3"/>
  <c r="W192" i="3"/>
  <c r="AU192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Q190" i="3"/>
  <c r="Y190" i="3"/>
  <c r="AG190" i="3"/>
  <c r="AO190" i="3"/>
  <c r="AS190" i="3"/>
  <c r="BA190" i="3"/>
  <c r="BI190" i="3"/>
  <c r="M190" i="3"/>
  <c r="U190" i="3"/>
  <c r="AC190" i="3"/>
  <c r="AK190" i="3"/>
  <c r="AW190" i="3"/>
  <c r="BE190" i="3"/>
  <c r="BL190" i="3" s="1"/>
  <c r="L272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Y250" i="3"/>
  <c r="AO250" i="3"/>
  <c r="BE250" i="3"/>
  <c r="W246" i="3"/>
  <c r="AM246" i="3"/>
  <c r="BC246" i="3"/>
  <c r="U242" i="3"/>
  <c r="AK242" i="3"/>
  <c r="BA242" i="3"/>
  <c r="S238" i="3"/>
  <c r="AI238" i="3"/>
  <c r="AY238" i="3"/>
  <c r="Q234" i="3"/>
  <c r="AG234" i="3"/>
  <c r="AW234" i="3"/>
  <c r="O230" i="3"/>
  <c r="AE230" i="3"/>
  <c r="AU230" i="3"/>
  <c r="M226" i="3"/>
  <c r="AC226" i="3"/>
  <c r="AS226" i="3"/>
  <c r="BI226" i="3"/>
  <c r="AA222" i="3"/>
  <c r="AQ222" i="3"/>
  <c r="BG222" i="3"/>
  <c r="Z218" i="3"/>
  <c r="AP218" i="3"/>
  <c r="BF218" i="3"/>
  <c r="Y214" i="3"/>
  <c r="AO214" i="3"/>
  <c r="BE214" i="3"/>
  <c r="X210" i="3"/>
  <c r="AN210" i="3"/>
  <c r="BD210" i="3"/>
  <c r="X206" i="3"/>
  <c r="AL206" i="3"/>
  <c r="AT206" i="3"/>
  <c r="BB206" i="3"/>
  <c r="N202" i="3"/>
  <c r="V202" i="3"/>
  <c r="AD202" i="3"/>
  <c r="AL202" i="3"/>
  <c r="AT202" i="3"/>
  <c r="BB202" i="3"/>
  <c r="O202" i="3"/>
  <c r="AC202" i="3"/>
  <c r="AS202" i="3"/>
  <c r="BI202" i="3"/>
  <c r="AA202" i="3"/>
  <c r="AQ202" i="3"/>
  <c r="BG202" i="3"/>
  <c r="T198" i="3"/>
  <c r="AB198" i="3"/>
  <c r="AJ198" i="3"/>
  <c r="AR198" i="3"/>
  <c r="AZ198" i="3"/>
  <c r="BH198" i="3"/>
  <c r="Y198" i="3"/>
  <c r="AO198" i="3"/>
  <c r="BE198" i="3"/>
  <c r="W198" i="3"/>
  <c r="AQ198" i="3"/>
  <c r="AU198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N197" i="3"/>
  <c r="R197" i="3"/>
  <c r="V197" i="3"/>
  <c r="Z197" i="3"/>
  <c r="AD197" i="3"/>
  <c r="AH197" i="3"/>
  <c r="AL197" i="3"/>
  <c r="AP197" i="3"/>
  <c r="AT197" i="3"/>
  <c r="AX197" i="3"/>
  <c r="BB197" i="3"/>
  <c r="BF197" i="3"/>
  <c r="P197" i="3"/>
  <c r="T197" i="3"/>
  <c r="X197" i="3"/>
  <c r="AB197" i="3"/>
  <c r="AJ197" i="3"/>
  <c r="AN197" i="3"/>
  <c r="AV197" i="3"/>
  <c r="BD197" i="3"/>
  <c r="AF197" i="3"/>
  <c r="AR197" i="3"/>
  <c r="AZ197" i="3"/>
  <c r="BH197" i="3"/>
  <c r="BH271" i="3"/>
  <c r="BD271" i="3"/>
  <c r="AZ271" i="3"/>
  <c r="AV271" i="3"/>
  <c r="AR271" i="3"/>
  <c r="AN271" i="3"/>
  <c r="AJ271" i="3"/>
  <c r="AF271" i="3"/>
  <c r="AB271" i="3"/>
  <c r="X271" i="3"/>
  <c r="T271" i="3"/>
  <c r="P271" i="3"/>
  <c r="BH269" i="3"/>
  <c r="BD269" i="3"/>
  <c r="AZ269" i="3"/>
  <c r="AV269" i="3"/>
  <c r="AR269" i="3"/>
  <c r="AN269" i="3"/>
  <c r="AJ269" i="3"/>
  <c r="AF269" i="3"/>
  <c r="AB269" i="3"/>
  <c r="X269" i="3"/>
  <c r="T269" i="3"/>
  <c r="P269" i="3"/>
  <c r="BF265" i="3"/>
  <c r="BB265" i="3"/>
  <c r="AX265" i="3"/>
  <c r="AT265" i="3"/>
  <c r="AP265" i="3"/>
  <c r="AL265" i="3"/>
  <c r="AH265" i="3"/>
  <c r="AD265" i="3"/>
  <c r="Z265" i="3"/>
  <c r="V265" i="3"/>
  <c r="R265" i="3"/>
  <c r="N265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BF257" i="3"/>
  <c r="BB257" i="3"/>
  <c r="AX257" i="3"/>
  <c r="AT257" i="3"/>
  <c r="AP257" i="3"/>
  <c r="AL257" i="3"/>
  <c r="AH257" i="3"/>
  <c r="AD257" i="3"/>
  <c r="Z257" i="3"/>
  <c r="V257" i="3"/>
  <c r="R257" i="3"/>
  <c r="BA256" i="3"/>
  <c r="AK256" i="3"/>
  <c r="U256" i="3"/>
  <c r="BG255" i="3"/>
  <c r="BC255" i="3"/>
  <c r="AY255" i="3"/>
  <c r="AU255" i="3"/>
  <c r="AQ255" i="3"/>
  <c r="AM255" i="3"/>
  <c r="AI255" i="3"/>
  <c r="AE255" i="3"/>
  <c r="AA255" i="3"/>
  <c r="W255" i="3"/>
  <c r="S255" i="3"/>
  <c r="BB254" i="3"/>
  <c r="AL254" i="3"/>
  <c r="V254" i="3"/>
  <c r="BH253" i="3"/>
  <c r="BD253" i="3"/>
  <c r="AZ253" i="3"/>
  <c r="AV253" i="3"/>
  <c r="AR253" i="3"/>
  <c r="AN253" i="3"/>
  <c r="AJ253" i="3"/>
  <c r="AF253" i="3"/>
  <c r="AB253" i="3"/>
  <c r="X253" i="3"/>
  <c r="T253" i="3"/>
  <c r="BC252" i="3"/>
  <c r="AM252" i="3"/>
  <c r="W252" i="3"/>
  <c r="AZ250" i="3"/>
  <c r="AJ250" i="3"/>
  <c r="T250" i="3"/>
  <c r="BI248" i="3"/>
  <c r="BE248" i="3"/>
  <c r="BA248" i="3"/>
  <c r="AW248" i="3"/>
  <c r="AS248" i="3"/>
  <c r="AO248" i="3"/>
  <c r="AK248" i="3"/>
  <c r="AG248" i="3"/>
  <c r="AC248" i="3"/>
  <c r="Y248" i="3"/>
  <c r="U248" i="3"/>
  <c r="Q248" i="3"/>
  <c r="AX246" i="3"/>
  <c r="AH246" i="3"/>
  <c r="R246" i="3"/>
  <c r="BG244" i="3"/>
  <c r="BC244" i="3"/>
  <c r="AY244" i="3"/>
  <c r="AU244" i="3"/>
  <c r="AQ244" i="3"/>
  <c r="AM244" i="3"/>
  <c r="AI244" i="3"/>
  <c r="AE244" i="3"/>
  <c r="AA244" i="3"/>
  <c r="W244" i="3"/>
  <c r="S244" i="3"/>
  <c r="BD242" i="3"/>
  <c r="AN242" i="3"/>
  <c r="X242" i="3"/>
  <c r="BI240" i="3"/>
  <c r="BE240" i="3"/>
  <c r="BA240" i="3"/>
  <c r="AW240" i="3"/>
  <c r="AS240" i="3"/>
  <c r="AO240" i="3"/>
  <c r="AK240" i="3"/>
  <c r="AG240" i="3"/>
  <c r="AC240" i="3"/>
  <c r="Y240" i="3"/>
  <c r="U240" i="3"/>
  <c r="Q240" i="3"/>
  <c r="BB238" i="3"/>
  <c r="AL238" i="3"/>
  <c r="V238" i="3"/>
  <c r="BG236" i="3"/>
  <c r="BC236" i="3"/>
  <c r="AY236" i="3"/>
  <c r="AU236" i="3"/>
  <c r="AQ236" i="3"/>
  <c r="AM236" i="3"/>
  <c r="AI236" i="3"/>
  <c r="AE236" i="3"/>
  <c r="AA236" i="3"/>
  <c r="W236" i="3"/>
  <c r="S236" i="3"/>
  <c r="AX234" i="3"/>
  <c r="AH234" i="3"/>
  <c r="R234" i="3"/>
  <c r="BH232" i="3"/>
  <c r="BD232" i="3"/>
  <c r="AZ232" i="3"/>
  <c r="AV232" i="3"/>
  <c r="AR232" i="3"/>
  <c r="AN232" i="3"/>
  <c r="AJ232" i="3"/>
  <c r="AF232" i="3"/>
  <c r="AB232" i="3"/>
  <c r="X232" i="3"/>
  <c r="T232" i="3"/>
  <c r="BB230" i="3"/>
  <c r="AL230" i="3"/>
  <c r="V230" i="3"/>
  <c r="BH228" i="3"/>
  <c r="BD228" i="3"/>
  <c r="AZ228" i="3"/>
  <c r="AV228" i="3"/>
  <c r="AR228" i="3"/>
  <c r="AN228" i="3"/>
  <c r="AJ228" i="3"/>
  <c r="AF228" i="3"/>
  <c r="AB228" i="3"/>
  <c r="X228" i="3"/>
  <c r="T228" i="3"/>
  <c r="AX226" i="3"/>
  <c r="AH226" i="3"/>
  <c r="R226" i="3"/>
  <c r="BH224" i="3"/>
  <c r="BD224" i="3"/>
  <c r="AZ224" i="3"/>
  <c r="AV224" i="3"/>
  <c r="AR224" i="3"/>
  <c r="AN224" i="3"/>
  <c r="AJ224" i="3"/>
  <c r="AF224" i="3"/>
  <c r="AB224" i="3"/>
  <c r="X224" i="3"/>
  <c r="T224" i="3"/>
  <c r="BB222" i="3"/>
  <c r="AL222" i="3"/>
  <c r="V222" i="3"/>
  <c r="BI220" i="3"/>
  <c r="BE220" i="3"/>
  <c r="BA220" i="3"/>
  <c r="AW220" i="3"/>
  <c r="AS220" i="3"/>
  <c r="AO220" i="3"/>
  <c r="AK220" i="3"/>
  <c r="AG220" i="3"/>
  <c r="AC220" i="3"/>
  <c r="Y220" i="3"/>
  <c r="U220" i="3"/>
  <c r="Q220" i="3"/>
  <c r="BE218" i="3"/>
  <c r="AO218" i="3"/>
  <c r="Y218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BF214" i="3"/>
  <c r="AP214" i="3"/>
  <c r="Z214" i="3"/>
  <c r="BF212" i="3"/>
  <c r="BB212" i="3"/>
  <c r="AX212" i="3"/>
  <c r="AT212" i="3"/>
  <c r="AP212" i="3"/>
  <c r="AL212" i="3"/>
  <c r="AH212" i="3"/>
  <c r="AD212" i="3"/>
  <c r="Z212" i="3"/>
  <c r="V212" i="3"/>
  <c r="R212" i="3"/>
  <c r="AU210" i="3"/>
  <c r="AE210" i="3"/>
  <c r="O210" i="3"/>
  <c r="BI208" i="3"/>
  <c r="BE208" i="3"/>
  <c r="BA208" i="3"/>
  <c r="AW208" i="3"/>
  <c r="AS208" i="3"/>
  <c r="AO208" i="3"/>
  <c r="AK208" i="3"/>
  <c r="AG208" i="3"/>
  <c r="AC208" i="3"/>
  <c r="Y208" i="3"/>
  <c r="U208" i="3"/>
  <c r="Q208" i="3"/>
  <c r="AU206" i="3"/>
  <c r="AE206" i="3"/>
  <c r="O206" i="3"/>
  <c r="BI204" i="3"/>
  <c r="BE204" i="3"/>
  <c r="BA204" i="3"/>
  <c r="AW204" i="3"/>
  <c r="AS204" i="3"/>
  <c r="AO204" i="3"/>
  <c r="AK204" i="3"/>
  <c r="AG204" i="3"/>
  <c r="AC204" i="3"/>
  <c r="Y204" i="3"/>
  <c r="U204" i="3"/>
  <c r="Q204" i="3"/>
  <c r="L195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M194" i="3"/>
  <c r="Q194" i="3"/>
  <c r="U194" i="3"/>
  <c r="Y194" i="3"/>
  <c r="AC194" i="3"/>
  <c r="AG194" i="3"/>
  <c r="AK194" i="3"/>
  <c r="AS194" i="3"/>
  <c r="BA194" i="3"/>
  <c r="BE194" i="3"/>
  <c r="AO194" i="3"/>
  <c r="AW194" i="3"/>
  <c r="BI194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6" i="3"/>
  <c r="V256" i="3"/>
  <c r="AD256" i="3"/>
  <c r="AL256" i="3"/>
  <c r="AT256" i="3"/>
  <c r="BB256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4" i="3"/>
  <c r="U254" i="3"/>
  <c r="AC254" i="3"/>
  <c r="AK254" i="3"/>
  <c r="AS254" i="3"/>
  <c r="BA254" i="3"/>
  <c r="BI25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2" i="3"/>
  <c r="V252" i="3"/>
  <c r="AD252" i="3"/>
  <c r="AL252" i="3"/>
  <c r="AT252" i="3"/>
  <c r="BB252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0" i="3"/>
  <c r="BN240" i="3" s="1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O200" i="3"/>
  <c r="S200" i="3"/>
  <c r="W200" i="3"/>
  <c r="AA200" i="3"/>
  <c r="AE200" i="3"/>
  <c r="AI200" i="3"/>
  <c r="AK200" i="3"/>
  <c r="AO200" i="3"/>
  <c r="AS200" i="3"/>
  <c r="AW200" i="3"/>
  <c r="BA200" i="3"/>
  <c r="BE200" i="3"/>
  <c r="BI200" i="3"/>
  <c r="M200" i="3"/>
  <c r="Q200" i="3"/>
  <c r="U200" i="3"/>
  <c r="Y200" i="3"/>
  <c r="AC200" i="3"/>
  <c r="AG200" i="3"/>
  <c r="AM200" i="3"/>
  <c r="AQ200" i="3"/>
  <c r="AU200" i="3"/>
  <c r="AY200" i="3"/>
  <c r="BC200" i="3"/>
  <c r="BG200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J271" i="3" s="1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BN269" i="3" s="1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K265" i="3" s="1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H257" i="3"/>
  <c r="BD257" i="3"/>
  <c r="AZ257" i="3"/>
  <c r="AV257" i="3"/>
  <c r="AR257" i="3"/>
  <c r="AN257" i="3"/>
  <c r="AJ257" i="3"/>
  <c r="AF257" i="3"/>
  <c r="AB257" i="3"/>
  <c r="X257" i="3"/>
  <c r="T257" i="3"/>
  <c r="BM257" i="3" s="1"/>
  <c r="P257" i="3"/>
  <c r="BG256" i="3"/>
  <c r="AQ256" i="3"/>
  <c r="AA256" i="3"/>
  <c r="BI255" i="3"/>
  <c r="BE255" i="3"/>
  <c r="BA255" i="3"/>
  <c r="AW255" i="3"/>
  <c r="AS255" i="3"/>
  <c r="AO255" i="3"/>
  <c r="AK255" i="3"/>
  <c r="AG255" i="3"/>
  <c r="AC255" i="3"/>
  <c r="Y255" i="3"/>
  <c r="U255" i="3"/>
  <c r="Q255" i="3"/>
  <c r="M255" i="3"/>
  <c r="AV254" i="3"/>
  <c r="AF254" i="3"/>
  <c r="P254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AW252" i="3"/>
  <c r="AG252" i="3"/>
  <c r="Q252" i="3"/>
  <c r="AX250" i="3"/>
  <c r="AH250" i="3"/>
  <c r="R250" i="3"/>
  <c r="BG248" i="3"/>
  <c r="BC248" i="3"/>
  <c r="AY248" i="3"/>
  <c r="AU248" i="3"/>
  <c r="AQ248" i="3"/>
  <c r="AM248" i="3"/>
  <c r="AI248" i="3"/>
  <c r="AE248" i="3"/>
  <c r="AA248" i="3"/>
  <c r="W248" i="3"/>
  <c r="S248" i="3"/>
  <c r="O248" i="3"/>
  <c r="AZ246" i="3"/>
  <c r="AJ246" i="3"/>
  <c r="T246" i="3"/>
  <c r="BI244" i="3"/>
  <c r="BE244" i="3"/>
  <c r="BA244" i="3"/>
  <c r="AW244" i="3"/>
  <c r="AS244" i="3"/>
  <c r="AO244" i="3"/>
  <c r="AK244" i="3"/>
  <c r="AG244" i="3"/>
  <c r="AC244" i="3"/>
  <c r="Y244" i="3"/>
  <c r="U244" i="3"/>
  <c r="Q244" i="3"/>
  <c r="M244" i="3"/>
  <c r="BB242" i="3"/>
  <c r="AL242" i="3"/>
  <c r="V242" i="3"/>
  <c r="BG240" i="3"/>
  <c r="BC240" i="3"/>
  <c r="AY240" i="3"/>
  <c r="AU240" i="3"/>
  <c r="AQ240" i="3"/>
  <c r="AM240" i="3"/>
  <c r="AI240" i="3"/>
  <c r="AE240" i="3"/>
  <c r="AA240" i="3"/>
  <c r="W240" i="3"/>
  <c r="S240" i="3"/>
  <c r="O240" i="3"/>
  <c r="BD238" i="3"/>
  <c r="AN238" i="3"/>
  <c r="X238" i="3"/>
  <c r="BI236" i="3"/>
  <c r="BE236" i="3"/>
  <c r="BA236" i="3"/>
  <c r="AW236" i="3"/>
  <c r="AS236" i="3"/>
  <c r="AO236" i="3"/>
  <c r="AK236" i="3"/>
  <c r="AG236" i="3"/>
  <c r="AC236" i="3"/>
  <c r="Y236" i="3"/>
  <c r="U236" i="3"/>
  <c r="Q236" i="3"/>
  <c r="M236" i="3"/>
  <c r="AZ234" i="3"/>
  <c r="AJ234" i="3"/>
  <c r="T234" i="3"/>
  <c r="BF232" i="3"/>
  <c r="BB232" i="3"/>
  <c r="AX232" i="3"/>
  <c r="AT232" i="3"/>
  <c r="AP232" i="3"/>
  <c r="AL232" i="3"/>
  <c r="AH232" i="3"/>
  <c r="AD232" i="3"/>
  <c r="Z232" i="3"/>
  <c r="V232" i="3"/>
  <c r="R232" i="3"/>
  <c r="N232" i="3"/>
  <c r="AZ230" i="3"/>
  <c r="AJ230" i="3"/>
  <c r="T230" i="3"/>
  <c r="BF228" i="3"/>
  <c r="BB228" i="3"/>
  <c r="AX228" i="3"/>
  <c r="AT228" i="3"/>
  <c r="AP228" i="3"/>
  <c r="AL228" i="3"/>
  <c r="AH228" i="3"/>
  <c r="AD228" i="3"/>
  <c r="Z228" i="3"/>
  <c r="V228" i="3"/>
  <c r="R228" i="3"/>
  <c r="N228" i="3"/>
  <c r="AZ226" i="3"/>
  <c r="AJ226" i="3"/>
  <c r="T226" i="3"/>
  <c r="BF224" i="3"/>
  <c r="BB224" i="3"/>
  <c r="AX224" i="3"/>
  <c r="AT224" i="3"/>
  <c r="AP224" i="3"/>
  <c r="AL224" i="3"/>
  <c r="AH224" i="3"/>
  <c r="AD224" i="3"/>
  <c r="Z224" i="3"/>
  <c r="V224" i="3"/>
  <c r="R224" i="3"/>
  <c r="N224" i="3"/>
  <c r="AZ222" i="3"/>
  <c r="AJ222" i="3"/>
  <c r="T222" i="3"/>
  <c r="BG220" i="3"/>
  <c r="BC220" i="3"/>
  <c r="AY220" i="3"/>
  <c r="AU220" i="3"/>
  <c r="AQ220" i="3"/>
  <c r="AM220" i="3"/>
  <c r="AI220" i="3"/>
  <c r="AE220" i="3"/>
  <c r="AA220" i="3"/>
  <c r="W220" i="3"/>
  <c r="S220" i="3"/>
  <c r="O220" i="3"/>
  <c r="AY218" i="3"/>
  <c r="AI218" i="3"/>
  <c r="AA218" i="3"/>
  <c r="S218" i="3"/>
  <c r="BG216" i="3"/>
  <c r="BC216" i="3"/>
  <c r="AY216" i="3"/>
  <c r="AU216" i="3"/>
  <c r="AQ216" i="3"/>
  <c r="AM216" i="3"/>
  <c r="AI216" i="3"/>
  <c r="AE216" i="3"/>
  <c r="AA216" i="3"/>
  <c r="W216" i="3"/>
  <c r="S216" i="3"/>
  <c r="O216" i="3"/>
  <c r="BH214" i="3"/>
  <c r="AZ214" i="3"/>
  <c r="AR214" i="3"/>
  <c r="AJ214" i="3"/>
  <c r="AB214" i="3"/>
  <c r="T214" i="3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0" i="3"/>
  <c r="BA210" i="3"/>
  <c r="AS210" i="3"/>
  <c r="AK210" i="3"/>
  <c r="AC210" i="3"/>
  <c r="U210" i="3"/>
  <c r="M210" i="3"/>
  <c r="BG208" i="3"/>
  <c r="BC208" i="3"/>
  <c r="AY208" i="3"/>
  <c r="AU208" i="3"/>
  <c r="AQ208" i="3"/>
  <c r="AM208" i="3"/>
  <c r="AI208" i="3"/>
  <c r="AE208" i="3"/>
  <c r="AA208" i="3"/>
  <c r="W208" i="3"/>
  <c r="S208" i="3"/>
  <c r="O208" i="3"/>
  <c r="BL208" i="3" s="1"/>
  <c r="BE206" i="3"/>
  <c r="AW206" i="3"/>
  <c r="AO206" i="3"/>
  <c r="AG206" i="3"/>
  <c r="Y206" i="3"/>
  <c r="Q206" i="3"/>
  <c r="BG204" i="3"/>
  <c r="BC204" i="3"/>
  <c r="AY204" i="3"/>
  <c r="AU204" i="3"/>
  <c r="AQ204" i="3"/>
  <c r="AM204" i="3"/>
  <c r="AI204" i="3"/>
  <c r="AE204" i="3"/>
  <c r="AA204" i="3"/>
  <c r="W204" i="3"/>
  <c r="S204" i="3"/>
  <c r="O204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J293" i="3"/>
  <c r="BK293" i="3"/>
  <c r="BM429" i="3"/>
  <c r="BJ429" i="3"/>
  <c r="BN436" i="3"/>
  <c r="BM437" i="3"/>
  <c r="BJ437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BE300" i="3"/>
  <c r="AO300" i="3"/>
  <c r="Q300" i="3"/>
  <c r="AX300" i="3"/>
  <c r="AP300" i="3"/>
  <c r="Z300" i="3"/>
  <c r="BH308" i="3"/>
  <c r="AR308" i="3"/>
  <c r="AB308" i="3"/>
  <c r="BI308" i="3"/>
  <c r="AK308" i="3"/>
  <c r="BK309" i="3"/>
  <c r="BL310" i="3"/>
  <c r="BK325" i="3"/>
  <c r="BL326" i="3"/>
  <c r="BK326" i="3"/>
  <c r="BB331" i="3"/>
  <c r="AL331" i="3"/>
  <c r="V331" i="3"/>
  <c r="BC331" i="3"/>
  <c r="AM331" i="3"/>
  <c r="BD332" i="3"/>
  <c r="AN332" i="3"/>
  <c r="X332" i="3"/>
  <c r="BE332" i="3"/>
  <c r="AO332" i="3"/>
  <c r="BF339" i="3"/>
  <c r="AH339" i="3"/>
  <c r="R339" i="3"/>
  <c r="AY339" i="3"/>
  <c r="AI339" i="3"/>
  <c r="AZ340" i="3"/>
  <c r="AJ340" i="3"/>
  <c r="T340" i="3"/>
  <c r="BA340" i="3"/>
  <c r="AK340" i="3"/>
  <c r="U340" i="3"/>
  <c r="BM341" i="3"/>
  <c r="BJ342" i="3"/>
  <c r="BH347" i="3"/>
  <c r="AZ347" i="3"/>
  <c r="AR347" i="3"/>
  <c r="AJ347" i="3"/>
  <c r="AB347" i="3"/>
  <c r="T347" i="3"/>
  <c r="BI347" i="3"/>
  <c r="BA347" i="3"/>
  <c r="AS347" i="3"/>
  <c r="AK347" i="3"/>
  <c r="AC347" i="3"/>
  <c r="U347" i="3"/>
  <c r="BM357" i="3"/>
  <c r="BK357" i="3"/>
  <c r="BJ357" i="3"/>
  <c r="BD364" i="3"/>
  <c r="AV364" i="3"/>
  <c r="AN364" i="3"/>
  <c r="AF364" i="3"/>
  <c r="X364" i="3"/>
  <c r="P364" i="3"/>
  <c r="BE364" i="3"/>
  <c r="AW364" i="3"/>
  <c r="AO364" i="3"/>
  <c r="AG364" i="3"/>
  <c r="Y364" i="3"/>
  <c r="BM366" i="3"/>
  <c r="BK366" i="3"/>
  <c r="BJ366" i="3"/>
  <c r="BL372" i="3"/>
  <c r="BM372" i="3"/>
  <c r="BM374" i="3"/>
  <c r="BL374" i="3"/>
  <c r="BN374" i="3"/>
  <c r="BL380" i="3"/>
  <c r="BM380" i="3"/>
  <c r="BN380" i="3"/>
  <c r="BD292" i="3"/>
  <c r="AV292" i="3"/>
  <c r="AN292" i="3"/>
  <c r="AF292" i="3"/>
  <c r="X292" i="3"/>
  <c r="P292" i="3"/>
  <c r="BE292" i="3"/>
  <c r="AW292" i="3"/>
  <c r="AO292" i="3"/>
  <c r="AG292" i="3"/>
  <c r="Y292" i="3"/>
  <c r="Q292" i="3"/>
  <c r="BB294" i="3"/>
  <c r="AT294" i="3"/>
  <c r="AL294" i="3"/>
  <c r="AD294" i="3"/>
  <c r="V294" i="3"/>
  <c r="N294" i="3"/>
  <c r="BC294" i="3"/>
  <c r="AU294" i="3"/>
  <c r="AM294" i="3"/>
  <c r="AE294" i="3"/>
  <c r="W294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N308" i="3"/>
  <c r="R308" i="3"/>
  <c r="V308" i="3"/>
  <c r="Z308" i="3"/>
  <c r="AD308" i="3"/>
  <c r="AH308" i="3"/>
  <c r="AL308" i="3"/>
  <c r="AP308" i="3"/>
  <c r="AT308" i="3"/>
  <c r="AX308" i="3"/>
  <c r="BB308" i="3"/>
  <c r="BF308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N364" i="3"/>
  <c r="R364" i="3"/>
  <c r="V364" i="3"/>
  <c r="Z364" i="3"/>
  <c r="AD364" i="3"/>
  <c r="AH364" i="3"/>
  <c r="AL364" i="3"/>
  <c r="AP364" i="3"/>
  <c r="AT364" i="3"/>
  <c r="AX364" i="3"/>
  <c r="BB364" i="3"/>
  <c r="BF364" i="3"/>
  <c r="BL293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31" i="3"/>
  <c r="Q331" i="3"/>
  <c r="U331" i="3"/>
  <c r="Y331" i="3"/>
  <c r="AC331" i="3"/>
  <c r="AG331" i="3"/>
  <c r="AK331" i="3"/>
  <c r="AO331" i="3"/>
  <c r="AS331" i="3"/>
  <c r="AW331" i="3"/>
  <c r="BA331" i="3"/>
  <c r="BE331" i="3"/>
  <c r="BI331" i="3"/>
  <c r="P331" i="3"/>
  <c r="T331" i="3"/>
  <c r="X331" i="3"/>
  <c r="AB331" i="3"/>
  <c r="AF331" i="3"/>
  <c r="AJ331" i="3"/>
  <c r="AN331" i="3"/>
  <c r="AR331" i="3"/>
  <c r="AV331" i="3"/>
  <c r="AZ331" i="3"/>
  <c r="BD331" i="3"/>
  <c r="BH331" i="3"/>
  <c r="BN335" i="3"/>
  <c r="BM335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BN343" i="3"/>
  <c r="BM343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7" i="3"/>
  <c r="S347" i="3"/>
  <c r="W347" i="3"/>
  <c r="AA347" i="3"/>
  <c r="AE347" i="3"/>
  <c r="AI347" i="3"/>
  <c r="AM347" i="3"/>
  <c r="AQ347" i="3"/>
  <c r="AU347" i="3"/>
  <c r="AY347" i="3"/>
  <c r="BC347" i="3"/>
  <c r="BG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O275" i="3"/>
  <c r="W275" i="3"/>
  <c r="AE275" i="3"/>
  <c r="AM275" i="3"/>
  <c r="AU275" i="3"/>
  <c r="BC275" i="3"/>
  <c r="M275" i="3"/>
  <c r="AC275" i="3"/>
  <c r="AS275" i="3"/>
  <c r="BI275" i="3"/>
  <c r="Y275" i="3"/>
  <c r="AO275" i="3"/>
  <c r="BE275" i="3"/>
  <c r="BM425" i="3"/>
  <c r="BJ425" i="3"/>
  <c r="BM433" i="3"/>
  <c r="BJ433" i="3"/>
  <c r="BN440" i="3"/>
  <c r="BK440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91" i="3"/>
  <c r="Q291" i="3"/>
  <c r="U291" i="3"/>
  <c r="Y291" i="3"/>
  <c r="AC291" i="3"/>
  <c r="AG291" i="3"/>
  <c r="AK291" i="3"/>
  <c r="AO291" i="3"/>
  <c r="AS291" i="3"/>
  <c r="AW291" i="3"/>
  <c r="BA291" i="3"/>
  <c r="BE291" i="3"/>
  <c r="BI291" i="3"/>
  <c r="AW300" i="3"/>
  <c r="AG300" i="3"/>
  <c r="Y300" i="3"/>
  <c r="BF300" i="3"/>
  <c r="AH300" i="3"/>
  <c r="R300" i="3"/>
  <c r="AZ308" i="3"/>
  <c r="AJ308" i="3"/>
  <c r="T308" i="3"/>
  <c r="BA308" i="3"/>
  <c r="AS308" i="3"/>
  <c r="AC308" i="3"/>
  <c r="M308" i="3"/>
  <c r="BJ309" i="3"/>
  <c r="BL309" i="3"/>
  <c r="BK310" i="3"/>
  <c r="BJ325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AT331" i="3"/>
  <c r="AD331" i="3"/>
  <c r="N331" i="3"/>
  <c r="AU331" i="3"/>
  <c r="AE331" i="3"/>
  <c r="O331" i="3"/>
  <c r="AV332" i="3"/>
  <c r="AF332" i="3"/>
  <c r="P332" i="3"/>
  <c r="AW332" i="3"/>
  <c r="AG332" i="3"/>
  <c r="Y332" i="3"/>
  <c r="AX339" i="3"/>
  <c r="AP339" i="3"/>
  <c r="Z339" i="3"/>
  <c r="BG339" i="3"/>
  <c r="AQ339" i="3"/>
  <c r="AA339" i="3"/>
  <c r="BH340" i="3"/>
  <c r="AR340" i="3"/>
  <c r="AB340" i="3"/>
  <c r="BI340" i="3"/>
  <c r="AS340" i="3"/>
  <c r="AC340" i="3"/>
  <c r="M340" i="3"/>
  <c r="K196" i="3"/>
  <c r="K195" i="3"/>
  <c r="K193" i="3"/>
  <c r="K191" i="3"/>
  <c r="L270" i="3"/>
  <c r="L268" i="3"/>
  <c r="K267" i="3"/>
  <c r="L264" i="3"/>
  <c r="L262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BN293" i="3"/>
  <c r="BM309" i="3"/>
  <c r="BN325" i="3"/>
  <c r="BJ335" i="3"/>
  <c r="BJ343" i="3"/>
  <c r="BL358" i="3"/>
  <c r="BJ372" i="3"/>
  <c r="BK380" i="3"/>
  <c r="BN427" i="3"/>
  <c r="BN431" i="3"/>
  <c r="BN435" i="3"/>
  <c r="BN439" i="3"/>
  <c r="BK443" i="3"/>
  <c r="BJ421" i="3"/>
  <c r="BL425" i="3"/>
  <c r="BK427" i="3"/>
  <c r="BM427" i="3"/>
  <c r="BJ427" i="3"/>
  <c r="BL428" i="3"/>
  <c r="BL429" i="3"/>
  <c r="BK431" i="3"/>
  <c r="BM431" i="3"/>
  <c r="BJ431" i="3"/>
  <c r="BL432" i="3"/>
  <c r="BL433" i="3"/>
  <c r="BK435" i="3"/>
  <c r="BM435" i="3"/>
  <c r="BJ435" i="3"/>
  <c r="BL436" i="3"/>
  <c r="BL437" i="3"/>
  <c r="BK439" i="3"/>
  <c r="BM439" i="3"/>
  <c r="BJ439" i="3"/>
  <c r="BL440" i="3"/>
  <c r="BM441" i="3"/>
  <c r="BK445" i="3"/>
  <c r="BL287" i="3"/>
  <c r="BJ287" i="3"/>
  <c r="BK287" i="3"/>
  <c r="BL288" i="3"/>
  <c r="BN288" i="3"/>
  <c r="BK288" i="3"/>
  <c r="BN289" i="3"/>
  <c r="BM289" i="3"/>
  <c r="BM290" i="3"/>
  <c r="BN290" i="3"/>
  <c r="BJ290" i="3"/>
  <c r="BC291" i="3"/>
  <c r="AU291" i="3"/>
  <c r="AM291" i="3"/>
  <c r="AE291" i="3"/>
  <c r="W291" i="3"/>
  <c r="O291" i="3"/>
  <c r="BD291" i="3"/>
  <c r="AV291" i="3"/>
  <c r="AN291" i="3"/>
  <c r="AF291" i="3"/>
  <c r="X291" i="3"/>
  <c r="P291" i="3"/>
  <c r="BF295" i="3"/>
  <c r="AX295" i="3"/>
  <c r="AP295" i="3"/>
  <c r="AH295" i="3"/>
  <c r="Z295" i="3"/>
  <c r="R295" i="3"/>
  <c r="BG295" i="3"/>
  <c r="AY295" i="3"/>
  <c r="AQ295" i="3"/>
  <c r="AI295" i="3"/>
  <c r="AA295" i="3"/>
  <c r="S295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P299" i="3"/>
  <c r="T299" i="3"/>
  <c r="X299" i="3"/>
  <c r="AB299" i="3"/>
  <c r="AF299" i="3"/>
  <c r="AJ299" i="3"/>
  <c r="AN299" i="3"/>
  <c r="AR299" i="3"/>
  <c r="AV299" i="3"/>
  <c r="AZ299" i="3"/>
  <c r="BD299" i="3"/>
  <c r="BH299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O315" i="3"/>
  <c r="S315" i="3"/>
  <c r="W315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AA315" i="3"/>
  <c r="AE315" i="3"/>
  <c r="AI315" i="3"/>
  <c r="AM315" i="3"/>
  <c r="AQ315" i="3"/>
  <c r="AU315" i="3"/>
  <c r="AY315" i="3"/>
  <c r="BC315" i="3"/>
  <c r="BG315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O323" i="3"/>
  <c r="S323" i="3"/>
  <c r="W323" i="3"/>
  <c r="AA323" i="3"/>
  <c r="AE323" i="3"/>
  <c r="AI323" i="3"/>
  <c r="AM323" i="3"/>
  <c r="AQ323" i="3"/>
  <c r="AU323" i="3"/>
  <c r="AY323" i="3"/>
  <c r="BC323" i="3"/>
  <c r="BG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BC327" i="3"/>
  <c r="AU327" i="3"/>
  <c r="AM327" i="3"/>
  <c r="AE327" i="3"/>
  <c r="W327" i="3"/>
  <c r="O327" i="3"/>
  <c r="BD327" i="3"/>
  <c r="AV327" i="3"/>
  <c r="AN327" i="3"/>
  <c r="AF327" i="3"/>
  <c r="X327" i="3"/>
  <c r="P327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5" i="3"/>
  <c r="R355" i="3"/>
  <c r="V355" i="3"/>
  <c r="Z355" i="3"/>
  <c r="AD355" i="3"/>
  <c r="AH355" i="3"/>
  <c r="AL355" i="3"/>
  <c r="AP355" i="3"/>
  <c r="AT355" i="3"/>
  <c r="AX355" i="3"/>
  <c r="BB355" i="3"/>
  <c r="BF355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BL367" i="3"/>
  <c r="BJ367" i="3"/>
  <c r="BN367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N370" i="3"/>
  <c r="P370" i="3"/>
  <c r="R370" i="3"/>
  <c r="T370" i="3"/>
  <c r="M370" i="3"/>
  <c r="Q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O370" i="3"/>
  <c r="S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BK375" i="3"/>
  <c r="BL375" i="3"/>
  <c r="BN375" i="3"/>
  <c r="BJ37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1" i="3"/>
  <c r="BH451" i="3"/>
  <c r="BD451" i="3"/>
  <c r="AZ451" i="3"/>
  <c r="AV451" i="3"/>
  <c r="AR451" i="3"/>
  <c r="AN451" i="3"/>
  <c r="AJ451" i="3"/>
  <c r="AF451" i="3"/>
  <c r="AB451" i="3"/>
  <c r="X451" i="3"/>
  <c r="T451" i="3"/>
  <c r="P451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M453" i="3"/>
  <c r="BH453" i="3"/>
  <c r="BD453" i="3"/>
  <c r="AZ453" i="3"/>
  <c r="AV453" i="3"/>
  <c r="AR453" i="3"/>
  <c r="AN453" i="3"/>
  <c r="AJ453" i="3"/>
  <c r="AF453" i="3"/>
  <c r="AB453" i="3"/>
  <c r="X453" i="3"/>
  <c r="T453" i="3"/>
  <c r="P453" i="3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K274" i="3"/>
  <c r="BL274" i="3"/>
  <c r="BJ274" i="3"/>
  <c r="AG275" i="3"/>
  <c r="BA275" i="3"/>
  <c r="U275" i="3"/>
  <c r="AY275" i="3"/>
  <c r="AI275" i="3"/>
  <c r="S275" i="3"/>
  <c r="BD275" i="3"/>
  <c r="AV275" i="3"/>
  <c r="AN275" i="3"/>
  <c r="AF275" i="3"/>
  <c r="X275" i="3"/>
  <c r="P275" i="3"/>
  <c r="BJ442" i="3"/>
  <c r="R451" i="3"/>
  <c r="Z451" i="3"/>
  <c r="AH451" i="3"/>
  <c r="AP451" i="3"/>
  <c r="AX451" i="3"/>
  <c r="BF451" i="3"/>
  <c r="R453" i="3"/>
  <c r="Z453" i="3"/>
  <c r="AH453" i="3"/>
  <c r="AP453" i="3"/>
  <c r="AX453" i="3"/>
  <c r="BF453" i="3"/>
  <c r="BF299" i="3"/>
  <c r="AX299" i="3"/>
  <c r="AP299" i="3"/>
  <c r="AH299" i="3"/>
  <c r="Z299" i="3"/>
  <c r="R299" i="3"/>
  <c r="BG299" i="3"/>
  <c r="AY299" i="3"/>
  <c r="AQ299" i="3"/>
  <c r="AI299" i="3"/>
  <c r="AA299" i="3"/>
  <c r="S299" i="3"/>
  <c r="BM299" i="3" s="1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M301" i="3"/>
  <c r="BL301" i="3"/>
  <c r="BN301" i="3"/>
  <c r="BM302" i="3"/>
  <c r="BN302" i="3"/>
  <c r="BJ302" i="3"/>
  <c r="BC307" i="3"/>
  <c r="AU307" i="3"/>
  <c r="AM307" i="3"/>
  <c r="AE307" i="3"/>
  <c r="W307" i="3"/>
  <c r="O307" i="3"/>
  <c r="BD307" i="3"/>
  <c r="AV307" i="3"/>
  <c r="AN307" i="3"/>
  <c r="AF307" i="3"/>
  <c r="X307" i="3"/>
  <c r="P307" i="3"/>
  <c r="BD308" i="3"/>
  <c r="AV308" i="3"/>
  <c r="AN308" i="3"/>
  <c r="AF308" i="3"/>
  <c r="X308" i="3"/>
  <c r="P308" i="3"/>
  <c r="BE308" i="3"/>
  <c r="AW308" i="3"/>
  <c r="AO308" i="3"/>
  <c r="AG308" i="3"/>
  <c r="Y308" i="3"/>
  <c r="Q308" i="3"/>
  <c r="BE315" i="3"/>
  <c r="AW315" i="3"/>
  <c r="AO315" i="3"/>
  <c r="AG315" i="3"/>
  <c r="Y315" i="3"/>
  <c r="BB315" i="3"/>
  <c r="AT315" i="3"/>
  <c r="AL315" i="3"/>
  <c r="AD315" i="3"/>
  <c r="V315" i="3"/>
  <c r="N315" i="3"/>
  <c r="BJ315" i="3" s="1"/>
  <c r="Q315" i="3"/>
  <c r="BM317" i="3"/>
  <c r="BN317" i="3"/>
  <c r="BN318" i="3"/>
  <c r="BJ318" i="3"/>
  <c r="BM318" i="3"/>
  <c r="BH323" i="3"/>
  <c r="AZ323" i="3"/>
  <c r="AR323" i="3"/>
  <c r="AJ323" i="3"/>
  <c r="AB323" i="3"/>
  <c r="T323" i="3"/>
  <c r="BI323" i="3"/>
  <c r="BA323" i="3"/>
  <c r="AS323" i="3"/>
  <c r="AK323" i="3"/>
  <c r="AC323" i="3"/>
  <c r="U323" i="3"/>
  <c r="M323" i="3"/>
  <c r="BF331" i="3"/>
  <c r="AX331" i="3"/>
  <c r="AP331" i="3"/>
  <c r="AH331" i="3"/>
  <c r="Z331" i="3"/>
  <c r="R331" i="3"/>
  <c r="BG331" i="3"/>
  <c r="AY331" i="3"/>
  <c r="AQ331" i="3"/>
  <c r="AI331" i="3"/>
  <c r="AA331" i="3"/>
  <c r="S331" i="3"/>
  <c r="BH332" i="3"/>
  <c r="AZ332" i="3"/>
  <c r="AR332" i="3"/>
  <c r="AJ332" i="3"/>
  <c r="AB332" i="3"/>
  <c r="T332" i="3"/>
  <c r="BI332" i="3"/>
  <c r="BA332" i="3"/>
  <c r="AS332" i="3"/>
  <c r="AK332" i="3"/>
  <c r="AC332" i="3"/>
  <c r="U332" i="3"/>
  <c r="M332" i="3"/>
  <c r="BM333" i="3"/>
  <c r="BM334" i="3"/>
  <c r="BK334" i="3"/>
  <c r="BJ334" i="3"/>
  <c r="BB339" i="3"/>
  <c r="AT339" i="3"/>
  <c r="AL339" i="3"/>
  <c r="AD339" i="3"/>
  <c r="V339" i="3"/>
  <c r="N339" i="3"/>
  <c r="BC339" i="3"/>
  <c r="AU339" i="3"/>
  <c r="AM339" i="3"/>
  <c r="AE339" i="3"/>
  <c r="W339" i="3"/>
  <c r="O339" i="3"/>
  <c r="BL339" i="3" s="1"/>
  <c r="BD340" i="3"/>
  <c r="AV340" i="3"/>
  <c r="AN340" i="3"/>
  <c r="AF340" i="3"/>
  <c r="X340" i="3"/>
  <c r="P340" i="3"/>
  <c r="BE340" i="3"/>
  <c r="AW340" i="3"/>
  <c r="AO340" i="3"/>
  <c r="AG340" i="3"/>
  <c r="Y340" i="3"/>
  <c r="Q340" i="3"/>
  <c r="BD347" i="3"/>
  <c r="AV347" i="3"/>
  <c r="AN347" i="3"/>
  <c r="AF347" i="3"/>
  <c r="X347" i="3"/>
  <c r="P347" i="3"/>
  <c r="BK347" i="3" s="1"/>
  <c r="BE347" i="3"/>
  <c r="AW347" i="3"/>
  <c r="AO347" i="3"/>
  <c r="AG347" i="3"/>
  <c r="Y347" i="3"/>
  <c r="Q347" i="3"/>
  <c r="BM349" i="3"/>
  <c r="BK349" i="3"/>
  <c r="BJ349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BH355" i="3"/>
  <c r="AZ355" i="3"/>
  <c r="AR355" i="3"/>
  <c r="AJ355" i="3"/>
  <c r="AB355" i="3"/>
  <c r="T355" i="3"/>
  <c r="BI355" i="3"/>
  <c r="BA355" i="3"/>
  <c r="AS355" i="3"/>
  <c r="AK355" i="3"/>
  <c r="AC355" i="3"/>
  <c r="U355" i="3"/>
  <c r="M355" i="3"/>
  <c r="BF363" i="3"/>
  <c r="AX363" i="3"/>
  <c r="AP363" i="3"/>
  <c r="AH363" i="3"/>
  <c r="Z363" i="3"/>
  <c r="R363" i="3"/>
  <c r="BG363" i="3"/>
  <c r="AY363" i="3"/>
  <c r="AQ363" i="3"/>
  <c r="AI363" i="3"/>
  <c r="AA363" i="3"/>
  <c r="S363" i="3"/>
  <c r="BH364" i="3"/>
  <c r="AZ364" i="3"/>
  <c r="AR364" i="3"/>
  <c r="AJ364" i="3"/>
  <c r="AB364" i="3"/>
  <c r="T364" i="3"/>
  <c r="BI364" i="3"/>
  <c r="BA364" i="3"/>
  <c r="AS364" i="3"/>
  <c r="AK364" i="3"/>
  <c r="AC364" i="3"/>
  <c r="U364" i="3"/>
  <c r="M364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BL420" i="3"/>
  <c r="BJ420" i="3"/>
  <c r="BL421" i="3"/>
  <c r="BN422" i="3"/>
  <c r="BJ423" i="3"/>
  <c r="BL424" i="3"/>
  <c r="BJ424" i="3"/>
  <c r="BH292" i="3"/>
  <c r="AZ292" i="3"/>
  <c r="AR292" i="3"/>
  <c r="AJ292" i="3"/>
  <c r="AB292" i="3"/>
  <c r="T292" i="3"/>
  <c r="BI292" i="3"/>
  <c r="BA292" i="3"/>
  <c r="AS292" i="3"/>
  <c r="AK292" i="3"/>
  <c r="AC292" i="3"/>
  <c r="U292" i="3"/>
  <c r="M292" i="3"/>
  <c r="BF294" i="3"/>
  <c r="AX294" i="3"/>
  <c r="AP294" i="3"/>
  <c r="AH294" i="3"/>
  <c r="Z294" i="3"/>
  <c r="R294" i="3"/>
  <c r="BG294" i="3"/>
  <c r="AY294" i="3"/>
  <c r="AQ294" i="3"/>
  <c r="AI294" i="3"/>
  <c r="AA294" i="3"/>
  <c r="S294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BN420" i="3"/>
  <c r="BM422" i="3"/>
  <c r="BK428" i="3"/>
  <c r="BM428" i="3"/>
  <c r="BK432" i="3"/>
  <c r="BM432" i="3"/>
  <c r="BK436" i="3"/>
  <c r="BM436" i="3"/>
  <c r="BJ288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G296" i="3"/>
  <c r="BC296" i="3"/>
  <c r="AY296" i="3"/>
  <c r="AU296" i="3"/>
  <c r="AQ296" i="3"/>
  <c r="AM296" i="3"/>
  <c r="AI296" i="3"/>
  <c r="AE296" i="3"/>
  <c r="AA296" i="3"/>
  <c r="W296" i="3"/>
  <c r="S296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BK335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BK343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276" i="3"/>
  <c r="O276" i="3"/>
  <c r="Q276" i="3"/>
  <c r="S276" i="3"/>
  <c r="U276" i="3"/>
  <c r="W276" i="3"/>
  <c r="Y276" i="3"/>
  <c r="AA276" i="3"/>
  <c r="AC276" i="3"/>
  <c r="AE276" i="3"/>
  <c r="AG276" i="3"/>
  <c r="N276" i="3"/>
  <c r="R276" i="3"/>
  <c r="V276" i="3"/>
  <c r="Z276" i="3"/>
  <c r="AD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T276" i="3"/>
  <c r="AB276" i="3"/>
  <c r="AI276" i="3"/>
  <c r="AM276" i="3"/>
  <c r="AQ276" i="3"/>
  <c r="AU276" i="3"/>
  <c r="AY276" i="3"/>
  <c r="BC276" i="3"/>
  <c r="BG276" i="3"/>
  <c r="P276" i="3"/>
  <c r="X276" i="3"/>
  <c r="AF276" i="3"/>
  <c r="AK276" i="3"/>
  <c r="AO276" i="3"/>
  <c r="AS276" i="3"/>
  <c r="AW276" i="3"/>
  <c r="BA276" i="3"/>
  <c r="BE276" i="3"/>
  <c r="BI276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N278" i="3"/>
  <c r="P278" i="3"/>
  <c r="R278" i="3"/>
  <c r="T278" i="3"/>
  <c r="V278" i="3"/>
  <c r="X278" i="3"/>
  <c r="Z278" i="3"/>
  <c r="AB278" i="3"/>
  <c r="AD278" i="3"/>
  <c r="AF278" i="3"/>
  <c r="AH278" i="3"/>
  <c r="AJ278" i="3"/>
  <c r="AL278" i="3"/>
  <c r="AN278" i="3"/>
  <c r="AP278" i="3"/>
  <c r="AR278" i="3"/>
  <c r="AT278" i="3"/>
  <c r="AV278" i="3"/>
  <c r="AX278" i="3"/>
  <c r="AZ278" i="3"/>
  <c r="BB278" i="3"/>
  <c r="BD278" i="3"/>
  <c r="BF278" i="3"/>
  <c r="BH278" i="3"/>
  <c r="O278" i="3"/>
  <c r="S278" i="3"/>
  <c r="W278" i="3"/>
  <c r="AA278" i="3"/>
  <c r="AE278" i="3"/>
  <c r="AI278" i="3"/>
  <c r="AM278" i="3"/>
  <c r="AQ278" i="3"/>
  <c r="AU278" i="3"/>
  <c r="AY278" i="3"/>
  <c r="BC278" i="3"/>
  <c r="BG278" i="3"/>
  <c r="M278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O280" i="3"/>
  <c r="S280" i="3"/>
  <c r="W280" i="3"/>
  <c r="AA280" i="3"/>
  <c r="AE280" i="3"/>
  <c r="AI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AM280" i="3"/>
  <c r="AU280" i="3"/>
  <c r="BC280" i="3"/>
  <c r="AQ280" i="3"/>
  <c r="AY280" i="3"/>
  <c r="BG280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N281" i="3"/>
  <c r="R281" i="3"/>
  <c r="V281" i="3"/>
  <c r="Z281" i="3"/>
  <c r="AD281" i="3"/>
  <c r="AH281" i="3"/>
  <c r="AL281" i="3"/>
  <c r="T281" i="3"/>
  <c r="AB281" i="3"/>
  <c r="AJ281" i="3"/>
  <c r="AN281" i="3"/>
  <c r="AP281" i="3"/>
  <c r="AR281" i="3"/>
  <c r="AT281" i="3"/>
  <c r="AV281" i="3"/>
  <c r="AX281" i="3"/>
  <c r="AZ281" i="3"/>
  <c r="BB281" i="3"/>
  <c r="BD281" i="3"/>
  <c r="BF281" i="3"/>
  <c r="BH281" i="3"/>
  <c r="P281" i="3"/>
  <c r="X281" i="3"/>
  <c r="AF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BK421" i="3"/>
  <c r="BJ422" i="3"/>
  <c r="BL423" i="3"/>
  <c r="BN424" i="3"/>
  <c r="BJ426" i="3"/>
  <c r="BL426" i="3"/>
  <c r="BJ430" i="3"/>
  <c r="BL430" i="3"/>
  <c r="BJ434" i="3"/>
  <c r="BL434" i="3"/>
  <c r="BJ438" i="3"/>
  <c r="BL438" i="3"/>
  <c r="BL443" i="3"/>
  <c r="BN445" i="3"/>
  <c r="P452" i="3"/>
  <c r="BN452" i="3" s="1"/>
  <c r="T452" i="3"/>
  <c r="X452" i="3"/>
  <c r="AB452" i="3"/>
  <c r="AF452" i="3"/>
  <c r="AJ452" i="3"/>
  <c r="AN452" i="3"/>
  <c r="AR452" i="3"/>
  <c r="AV452" i="3"/>
  <c r="AZ452" i="3"/>
  <c r="BD452" i="3"/>
  <c r="P454" i="3"/>
  <c r="T454" i="3"/>
  <c r="X454" i="3"/>
  <c r="AB454" i="3"/>
  <c r="AF454" i="3"/>
  <c r="AJ454" i="3"/>
  <c r="AN454" i="3"/>
  <c r="AR454" i="3"/>
  <c r="AV454" i="3"/>
  <c r="AZ454" i="3"/>
  <c r="BD454" i="3"/>
  <c r="BN310" i="3"/>
  <c r="BJ310" i="3"/>
  <c r="BH316" i="3"/>
  <c r="BD316" i="3"/>
  <c r="AZ316" i="3"/>
  <c r="AV316" i="3"/>
  <c r="AR316" i="3"/>
  <c r="AN316" i="3"/>
  <c r="AJ316" i="3"/>
  <c r="AF316" i="3"/>
  <c r="AB316" i="3"/>
  <c r="X316" i="3"/>
  <c r="T316" i="3"/>
  <c r="P316" i="3"/>
  <c r="BI316" i="3"/>
  <c r="BE316" i="3"/>
  <c r="BA316" i="3"/>
  <c r="AW316" i="3"/>
  <c r="AS316" i="3"/>
  <c r="AO316" i="3"/>
  <c r="AK316" i="3"/>
  <c r="AG316" i="3"/>
  <c r="AC316" i="3"/>
  <c r="Y316" i="3"/>
  <c r="U316" i="3"/>
  <c r="BL316" i="3" s="1"/>
  <c r="Q316" i="3"/>
  <c r="BL317" i="3"/>
  <c r="BI324" i="3"/>
  <c r="BE324" i="3"/>
  <c r="BA324" i="3"/>
  <c r="AW324" i="3"/>
  <c r="AS324" i="3"/>
  <c r="AO324" i="3"/>
  <c r="AK324" i="3"/>
  <c r="AG324" i="3"/>
  <c r="AC324" i="3"/>
  <c r="Y324" i="3"/>
  <c r="U324" i="3"/>
  <c r="Q324" i="3"/>
  <c r="M324" i="3"/>
  <c r="BF324" i="3"/>
  <c r="BB324" i="3"/>
  <c r="AX324" i="3"/>
  <c r="AT324" i="3"/>
  <c r="AP324" i="3"/>
  <c r="AL324" i="3"/>
  <c r="AH324" i="3"/>
  <c r="AD324" i="3"/>
  <c r="Z324" i="3"/>
  <c r="V324" i="3"/>
  <c r="R324" i="3"/>
  <c r="BL325" i="3"/>
  <c r="BN326" i="3"/>
  <c r="BJ326" i="3"/>
  <c r="BK333" i="3"/>
  <c r="BK341" i="3"/>
  <c r="BM342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K348" i="3" s="1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BJ348" i="3" s="1"/>
  <c r="BM350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358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F365" i="3"/>
  <c r="BB365" i="3"/>
  <c r="AX365" i="3"/>
  <c r="AT365" i="3"/>
  <c r="AP365" i="3"/>
  <c r="AL365" i="3"/>
  <c r="AH365" i="3"/>
  <c r="AD365" i="3"/>
  <c r="Z365" i="3"/>
  <c r="V365" i="3"/>
  <c r="R365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AA398" i="3"/>
  <c r="AE398" i="3"/>
  <c r="AI398" i="3"/>
  <c r="AM398" i="3"/>
  <c r="AQ398" i="3"/>
  <c r="AU398" i="3"/>
  <c r="AY398" i="3"/>
  <c r="BC398" i="3"/>
  <c r="BG398" i="3"/>
  <c r="Y398" i="3"/>
  <c r="AC398" i="3"/>
  <c r="AG398" i="3"/>
  <c r="AK398" i="3"/>
  <c r="AO398" i="3"/>
  <c r="AS398" i="3"/>
  <c r="AW398" i="3"/>
  <c r="BA398" i="3"/>
  <c r="BE398" i="3"/>
  <c r="BI398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1" i="3"/>
  <c r="Q401" i="3"/>
  <c r="U401" i="3"/>
  <c r="Y401" i="3"/>
  <c r="AC401" i="3"/>
  <c r="AG401" i="3"/>
  <c r="AK401" i="3"/>
  <c r="AO401" i="3"/>
  <c r="AS401" i="3"/>
  <c r="AW401" i="3"/>
  <c r="BA401" i="3"/>
  <c r="BE401" i="3"/>
  <c r="BI401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O402" i="3"/>
  <c r="S402" i="3"/>
  <c r="W402" i="3"/>
  <c r="AA402" i="3"/>
  <c r="AE402" i="3"/>
  <c r="AI402" i="3"/>
  <c r="AM402" i="3"/>
  <c r="AQ402" i="3"/>
  <c r="AU402" i="3"/>
  <c r="AY402" i="3"/>
  <c r="BC402" i="3"/>
  <c r="BG402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5" i="3"/>
  <c r="Q405" i="3"/>
  <c r="U405" i="3"/>
  <c r="Y405" i="3"/>
  <c r="AC405" i="3"/>
  <c r="AG405" i="3"/>
  <c r="AK405" i="3"/>
  <c r="AO405" i="3"/>
  <c r="AS405" i="3"/>
  <c r="AW405" i="3"/>
  <c r="BA405" i="3"/>
  <c r="BE405" i="3"/>
  <c r="BI405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P406" i="3"/>
  <c r="T406" i="3"/>
  <c r="X406" i="3"/>
  <c r="AB406" i="3"/>
  <c r="AF406" i="3"/>
  <c r="AJ406" i="3"/>
  <c r="AN406" i="3"/>
  <c r="AR406" i="3"/>
  <c r="AV406" i="3"/>
  <c r="AZ406" i="3"/>
  <c r="BD406" i="3"/>
  <c r="BH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O408" i="3"/>
  <c r="S408" i="3"/>
  <c r="W408" i="3"/>
  <c r="AA408" i="3"/>
  <c r="AE408" i="3"/>
  <c r="AI408" i="3"/>
  <c r="AM408" i="3"/>
  <c r="AQ408" i="3"/>
  <c r="AU408" i="3"/>
  <c r="AY408" i="3"/>
  <c r="BC408" i="3"/>
  <c r="BG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P409" i="3"/>
  <c r="T409" i="3"/>
  <c r="X409" i="3"/>
  <c r="AB409" i="3"/>
  <c r="AF409" i="3"/>
  <c r="AJ409" i="3"/>
  <c r="AN409" i="3"/>
  <c r="AR409" i="3"/>
  <c r="AV409" i="3"/>
  <c r="AZ409" i="3"/>
  <c r="BD409" i="3"/>
  <c r="BH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M411" i="3"/>
  <c r="Q411" i="3"/>
  <c r="U411" i="3"/>
  <c r="Y411" i="3"/>
  <c r="AC411" i="3"/>
  <c r="AG411" i="3"/>
  <c r="AK411" i="3"/>
  <c r="AO411" i="3"/>
  <c r="AS411" i="3"/>
  <c r="AW411" i="3"/>
  <c r="BA411" i="3"/>
  <c r="BE411" i="3"/>
  <c r="BI411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12" i="3"/>
  <c r="Q412" i="3"/>
  <c r="U412" i="3"/>
  <c r="Y412" i="3"/>
  <c r="AC412" i="3"/>
  <c r="AG412" i="3"/>
  <c r="AK412" i="3"/>
  <c r="AO412" i="3"/>
  <c r="AS412" i="3"/>
  <c r="AW412" i="3"/>
  <c r="BA412" i="3"/>
  <c r="BE412" i="3"/>
  <c r="BI412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P413" i="3"/>
  <c r="T413" i="3"/>
  <c r="X413" i="3"/>
  <c r="AB413" i="3"/>
  <c r="AF413" i="3"/>
  <c r="AJ413" i="3"/>
  <c r="AN413" i="3"/>
  <c r="AR413" i="3"/>
  <c r="AV413" i="3"/>
  <c r="AZ413" i="3"/>
  <c r="BD413" i="3"/>
  <c r="BH413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N414" i="3"/>
  <c r="R414" i="3"/>
  <c r="V414" i="3"/>
  <c r="Z414" i="3"/>
  <c r="AD414" i="3"/>
  <c r="AH414" i="3"/>
  <c r="AL414" i="3"/>
  <c r="AP414" i="3"/>
  <c r="AT414" i="3"/>
  <c r="AX414" i="3"/>
  <c r="BB414" i="3"/>
  <c r="BF414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S415" i="3"/>
  <c r="W415" i="3"/>
  <c r="AA415" i="3"/>
  <c r="AE415" i="3"/>
  <c r="AI415" i="3"/>
  <c r="AM415" i="3"/>
  <c r="AQ415" i="3"/>
  <c r="AU415" i="3"/>
  <c r="AY415" i="3"/>
  <c r="BC415" i="3"/>
  <c r="BG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O416" i="3"/>
  <c r="S416" i="3"/>
  <c r="W416" i="3"/>
  <c r="AA416" i="3"/>
  <c r="AE416" i="3"/>
  <c r="AI416" i="3"/>
  <c r="AM416" i="3"/>
  <c r="AQ416" i="3"/>
  <c r="AU416" i="3"/>
  <c r="AY416" i="3"/>
  <c r="BC416" i="3"/>
  <c r="BG416" i="3"/>
  <c r="M416" i="3"/>
  <c r="Q416" i="3"/>
  <c r="U416" i="3"/>
  <c r="Y416" i="3"/>
  <c r="AC416" i="3"/>
  <c r="AG416" i="3"/>
  <c r="AK416" i="3"/>
  <c r="AO416" i="3"/>
  <c r="AS416" i="3"/>
  <c r="AW416" i="3"/>
  <c r="BA416" i="3"/>
  <c r="BE416" i="3"/>
  <c r="BI416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O419" i="3"/>
  <c r="S419" i="3"/>
  <c r="W419" i="3"/>
  <c r="AA419" i="3"/>
  <c r="AE419" i="3"/>
  <c r="AI419" i="3"/>
  <c r="AM419" i="3"/>
  <c r="AQ419" i="3"/>
  <c r="AU419" i="3"/>
  <c r="AY419" i="3"/>
  <c r="BC419" i="3"/>
  <c r="BG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BM420" i="3"/>
  <c r="BK420" i="3"/>
  <c r="BM423" i="3"/>
  <c r="BK423" i="3"/>
  <c r="BM424" i="3"/>
  <c r="BK424" i="3"/>
  <c r="BN426" i="3"/>
  <c r="BN430" i="3"/>
  <c r="BN434" i="3"/>
  <c r="BN438" i="3"/>
  <c r="AZ273" i="3"/>
  <c r="AJ273" i="3"/>
  <c r="T273" i="3"/>
  <c r="AV273" i="3"/>
  <c r="AF273" i="3"/>
  <c r="P273" i="3"/>
  <c r="BB273" i="3"/>
  <c r="AT273" i="3"/>
  <c r="AL273" i="3"/>
  <c r="AD273" i="3"/>
  <c r="V273" i="3"/>
  <c r="N273" i="3"/>
  <c r="BG273" i="3"/>
  <c r="BC273" i="3"/>
  <c r="AY273" i="3"/>
  <c r="AU273" i="3"/>
  <c r="AQ273" i="3"/>
  <c r="AM273" i="3"/>
  <c r="AI273" i="3"/>
  <c r="AE273" i="3"/>
  <c r="AA273" i="3"/>
  <c r="W273" i="3"/>
  <c r="S273" i="3"/>
  <c r="BN271" i="3"/>
  <c r="BJ269" i="3"/>
  <c r="BJ265" i="3"/>
  <c r="BJ263" i="3"/>
  <c r="BJ255" i="3"/>
  <c r="BJ253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L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L179" i="3" s="1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L176" i="3" l="1"/>
  <c r="L168" i="3"/>
  <c r="K156" i="3"/>
  <c r="BJ365" i="3"/>
  <c r="BJ324" i="3"/>
  <c r="BL296" i="3"/>
  <c r="BL381" i="3"/>
  <c r="BL351" i="3"/>
  <c r="BM307" i="3"/>
  <c r="BK232" i="3"/>
  <c r="L173" i="3"/>
  <c r="L171" i="3"/>
  <c r="K163" i="3"/>
  <c r="K159" i="3"/>
  <c r="K152" i="3"/>
  <c r="BL454" i="3"/>
  <c r="BJ363" i="3"/>
  <c r="BM339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8" i="3"/>
  <c r="U198" i="3"/>
  <c r="AC198" i="3"/>
  <c r="AK198" i="3"/>
  <c r="AS198" i="3"/>
  <c r="BA198" i="3"/>
  <c r="BI198" i="3"/>
  <c r="S198" i="3"/>
  <c r="AA198" i="3"/>
  <c r="AM198" i="3"/>
  <c r="AY198" i="3"/>
  <c r="AI198" i="3"/>
  <c r="BC198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Q202" i="3"/>
  <c r="Y202" i="3"/>
  <c r="AG202" i="3"/>
  <c r="AO202" i="3"/>
  <c r="AW202" i="3"/>
  <c r="BE202" i="3"/>
  <c r="M202" i="3"/>
  <c r="W202" i="3"/>
  <c r="AE202" i="3"/>
  <c r="AM202" i="3"/>
  <c r="AU202" i="3"/>
  <c r="BC202" i="3"/>
  <c r="N206" i="3"/>
  <c r="R206" i="3"/>
  <c r="V206" i="3"/>
  <c r="Z206" i="3"/>
  <c r="AD206" i="3"/>
  <c r="AH206" i="3"/>
  <c r="T206" i="3"/>
  <c r="AB206" i="3"/>
  <c r="AJ206" i="3"/>
  <c r="AN206" i="3"/>
  <c r="AR206" i="3"/>
  <c r="AV206" i="3"/>
  <c r="AZ206" i="3"/>
  <c r="BD206" i="3"/>
  <c r="BH206" i="3"/>
  <c r="BG206" i="3"/>
  <c r="AY206" i="3"/>
  <c r="AQ206" i="3"/>
  <c r="AI206" i="3"/>
  <c r="AA206" i="3"/>
  <c r="S206" i="3"/>
  <c r="N210" i="3"/>
  <c r="BN210" i="3" s="1"/>
  <c r="R210" i="3"/>
  <c r="V210" i="3"/>
  <c r="Z210" i="3"/>
  <c r="AD210" i="3"/>
  <c r="AH210" i="3"/>
  <c r="AL210" i="3"/>
  <c r="AP210" i="3"/>
  <c r="AT210" i="3"/>
  <c r="AX210" i="3"/>
  <c r="BB210" i="3"/>
  <c r="BF210" i="3"/>
  <c r="T210" i="3"/>
  <c r="AB210" i="3"/>
  <c r="AJ210" i="3"/>
  <c r="AR210" i="3"/>
  <c r="AZ210" i="3"/>
  <c r="BH210" i="3"/>
  <c r="BG210" i="3"/>
  <c r="AY210" i="3"/>
  <c r="AQ210" i="3"/>
  <c r="AI210" i="3"/>
  <c r="AA210" i="3"/>
  <c r="S210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M214" i="3"/>
  <c r="U214" i="3"/>
  <c r="AC214" i="3"/>
  <c r="AK214" i="3"/>
  <c r="AS214" i="3"/>
  <c r="BA214" i="3"/>
  <c r="BI214" i="3"/>
  <c r="BB214" i="3"/>
  <c r="AT214" i="3"/>
  <c r="AL214" i="3"/>
  <c r="AD214" i="3"/>
  <c r="V214" i="3"/>
  <c r="N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N218" i="3"/>
  <c r="V218" i="3"/>
  <c r="AD218" i="3"/>
  <c r="AL218" i="3"/>
  <c r="AT218" i="3"/>
  <c r="BB218" i="3"/>
  <c r="BI218" i="3"/>
  <c r="BA218" i="3"/>
  <c r="AS218" i="3"/>
  <c r="AK218" i="3"/>
  <c r="AC218" i="3"/>
  <c r="U218" i="3"/>
  <c r="M218" i="3"/>
  <c r="BC218" i="3"/>
  <c r="AU218" i="3"/>
  <c r="AM218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W222" i="3"/>
  <c r="AE222" i="3"/>
  <c r="AM222" i="3"/>
  <c r="AU222" i="3"/>
  <c r="BC222" i="3"/>
  <c r="BF222" i="3"/>
  <c r="AX222" i="3"/>
  <c r="AP222" i="3"/>
  <c r="AH222" i="3"/>
  <c r="Z222" i="3"/>
  <c r="R222" i="3"/>
  <c r="BD222" i="3"/>
  <c r="AV222" i="3"/>
  <c r="AN222" i="3"/>
  <c r="AF222" i="3"/>
  <c r="X222" i="3"/>
  <c r="P222" i="3"/>
  <c r="O226" i="3"/>
  <c r="S226" i="3"/>
  <c r="BM226" i="3" s="1"/>
  <c r="W226" i="3"/>
  <c r="AA226" i="3"/>
  <c r="AE226" i="3"/>
  <c r="AI226" i="3"/>
  <c r="AM226" i="3"/>
  <c r="AQ226" i="3"/>
  <c r="AU226" i="3"/>
  <c r="AY226" i="3"/>
  <c r="BC226" i="3"/>
  <c r="BG226" i="3"/>
  <c r="Q226" i="3"/>
  <c r="Y226" i="3"/>
  <c r="AG226" i="3"/>
  <c r="AO226" i="3"/>
  <c r="AW226" i="3"/>
  <c r="BE226" i="3"/>
  <c r="BB226" i="3"/>
  <c r="AT226" i="3"/>
  <c r="AL226" i="3"/>
  <c r="AD226" i="3"/>
  <c r="V226" i="3"/>
  <c r="N226" i="3"/>
  <c r="BD226" i="3"/>
  <c r="AV226" i="3"/>
  <c r="AN226" i="3"/>
  <c r="AF226" i="3"/>
  <c r="X226" i="3"/>
  <c r="P226" i="3"/>
  <c r="BK226" i="3" s="1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S230" i="3"/>
  <c r="BM230" i="3" s="1"/>
  <c r="AA230" i="3"/>
  <c r="AI230" i="3"/>
  <c r="AQ230" i="3"/>
  <c r="AY230" i="3"/>
  <c r="BG230" i="3"/>
  <c r="BF230" i="3"/>
  <c r="AX230" i="3"/>
  <c r="AP230" i="3"/>
  <c r="AH230" i="3"/>
  <c r="Z230" i="3"/>
  <c r="R230" i="3"/>
  <c r="BD230" i="3"/>
  <c r="AV230" i="3"/>
  <c r="AN230" i="3"/>
  <c r="AF230" i="3"/>
  <c r="X230" i="3"/>
  <c r="P230" i="3"/>
  <c r="BK230" i="3" s="1"/>
  <c r="O234" i="3"/>
  <c r="S234" i="3"/>
  <c r="BM234" i="3" s="1"/>
  <c r="W234" i="3"/>
  <c r="AA234" i="3"/>
  <c r="AE234" i="3"/>
  <c r="AI234" i="3"/>
  <c r="AM234" i="3"/>
  <c r="AQ234" i="3"/>
  <c r="AU234" i="3"/>
  <c r="AY234" i="3"/>
  <c r="BC234" i="3"/>
  <c r="BG234" i="3"/>
  <c r="M234" i="3"/>
  <c r="U234" i="3"/>
  <c r="AC234" i="3"/>
  <c r="AK234" i="3"/>
  <c r="AS234" i="3"/>
  <c r="BA234" i="3"/>
  <c r="BI234" i="3"/>
  <c r="BB234" i="3"/>
  <c r="AT234" i="3"/>
  <c r="AL234" i="3"/>
  <c r="AD234" i="3"/>
  <c r="V234" i="3"/>
  <c r="N234" i="3"/>
  <c r="BD234" i="3"/>
  <c r="AV234" i="3"/>
  <c r="AN234" i="3"/>
  <c r="AF234" i="3"/>
  <c r="X234" i="3"/>
  <c r="P234" i="3"/>
  <c r="BK234" i="3" s="1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O238" i="3"/>
  <c r="W238" i="3"/>
  <c r="AE238" i="3"/>
  <c r="AM238" i="3"/>
  <c r="AU238" i="3"/>
  <c r="BC238" i="3"/>
  <c r="BF238" i="3"/>
  <c r="AX238" i="3"/>
  <c r="AP238" i="3"/>
  <c r="AH238" i="3"/>
  <c r="Z238" i="3"/>
  <c r="R238" i="3"/>
  <c r="BH238" i="3"/>
  <c r="AZ238" i="3"/>
  <c r="AR238" i="3"/>
  <c r="AJ238" i="3"/>
  <c r="AB238" i="3"/>
  <c r="T238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Q242" i="3"/>
  <c r="Y242" i="3"/>
  <c r="AG242" i="3"/>
  <c r="AO242" i="3"/>
  <c r="AW242" i="3"/>
  <c r="BE242" i="3"/>
  <c r="BH242" i="3"/>
  <c r="AZ242" i="3"/>
  <c r="AR242" i="3"/>
  <c r="AJ242" i="3"/>
  <c r="AB242" i="3"/>
  <c r="T242" i="3"/>
  <c r="BF242" i="3"/>
  <c r="AX242" i="3"/>
  <c r="AP242" i="3"/>
  <c r="AH242" i="3"/>
  <c r="Z242" i="3"/>
  <c r="R242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BM246" i="3" s="1"/>
  <c r="AA246" i="3"/>
  <c r="AI246" i="3"/>
  <c r="AQ246" i="3"/>
  <c r="AY246" i="3"/>
  <c r="BG246" i="3"/>
  <c r="BB246" i="3"/>
  <c r="AT246" i="3"/>
  <c r="AL246" i="3"/>
  <c r="AD246" i="3"/>
  <c r="V246" i="3"/>
  <c r="N246" i="3"/>
  <c r="BD246" i="3"/>
  <c r="AV246" i="3"/>
  <c r="AN246" i="3"/>
  <c r="AF246" i="3"/>
  <c r="X246" i="3"/>
  <c r="P246" i="3"/>
  <c r="BK246" i="3" s="1"/>
  <c r="O250" i="3"/>
  <c r="BL250" i="3" s="1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BD250" i="3"/>
  <c r="AV250" i="3"/>
  <c r="AN250" i="3"/>
  <c r="AF250" i="3"/>
  <c r="X250" i="3"/>
  <c r="P250" i="3"/>
  <c r="BB250" i="3"/>
  <c r="AT250" i="3"/>
  <c r="AL250" i="3"/>
  <c r="AD250" i="3"/>
  <c r="V250" i="3"/>
  <c r="N250" i="3"/>
  <c r="BG252" i="3"/>
  <c r="AY252" i="3"/>
  <c r="AQ252" i="3"/>
  <c r="AI252" i="3"/>
  <c r="AA252" i="3"/>
  <c r="S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BI252" i="3"/>
  <c r="BA252" i="3"/>
  <c r="AS252" i="3"/>
  <c r="AK252" i="3"/>
  <c r="AC252" i="3"/>
  <c r="U252" i="3"/>
  <c r="M252" i="3"/>
  <c r="BF254" i="3"/>
  <c r="AX254" i="3"/>
  <c r="AP254" i="3"/>
  <c r="AH254" i="3"/>
  <c r="Z254" i="3"/>
  <c r="R254" i="3"/>
  <c r="O254" i="3"/>
  <c r="S254" i="3"/>
  <c r="BK254" i="3" s="1"/>
  <c r="W254" i="3"/>
  <c r="AA254" i="3"/>
  <c r="AE254" i="3"/>
  <c r="AI254" i="3"/>
  <c r="AM254" i="3"/>
  <c r="AQ254" i="3"/>
  <c r="AU254" i="3"/>
  <c r="AY254" i="3"/>
  <c r="BC254" i="3"/>
  <c r="BG254" i="3"/>
  <c r="BH254" i="3"/>
  <c r="AZ254" i="3"/>
  <c r="AR254" i="3"/>
  <c r="AJ254" i="3"/>
  <c r="AB254" i="3"/>
  <c r="T254" i="3"/>
  <c r="BE256" i="3"/>
  <c r="AW256" i="3"/>
  <c r="AO256" i="3"/>
  <c r="AG256" i="3"/>
  <c r="Y256" i="3"/>
  <c r="Q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BC256" i="3"/>
  <c r="AU256" i="3"/>
  <c r="AM256" i="3"/>
  <c r="AE256" i="3"/>
  <c r="W256" i="3"/>
  <c r="O256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M192" i="3"/>
  <c r="U192" i="3"/>
  <c r="AC192" i="3"/>
  <c r="AK192" i="3"/>
  <c r="AS192" i="3"/>
  <c r="BA192" i="3"/>
  <c r="BI192" i="3"/>
  <c r="S192" i="3"/>
  <c r="AA192" i="3"/>
  <c r="AQ192" i="3"/>
  <c r="BG192" i="3"/>
  <c r="AM192" i="3"/>
  <c r="BC192" i="3"/>
  <c r="P192" i="3"/>
  <c r="X192" i="3"/>
  <c r="AF192" i="3"/>
  <c r="AN192" i="3"/>
  <c r="AV192" i="3"/>
  <c r="BD192" i="3"/>
  <c r="Q192" i="3"/>
  <c r="AG192" i="3"/>
  <c r="AW192" i="3"/>
  <c r="O192" i="3"/>
  <c r="AI192" i="3"/>
  <c r="AE192" i="3"/>
  <c r="L187" i="3"/>
  <c r="L185" i="3"/>
  <c r="L183" i="3"/>
  <c r="L181" i="3"/>
  <c r="L178" i="3"/>
  <c r="K176" i="3"/>
  <c r="K175" i="3"/>
  <c r="L164" i="3"/>
  <c r="L161" i="3"/>
  <c r="L159" i="3"/>
  <c r="L157" i="3"/>
  <c r="L155" i="3"/>
  <c r="L152" i="3"/>
  <c r="BM273" i="3"/>
  <c r="BL273" i="3"/>
  <c r="BN416" i="3"/>
  <c r="BK415" i="3"/>
  <c r="BN413" i="3"/>
  <c r="BN412" i="3"/>
  <c r="BN408" i="3"/>
  <c r="BN404" i="3"/>
  <c r="BM365" i="3"/>
  <c r="BJ356" i="3"/>
  <c r="BK356" i="3"/>
  <c r="BM348" i="3"/>
  <c r="BM324" i="3"/>
  <c r="BJ316" i="3"/>
  <c r="BK316" i="3"/>
  <c r="BN454" i="3"/>
  <c r="BL452" i="3"/>
  <c r="BK446" i="3"/>
  <c r="BJ330" i="3"/>
  <c r="BM294" i="3"/>
  <c r="BL294" i="3"/>
  <c r="BK292" i="3"/>
  <c r="BL363" i="3"/>
  <c r="BL307" i="3"/>
  <c r="BK315" i="3"/>
  <c r="BJ299" i="3"/>
  <c r="BL295" i="3"/>
  <c r="BL291" i="3"/>
  <c r="BM327" i="3"/>
  <c r="BM291" i="3"/>
  <c r="BL275" i="3"/>
  <c r="M206" i="3"/>
  <c r="U206" i="3"/>
  <c r="AC206" i="3"/>
  <c r="AK206" i="3"/>
  <c r="AS206" i="3"/>
  <c r="BA206" i="3"/>
  <c r="BI206" i="3"/>
  <c r="Q210" i="3"/>
  <c r="Y210" i="3"/>
  <c r="AG210" i="3"/>
  <c r="AO210" i="3"/>
  <c r="AW210" i="3"/>
  <c r="BE210" i="3"/>
  <c r="P214" i="3"/>
  <c r="X214" i="3"/>
  <c r="AF214" i="3"/>
  <c r="AN214" i="3"/>
  <c r="AV214" i="3"/>
  <c r="BD214" i="3"/>
  <c r="O218" i="3"/>
  <c r="W218" i="3"/>
  <c r="AE218" i="3"/>
  <c r="AQ218" i="3"/>
  <c r="BG218" i="3"/>
  <c r="AB222" i="3"/>
  <c r="AR222" i="3"/>
  <c r="BH222" i="3"/>
  <c r="AB226" i="3"/>
  <c r="AR226" i="3"/>
  <c r="BH226" i="3"/>
  <c r="AB230" i="3"/>
  <c r="AR230" i="3"/>
  <c r="BH230" i="3"/>
  <c r="AB234" i="3"/>
  <c r="AR234" i="3"/>
  <c r="BH234" i="3"/>
  <c r="P238" i="3"/>
  <c r="BK238" i="3" s="1"/>
  <c r="AF238" i="3"/>
  <c r="AV238" i="3"/>
  <c r="N242" i="3"/>
  <c r="AD242" i="3"/>
  <c r="AT242" i="3"/>
  <c r="BN244" i="3"/>
  <c r="AB246" i="3"/>
  <c r="AR246" i="3"/>
  <c r="BH246" i="3"/>
  <c r="Z250" i="3"/>
  <c r="AP250" i="3"/>
  <c r="BF250" i="3"/>
  <c r="Y252" i="3"/>
  <c r="AO252" i="3"/>
  <c r="BE252" i="3"/>
  <c r="X254" i="3"/>
  <c r="AN254" i="3"/>
  <c r="BD254" i="3"/>
  <c r="S256" i="3"/>
  <c r="AI256" i="3"/>
  <c r="AY256" i="3"/>
  <c r="BF252" i="3"/>
  <c r="AX252" i="3"/>
  <c r="AP252" i="3"/>
  <c r="AH252" i="3"/>
  <c r="Z252" i="3"/>
  <c r="R252" i="3"/>
  <c r="BE254" i="3"/>
  <c r="AW254" i="3"/>
  <c r="AO254" i="3"/>
  <c r="AG254" i="3"/>
  <c r="Y254" i="3"/>
  <c r="Q254" i="3"/>
  <c r="BF256" i="3"/>
  <c r="AX256" i="3"/>
  <c r="AP256" i="3"/>
  <c r="AH256" i="3"/>
  <c r="Z256" i="3"/>
  <c r="R256" i="3"/>
  <c r="W206" i="3"/>
  <c r="AM206" i="3"/>
  <c r="BC206" i="3"/>
  <c r="W210" i="3"/>
  <c r="AM210" i="3"/>
  <c r="BC210" i="3"/>
  <c r="R214" i="3"/>
  <c r="AH214" i="3"/>
  <c r="AX214" i="3"/>
  <c r="Q218" i="3"/>
  <c r="AG218" i="3"/>
  <c r="AW218" i="3"/>
  <c r="N222" i="3"/>
  <c r="AD222" i="3"/>
  <c r="AT222" i="3"/>
  <c r="Z226" i="3"/>
  <c r="AP226" i="3"/>
  <c r="BF226" i="3"/>
  <c r="N230" i="3"/>
  <c r="AD230" i="3"/>
  <c r="AT230" i="3"/>
  <c r="Z234" i="3"/>
  <c r="AP234" i="3"/>
  <c r="BF234" i="3"/>
  <c r="N238" i="3"/>
  <c r="AD238" i="3"/>
  <c r="AT238" i="3"/>
  <c r="P242" i="3"/>
  <c r="AF242" i="3"/>
  <c r="AV242" i="3"/>
  <c r="Z246" i="3"/>
  <c r="AP246" i="3"/>
  <c r="BF246" i="3"/>
  <c r="AB250" i="3"/>
  <c r="AR250" i="3"/>
  <c r="BH250" i="3"/>
  <c r="AE252" i="3"/>
  <c r="AU252" i="3"/>
  <c r="AD254" i="3"/>
  <c r="AT254" i="3"/>
  <c r="AC256" i="3"/>
  <c r="AS256" i="3"/>
  <c r="BI256" i="3"/>
  <c r="BG198" i="3"/>
  <c r="AE198" i="3"/>
  <c r="O198" i="3"/>
  <c r="AW198" i="3"/>
  <c r="AG198" i="3"/>
  <c r="Q198" i="3"/>
  <c r="BD198" i="3"/>
  <c r="AV198" i="3"/>
  <c r="AN198" i="3"/>
  <c r="AF198" i="3"/>
  <c r="X198" i="3"/>
  <c r="P198" i="3"/>
  <c r="AY202" i="3"/>
  <c r="AI202" i="3"/>
  <c r="S202" i="3"/>
  <c r="BA202" i="3"/>
  <c r="AK202" i="3"/>
  <c r="U202" i="3"/>
  <c r="BF202" i="3"/>
  <c r="AX202" i="3"/>
  <c r="AP202" i="3"/>
  <c r="AH202" i="3"/>
  <c r="Z202" i="3"/>
  <c r="R202" i="3"/>
  <c r="BF206" i="3"/>
  <c r="AX206" i="3"/>
  <c r="AP206" i="3"/>
  <c r="AF206" i="3"/>
  <c r="P206" i="3"/>
  <c r="AV210" i="3"/>
  <c r="AF210" i="3"/>
  <c r="P210" i="3"/>
  <c r="AW214" i="3"/>
  <c r="AG214" i="3"/>
  <c r="Q214" i="3"/>
  <c r="AX218" i="3"/>
  <c r="AH218" i="3"/>
  <c r="R218" i="3"/>
  <c r="AY222" i="3"/>
  <c r="AI222" i="3"/>
  <c r="S222" i="3"/>
  <c r="BM222" i="3" s="1"/>
  <c r="BA226" i="3"/>
  <c r="AK226" i="3"/>
  <c r="U226" i="3"/>
  <c r="BC230" i="3"/>
  <c r="AM230" i="3"/>
  <c r="W230" i="3"/>
  <c r="BE234" i="3"/>
  <c r="AO234" i="3"/>
  <c r="Y234" i="3"/>
  <c r="BG238" i="3"/>
  <c r="AQ238" i="3"/>
  <c r="AA238" i="3"/>
  <c r="BI242" i="3"/>
  <c r="AS242" i="3"/>
  <c r="AC242" i="3"/>
  <c r="M242" i="3"/>
  <c r="AU246" i="3"/>
  <c r="AE246" i="3"/>
  <c r="O246" i="3"/>
  <c r="AW250" i="3"/>
  <c r="AG250" i="3"/>
  <c r="Q250" i="3"/>
  <c r="AY192" i="3"/>
  <c r="BE192" i="3"/>
  <c r="Y192" i="3"/>
  <c r="AZ192" i="3"/>
  <c r="AJ192" i="3"/>
  <c r="T192" i="3"/>
  <c r="BK257" i="3"/>
  <c r="BK204" i="3"/>
  <c r="BK208" i="3"/>
  <c r="BJ212" i="3"/>
  <c r="O252" i="3"/>
  <c r="N254" i="3"/>
  <c r="M256" i="3"/>
  <c r="BN256" i="3" s="1"/>
  <c r="P253" i="3"/>
  <c r="BN253" i="3" s="1"/>
  <c r="O255" i="3"/>
  <c r="BN255" i="3" s="1"/>
  <c r="N257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N260" i="3"/>
  <c r="P260" i="3"/>
  <c r="R260" i="3"/>
  <c r="T260" i="3"/>
  <c r="V260" i="3"/>
  <c r="X260" i="3"/>
  <c r="Z260" i="3"/>
  <c r="AB260" i="3"/>
  <c r="AD260" i="3"/>
  <c r="AF260" i="3"/>
  <c r="AH260" i="3"/>
  <c r="AJ260" i="3"/>
  <c r="AL260" i="3"/>
  <c r="AN260" i="3"/>
  <c r="AP260" i="3"/>
  <c r="AR260" i="3"/>
  <c r="AT260" i="3"/>
  <c r="AV260" i="3"/>
  <c r="AX260" i="3"/>
  <c r="AZ260" i="3"/>
  <c r="BB260" i="3"/>
  <c r="BD260" i="3"/>
  <c r="BF260" i="3"/>
  <c r="BH260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O260" i="3"/>
  <c r="S260" i="3"/>
  <c r="W260" i="3"/>
  <c r="AA260" i="3"/>
  <c r="AE260" i="3"/>
  <c r="AI260" i="3"/>
  <c r="AM260" i="3"/>
  <c r="AQ260" i="3"/>
  <c r="AU260" i="3"/>
  <c r="AY260" i="3"/>
  <c r="BC260" i="3"/>
  <c r="BG260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P262" i="3"/>
  <c r="T262" i="3"/>
  <c r="X262" i="3"/>
  <c r="AB262" i="3"/>
  <c r="AF262" i="3"/>
  <c r="AJ262" i="3"/>
  <c r="AN262" i="3"/>
  <c r="AR262" i="3"/>
  <c r="AV262" i="3"/>
  <c r="AZ262" i="3"/>
  <c r="BD262" i="3"/>
  <c r="BH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BM419" i="3"/>
  <c r="BK419" i="3"/>
  <c r="BL418" i="3"/>
  <c r="BN418" i="3"/>
  <c r="BJ417" i="3"/>
  <c r="BK417" i="3"/>
  <c r="BL417" i="3"/>
  <c r="BL416" i="3"/>
  <c r="BJ416" i="3"/>
  <c r="BL415" i="3"/>
  <c r="BM415" i="3"/>
  <c r="BL414" i="3"/>
  <c r="BN414" i="3"/>
  <c r="BJ413" i="3"/>
  <c r="BL413" i="3"/>
  <c r="BM412" i="3"/>
  <c r="BL412" i="3"/>
  <c r="BJ412" i="3"/>
  <c r="BM411" i="3"/>
  <c r="BN411" i="3"/>
  <c r="BL410" i="3"/>
  <c r="BN410" i="3"/>
  <c r="BJ409" i="3"/>
  <c r="BN409" i="3"/>
  <c r="BL409" i="3"/>
  <c r="BL408" i="3"/>
  <c r="BL407" i="3"/>
  <c r="BM407" i="3"/>
  <c r="BJ404" i="3"/>
  <c r="BM403" i="3"/>
  <c r="BL403" i="3"/>
  <c r="BL402" i="3"/>
  <c r="BM402" i="3"/>
  <c r="BK402" i="3"/>
  <c r="BN402" i="3"/>
  <c r="BM401" i="3"/>
  <c r="BL400" i="3"/>
  <c r="BK400" i="3"/>
  <c r="BN400" i="3"/>
  <c r="BK399" i="3"/>
  <c r="BM399" i="3"/>
  <c r="BM397" i="3"/>
  <c r="BL396" i="3"/>
  <c r="BM396" i="3"/>
  <c r="BN396" i="3"/>
  <c r="BK396" i="3"/>
  <c r="BM395" i="3"/>
  <c r="BL394" i="3"/>
  <c r="BN394" i="3"/>
  <c r="BK394" i="3"/>
  <c r="BM393" i="3"/>
  <c r="BN392" i="3"/>
  <c r="BK392" i="3"/>
  <c r="BJ392" i="3"/>
  <c r="BM391" i="3"/>
  <c r="BN389" i="3"/>
  <c r="BM389" i="3"/>
  <c r="BJ387" i="3"/>
  <c r="BL387" i="3"/>
  <c r="BL386" i="3"/>
  <c r="BN386" i="3"/>
  <c r="BK386" i="3"/>
  <c r="BJ385" i="3"/>
  <c r="BL385" i="3"/>
  <c r="BK383" i="3"/>
  <c r="BL383" i="3"/>
  <c r="BL382" i="3"/>
  <c r="BK382" i="3"/>
  <c r="BN382" i="3"/>
  <c r="BK365" i="3"/>
  <c r="BN365" i="3"/>
  <c r="BK324" i="3"/>
  <c r="BL285" i="3"/>
  <c r="BK297" i="3"/>
  <c r="BN297" i="3"/>
  <c r="BJ297" i="3"/>
  <c r="BJ296" i="3"/>
  <c r="BK377" i="3"/>
  <c r="BN377" i="3"/>
  <c r="BM378" i="3"/>
  <c r="BN371" i="3"/>
  <c r="BK452" i="3"/>
  <c r="BK364" i="3"/>
  <c r="BN364" i="3"/>
  <c r="BM351" i="3"/>
  <c r="BK351" i="3"/>
  <c r="BN351" i="3"/>
  <c r="BJ339" i="3"/>
  <c r="BK332" i="3"/>
  <c r="BN332" i="3"/>
  <c r="BK453" i="3"/>
  <c r="BN453" i="3"/>
  <c r="BM451" i="3"/>
  <c r="BJ451" i="3"/>
  <c r="BJ450" i="3"/>
  <c r="BK450" i="3"/>
  <c r="BN450" i="3"/>
  <c r="BL449" i="3"/>
  <c r="BM449" i="3"/>
  <c r="BL447" i="3"/>
  <c r="BJ447" i="3"/>
  <c r="BK447" i="3"/>
  <c r="BN447" i="3"/>
  <c r="BM444" i="3"/>
  <c r="BL444" i="3"/>
  <c r="BM370" i="3"/>
  <c r="BK370" i="3"/>
  <c r="BN370" i="3"/>
  <c r="BJ370" i="3"/>
  <c r="BJ369" i="3"/>
  <c r="BM369" i="3"/>
  <c r="BL369" i="3"/>
  <c r="BM360" i="3"/>
  <c r="BK360" i="3"/>
  <c r="BN360" i="3"/>
  <c r="BJ355" i="3"/>
  <c r="BL355" i="3"/>
  <c r="BJ352" i="3"/>
  <c r="BL352" i="3"/>
  <c r="BL327" i="3"/>
  <c r="BM323" i="3"/>
  <c r="BN320" i="3"/>
  <c r="BK320" i="3"/>
  <c r="BL315" i="3"/>
  <c r="BJ312" i="3"/>
  <c r="BM312" i="3"/>
  <c r="BL312" i="3"/>
  <c r="BN307" i="3"/>
  <c r="BK307" i="3"/>
  <c r="BJ307" i="3"/>
  <c r="BM304" i="3"/>
  <c r="BL304" i="3"/>
  <c r="BL299" i="3"/>
  <c r="BK299" i="3"/>
  <c r="BN299" i="3"/>
  <c r="BM295" i="3"/>
  <c r="BN324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R201" i="3"/>
  <c r="T201" i="3"/>
  <c r="X201" i="3"/>
  <c r="AB201" i="3"/>
  <c r="AF201" i="3"/>
  <c r="AJ201" i="3"/>
  <c r="AN201" i="3"/>
  <c r="AR201" i="3"/>
  <c r="AV201" i="3"/>
  <c r="AZ201" i="3"/>
  <c r="BD201" i="3"/>
  <c r="BH201" i="3"/>
  <c r="P201" i="3"/>
  <c r="V201" i="3"/>
  <c r="Z201" i="3"/>
  <c r="AD201" i="3"/>
  <c r="AH201" i="3"/>
  <c r="AL201" i="3"/>
  <c r="AP201" i="3"/>
  <c r="AT201" i="3"/>
  <c r="AX201" i="3"/>
  <c r="BB201" i="3"/>
  <c r="BF201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N213" i="3"/>
  <c r="R213" i="3"/>
  <c r="V213" i="3"/>
  <c r="Z213" i="3"/>
  <c r="AD213" i="3"/>
  <c r="AH213" i="3"/>
  <c r="AL213" i="3"/>
  <c r="BK213" i="3" s="1"/>
  <c r="AP213" i="3"/>
  <c r="AT213" i="3"/>
  <c r="AX213" i="3"/>
  <c r="BB213" i="3"/>
  <c r="BF213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P237" i="3"/>
  <c r="BK237" i="3" s="1"/>
  <c r="T237" i="3"/>
  <c r="X237" i="3"/>
  <c r="AB237" i="3"/>
  <c r="AF237" i="3"/>
  <c r="AJ237" i="3"/>
  <c r="AN237" i="3"/>
  <c r="AR237" i="3"/>
  <c r="AV237" i="3"/>
  <c r="AZ237" i="3"/>
  <c r="BD237" i="3"/>
  <c r="BH237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P245" i="3"/>
  <c r="BK245" i="3" s="1"/>
  <c r="T245" i="3"/>
  <c r="X245" i="3"/>
  <c r="AB245" i="3"/>
  <c r="AF245" i="3"/>
  <c r="AJ245" i="3"/>
  <c r="AN245" i="3"/>
  <c r="AR245" i="3"/>
  <c r="AV245" i="3"/>
  <c r="AZ245" i="3"/>
  <c r="BD245" i="3"/>
  <c r="BH245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Q267" i="3"/>
  <c r="U267" i="3"/>
  <c r="Y267" i="3"/>
  <c r="AC267" i="3"/>
  <c r="AG267" i="3"/>
  <c r="AK267" i="3"/>
  <c r="AO267" i="3"/>
  <c r="AS267" i="3"/>
  <c r="AW267" i="3"/>
  <c r="BA267" i="3"/>
  <c r="BE267" i="3"/>
  <c r="BI267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N193" i="3"/>
  <c r="R193" i="3"/>
  <c r="Z193" i="3"/>
  <c r="AD193" i="3"/>
  <c r="AL193" i="3"/>
  <c r="AT193" i="3"/>
  <c r="BB193" i="3"/>
  <c r="BF193" i="3"/>
  <c r="V193" i="3"/>
  <c r="AH193" i="3"/>
  <c r="AP193" i="3"/>
  <c r="AX193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AD196" i="3"/>
  <c r="AP196" i="3"/>
  <c r="AX196" i="3"/>
  <c r="BF196" i="3"/>
  <c r="N196" i="3"/>
  <c r="R196" i="3"/>
  <c r="V196" i="3"/>
  <c r="Z196" i="3"/>
  <c r="AH196" i="3"/>
  <c r="AL196" i="3"/>
  <c r="AT196" i="3"/>
  <c r="BB196" i="3"/>
  <c r="BL331" i="3"/>
  <c r="BN327" i="3"/>
  <c r="BK327" i="3"/>
  <c r="BJ327" i="3"/>
  <c r="BN316" i="3"/>
  <c r="BK308" i="3"/>
  <c r="BN275" i="3"/>
  <c r="BK275" i="3"/>
  <c r="BJ275" i="3"/>
  <c r="BJ347" i="3"/>
  <c r="BL347" i="3"/>
  <c r="BJ344" i="3"/>
  <c r="BL344" i="3"/>
  <c r="BK339" i="3"/>
  <c r="BN339" i="3"/>
  <c r="BJ336" i="3"/>
  <c r="BL336" i="3"/>
  <c r="BK331" i="3"/>
  <c r="BN331" i="3"/>
  <c r="BM328" i="3"/>
  <c r="BL328" i="3"/>
  <c r="BK294" i="3"/>
  <c r="BM308" i="3"/>
  <c r="BN379" i="3"/>
  <c r="BK379" i="3"/>
  <c r="BJ379" i="3"/>
  <c r="BN294" i="3"/>
  <c r="BJ294" i="3"/>
  <c r="BJ295" i="3"/>
  <c r="BM292" i="3"/>
  <c r="BM300" i="3"/>
  <c r="BK373" i="3"/>
  <c r="BN347" i="3"/>
  <c r="BL204" i="3"/>
  <c r="BN206" i="3"/>
  <c r="BK206" i="3"/>
  <c r="BM212" i="3"/>
  <c r="BM214" i="3"/>
  <c r="BL216" i="3"/>
  <c r="BL218" i="3"/>
  <c r="BL220" i="3"/>
  <c r="BK224" i="3"/>
  <c r="BK228" i="3"/>
  <c r="BN236" i="3"/>
  <c r="BM238" i="3"/>
  <c r="BL242" i="3"/>
  <c r="BJ250" i="3"/>
  <c r="BN252" i="3"/>
  <c r="BM254" i="3"/>
  <c r="BM265" i="3"/>
  <c r="BN200" i="3"/>
  <c r="BK200" i="3"/>
  <c r="BM200" i="3"/>
  <c r="BM204" i="3"/>
  <c r="BM208" i="3"/>
  <c r="BN212" i="3"/>
  <c r="BK216" i="3"/>
  <c r="BJ216" i="3"/>
  <c r="BK220" i="3"/>
  <c r="BJ220" i="3"/>
  <c r="BL224" i="3"/>
  <c r="BN228" i="3"/>
  <c r="BL232" i="3"/>
  <c r="BM236" i="3"/>
  <c r="BK236" i="3"/>
  <c r="BM240" i="3"/>
  <c r="BK240" i="3"/>
  <c r="BM244" i="3"/>
  <c r="BK244" i="3"/>
  <c r="BM248" i="3"/>
  <c r="BK248" i="3"/>
  <c r="BM252" i="3"/>
  <c r="BK252" i="3"/>
  <c r="BM255" i="3"/>
  <c r="BK255" i="3"/>
  <c r="BM256" i="3"/>
  <c r="BK256" i="3"/>
  <c r="BM194" i="3"/>
  <c r="BL206" i="3"/>
  <c r="BL210" i="3"/>
  <c r="BK222" i="3"/>
  <c r="BM224" i="3"/>
  <c r="BJ224" i="3"/>
  <c r="BM228" i="3"/>
  <c r="BM232" i="3"/>
  <c r="BJ232" i="3"/>
  <c r="BJ238" i="3"/>
  <c r="BK242" i="3"/>
  <c r="BL246" i="3"/>
  <c r="BM250" i="3"/>
  <c r="BM253" i="3"/>
  <c r="BL263" i="3"/>
  <c r="BK269" i="3"/>
  <c r="BK271" i="3"/>
  <c r="BM197" i="3"/>
  <c r="BK197" i="3"/>
  <c r="BN197" i="3"/>
  <c r="BL198" i="3"/>
  <c r="BM198" i="3"/>
  <c r="BL202" i="3"/>
  <c r="BM202" i="3"/>
  <c r="BJ202" i="3"/>
  <c r="BJ206" i="3"/>
  <c r="BM210" i="3"/>
  <c r="BK210" i="3"/>
  <c r="BJ210" i="3"/>
  <c r="BL214" i="3"/>
  <c r="BM218" i="3"/>
  <c r="BN222" i="3"/>
  <c r="BL226" i="3"/>
  <c r="BN230" i="3"/>
  <c r="BL234" i="3"/>
  <c r="BN238" i="3"/>
  <c r="BN246" i="3"/>
  <c r="BL271" i="3"/>
  <c r="BK190" i="3"/>
  <c r="BN190" i="3"/>
  <c r="BM190" i="3"/>
  <c r="BM192" i="3"/>
  <c r="BN192" i="3"/>
  <c r="BK192" i="3"/>
  <c r="BJ192" i="3"/>
  <c r="BL265" i="3"/>
  <c r="BN216" i="3"/>
  <c r="L170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R258" i="3"/>
  <c r="V258" i="3"/>
  <c r="Z258" i="3"/>
  <c r="AD258" i="3"/>
  <c r="AH258" i="3"/>
  <c r="AL258" i="3"/>
  <c r="AP258" i="3"/>
  <c r="AT258" i="3"/>
  <c r="AX258" i="3"/>
  <c r="BB258" i="3"/>
  <c r="BF258" i="3"/>
  <c r="P258" i="3"/>
  <c r="BK258" i="3" s="1"/>
  <c r="T258" i="3"/>
  <c r="X258" i="3"/>
  <c r="AB258" i="3"/>
  <c r="AF258" i="3"/>
  <c r="AJ258" i="3"/>
  <c r="AN258" i="3"/>
  <c r="AR258" i="3"/>
  <c r="AV258" i="3"/>
  <c r="AZ258" i="3"/>
  <c r="BD258" i="3"/>
  <c r="BH258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BJ408" i="3"/>
  <c r="BN407" i="3"/>
  <c r="BL406" i="3"/>
  <c r="BN406" i="3"/>
  <c r="BJ405" i="3"/>
  <c r="BM404" i="3"/>
  <c r="BL404" i="3"/>
  <c r="BJ402" i="3"/>
  <c r="BM400" i="3"/>
  <c r="BN399" i="3"/>
  <c r="BJ399" i="3"/>
  <c r="BL399" i="3"/>
  <c r="BL398" i="3"/>
  <c r="BK398" i="3"/>
  <c r="BN398" i="3"/>
  <c r="BJ398" i="3"/>
  <c r="BJ397" i="3"/>
  <c r="BL397" i="3"/>
  <c r="BL395" i="3"/>
  <c r="BJ394" i="3"/>
  <c r="BJ393" i="3"/>
  <c r="BL393" i="3"/>
  <c r="BL391" i="3"/>
  <c r="BL390" i="3"/>
  <c r="BN390" i="3"/>
  <c r="BK390" i="3"/>
  <c r="BJ389" i="3"/>
  <c r="BL389" i="3"/>
  <c r="BN388" i="3"/>
  <c r="BK388" i="3"/>
  <c r="BJ388" i="3"/>
  <c r="BK387" i="3"/>
  <c r="BM387" i="3"/>
  <c r="BM385" i="3"/>
  <c r="BM384" i="3"/>
  <c r="BK384" i="3"/>
  <c r="BN384" i="3"/>
  <c r="BN383" i="3"/>
  <c r="BJ383" i="3"/>
  <c r="BM383" i="3"/>
  <c r="BJ382" i="3"/>
  <c r="BN356" i="3"/>
  <c r="BM452" i="3"/>
  <c r="BJ452" i="3"/>
  <c r="BK286" i="3"/>
  <c r="BN286" i="3"/>
  <c r="BJ286" i="3"/>
  <c r="BM285" i="3"/>
  <c r="BK284" i="3"/>
  <c r="BN284" i="3"/>
  <c r="BJ284" i="3"/>
  <c r="BJ283" i="3"/>
  <c r="BM283" i="3"/>
  <c r="BK282" i="3"/>
  <c r="BN282" i="3"/>
  <c r="BJ281" i="3"/>
  <c r="BM281" i="3"/>
  <c r="BL281" i="3"/>
  <c r="BN280" i="3"/>
  <c r="BK280" i="3"/>
  <c r="BL280" i="3"/>
  <c r="BJ280" i="3"/>
  <c r="BL279" i="3"/>
  <c r="BK278" i="3"/>
  <c r="BL278" i="3"/>
  <c r="BN278" i="3"/>
  <c r="BJ278" i="3"/>
  <c r="BL277" i="3"/>
  <c r="BK276" i="3"/>
  <c r="BL448" i="3"/>
  <c r="BM448" i="3"/>
  <c r="BL446" i="3"/>
  <c r="BJ446" i="3"/>
  <c r="BN446" i="3"/>
  <c r="BL376" i="3"/>
  <c r="BM376" i="3"/>
  <c r="BJ368" i="3"/>
  <c r="BN368" i="3"/>
  <c r="BK368" i="3"/>
  <c r="BL362" i="3"/>
  <c r="BK361" i="3"/>
  <c r="BN361" i="3"/>
  <c r="BJ361" i="3"/>
  <c r="BJ359" i="3"/>
  <c r="BM359" i="3"/>
  <c r="BL359" i="3"/>
  <c r="BM354" i="3"/>
  <c r="BN354" i="3"/>
  <c r="BK354" i="3"/>
  <c r="BJ354" i="3"/>
  <c r="BM353" i="3"/>
  <c r="BL353" i="3"/>
  <c r="BM346" i="3"/>
  <c r="BK346" i="3"/>
  <c r="BN346" i="3"/>
  <c r="BJ346" i="3"/>
  <c r="BM345" i="3"/>
  <c r="BL345" i="3"/>
  <c r="BL338" i="3"/>
  <c r="BK337" i="3"/>
  <c r="BN337" i="3"/>
  <c r="BJ337" i="3"/>
  <c r="BM330" i="3"/>
  <c r="BK330" i="3"/>
  <c r="BN330" i="3"/>
  <c r="BJ329" i="3"/>
  <c r="BM329" i="3"/>
  <c r="BL329" i="3"/>
  <c r="BK322" i="3"/>
  <c r="BN322" i="3"/>
  <c r="BM321" i="3"/>
  <c r="BL321" i="3"/>
  <c r="BK319" i="3"/>
  <c r="BN319" i="3"/>
  <c r="BJ314" i="3"/>
  <c r="BM314" i="3"/>
  <c r="BL314" i="3"/>
  <c r="BK313" i="3"/>
  <c r="BN313" i="3"/>
  <c r="BJ313" i="3"/>
  <c r="BJ311" i="3"/>
  <c r="BM311" i="3"/>
  <c r="BL311" i="3"/>
  <c r="BN306" i="3"/>
  <c r="BK306" i="3"/>
  <c r="BJ306" i="3"/>
  <c r="BJ305" i="3"/>
  <c r="BM305" i="3"/>
  <c r="BL305" i="3"/>
  <c r="BK303" i="3"/>
  <c r="BN303" i="3"/>
  <c r="BJ303" i="3"/>
  <c r="BJ298" i="3"/>
  <c r="BM298" i="3"/>
  <c r="BL298" i="3"/>
  <c r="L175" i="3"/>
  <c r="AL175" i="3" s="1"/>
  <c r="L174" i="3"/>
  <c r="K168" i="3"/>
  <c r="Q168" i="3" s="1"/>
  <c r="L162" i="3"/>
  <c r="L158" i="3"/>
  <c r="L154" i="3"/>
  <c r="N259" i="3"/>
  <c r="P259" i="3"/>
  <c r="R259" i="3"/>
  <c r="T259" i="3"/>
  <c r="V259" i="3"/>
  <c r="X259" i="3"/>
  <c r="Z259" i="3"/>
  <c r="AB259" i="3"/>
  <c r="AD259" i="3"/>
  <c r="AF259" i="3"/>
  <c r="AH259" i="3"/>
  <c r="AJ259" i="3"/>
  <c r="AL259" i="3"/>
  <c r="AN259" i="3"/>
  <c r="AP259" i="3"/>
  <c r="AR259" i="3"/>
  <c r="AT259" i="3"/>
  <c r="AV259" i="3"/>
  <c r="AX259" i="3"/>
  <c r="AZ259" i="3"/>
  <c r="BB259" i="3"/>
  <c r="BD259" i="3"/>
  <c r="BF259" i="3"/>
  <c r="BH259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R261" i="3"/>
  <c r="V261" i="3"/>
  <c r="Z261" i="3"/>
  <c r="AD261" i="3"/>
  <c r="AH261" i="3"/>
  <c r="AL261" i="3"/>
  <c r="AP261" i="3"/>
  <c r="AT261" i="3"/>
  <c r="AX261" i="3"/>
  <c r="BB261" i="3"/>
  <c r="BF261" i="3"/>
  <c r="P261" i="3"/>
  <c r="BK261" i="3" s="1"/>
  <c r="T261" i="3"/>
  <c r="X261" i="3"/>
  <c r="AB261" i="3"/>
  <c r="AF261" i="3"/>
  <c r="AJ261" i="3"/>
  <c r="AN261" i="3"/>
  <c r="AR261" i="3"/>
  <c r="AV261" i="3"/>
  <c r="AZ261" i="3"/>
  <c r="BD261" i="3"/>
  <c r="BH261" i="3"/>
  <c r="N264" i="3"/>
  <c r="P264" i="3"/>
  <c r="R264" i="3"/>
  <c r="T264" i="3"/>
  <c r="V264" i="3"/>
  <c r="X264" i="3"/>
  <c r="Z264" i="3"/>
  <c r="AB264" i="3"/>
  <c r="AD264" i="3"/>
  <c r="AF264" i="3"/>
  <c r="AH264" i="3"/>
  <c r="AJ264" i="3"/>
  <c r="AL264" i="3"/>
  <c r="AN264" i="3"/>
  <c r="AP264" i="3"/>
  <c r="AR264" i="3"/>
  <c r="AT264" i="3"/>
  <c r="AV264" i="3"/>
  <c r="AX264" i="3"/>
  <c r="AZ264" i="3"/>
  <c r="BB264" i="3"/>
  <c r="BD264" i="3"/>
  <c r="BF264" i="3"/>
  <c r="BH264" i="3"/>
  <c r="O264" i="3"/>
  <c r="S264" i="3"/>
  <c r="W264" i="3"/>
  <c r="AA264" i="3"/>
  <c r="AE264" i="3"/>
  <c r="AI264" i="3"/>
  <c r="AM264" i="3"/>
  <c r="AQ264" i="3"/>
  <c r="AU264" i="3"/>
  <c r="AY264" i="3"/>
  <c r="BC264" i="3"/>
  <c r="BG264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M272" i="3"/>
  <c r="O272" i="3"/>
  <c r="Q272" i="3"/>
  <c r="S272" i="3"/>
  <c r="U272" i="3"/>
  <c r="W272" i="3"/>
  <c r="Y272" i="3"/>
  <c r="AA272" i="3"/>
  <c r="AC272" i="3"/>
  <c r="AE272" i="3"/>
  <c r="AG272" i="3"/>
  <c r="AI272" i="3"/>
  <c r="AK272" i="3"/>
  <c r="AM272" i="3"/>
  <c r="AO272" i="3"/>
  <c r="AQ272" i="3"/>
  <c r="AS272" i="3"/>
  <c r="AU272" i="3"/>
  <c r="AW272" i="3"/>
  <c r="AY272" i="3"/>
  <c r="BA272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C272" i="3"/>
  <c r="BE272" i="3"/>
  <c r="BG272" i="3"/>
  <c r="BI272" i="3"/>
  <c r="BB272" i="3"/>
  <c r="BF272" i="3"/>
  <c r="BD272" i="3"/>
  <c r="BH272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BJ273" i="3"/>
  <c r="BN273" i="3"/>
  <c r="BN419" i="3"/>
  <c r="BL419" i="3"/>
  <c r="BJ419" i="3"/>
  <c r="BK418" i="3"/>
  <c r="BJ418" i="3"/>
  <c r="BM418" i="3"/>
  <c r="BM417" i="3"/>
  <c r="BN417" i="3"/>
  <c r="BM416" i="3"/>
  <c r="BK416" i="3"/>
  <c r="BN415" i="3"/>
  <c r="BJ415" i="3"/>
  <c r="BJ414" i="3"/>
  <c r="BK414" i="3"/>
  <c r="BM414" i="3"/>
  <c r="BM413" i="3"/>
  <c r="BK413" i="3"/>
  <c r="BK412" i="3"/>
  <c r="BK411" i="3"/>
  <c r="BL411" i="3"/>
  <c r="BJ411" i="3"/>
  <c r="BK410" i="3"/>
  <c r="BJ410" i="3"/>
  <c r="BM410" i="3"/>
  <c r="BM409" i="3"/>
  <c r="BK409" i="3"/>
  <c r="BM408" i="3"/>
  <c r="BK408" i="3"/>
  <c r="BK407" i="3"/>
  <c r="BJ407" i="3"/>
  <c r="BJ406" i="3"/>
  <c r="BK406" i="3"/>
  <c r="BM406" i="3"/>
  <c r="BK405" i="3"/>
  <c r="BN405" i="3"/>
  <c r="BL405" i="3"/>
  <c r="BM405" i="3"/>
  <c r="BK404" i="3"/>
  <c r="BJ403" i="3"/>
  <c r="BN403" i="3"/>
  <c r="BK403" i="3"/>
  <c r="BK401" i="3"/>
  <c r="BN401" i="3"/>
  <c r="BJ401" i="3"/>
  <c r="BL401" i="3"/>
  <c r="BJ400" i="3"/>
  <c r="BM398" i="3"/>
  <c r="BK397" i="3"/>
  <c r="BN397" i="3"/>
  <c r="BJ396" i="3"/>
  <c r="BN395" i="3"/>
  <c r="BK395" i="3"/>
  <c r="BJ395" i="3"/>
  <c r="BM394" i="3"/>
  <c r="BK393" i="3"/>
  <c r="BN393" i="3"/>
  <c r="BL392" i="3"/>
  <c r="BM392" i="3"/>
  <c r="BK391" i="3"/>
  <c r="BN391" i="3"/>
  <c r="BJ391" i="3"/>
  <c r="BJ390" i="3"/>
  <c r="BM390" i="3"/>
  <c r="BK389" i="3"/>
  <c r="BL388" i="3"/>
  <c r="BM388" i="3"/>
  <c r="BN387" i="3"/>
  <c r="BJ386" i="3"/>
  <c r="BM386" i="3"/>
  <c r="BK385" i="3"/>
  <c r="BN385" i="3"/>
  <c r="BJ384" i="3"/>
  <c r="BL384" i="3"/>
  <c r="BM382" i="3"/>
  <c r="BL365" i="3"/>
  <c r="BM356" i="3"/>
  <c r="BN348" i="3"/>
  <c r="BL324" i="3"/>
  <c r="BM316" i="3"/>
  <c r="BJ454" i="3"/>
  <c r="BM286" i="3"/>
  <c r="BL286" i="3"/>
  <c r="BN285" i="3"/>
  <c r="BK285" i="3"/>
  <c r="BJ285" i="3"/>
  <c r="BM284" i="3"/>
  <c r="BL284" i="3"/>
  <c r="BL283" i="3"/>
  <c r="BK283" i="3"/>
  <c r="BN283" i="3"/>
  <c r="BJ282" i="3"/>
  <c r="BM282" i="3"/>
  <c r="BL282" i="3"/>
  <c r="BN281" i="3"/>
  <c r="BK281" i="3"/>
  <c r="BM280" i="3"/>
  <c r="BM279" i="3"/>
  <c r="BN279" i="3"/>
  <c r="BK279" i="3"/>
  <c r="BJ279" i="3"/>
  <c r="BM278" i="3"/>
  <c r="BM277" i="3"/>
  <c r="BK277" i="3"/>
  <c r="BN277" i="3"/>
  <c r="BJ277" i="3"/>
  <c r="BN276" i="3"/>
  <c r="BJ276" i="3"/>
  <c r="BM276" i="3"/>
  <c r="BL276" i="3"/>
  <c r="BJ448" i="3"/>
  <c r="BK448" i="3"/>
  <c r="BN448" i="3"/>
  <c r="BM446" i="3"/>
  <c r="BN376" i="3"/>
  <c r="BK376" i="3"/>
  <c r="BJ376" i="3"/>
  <c r="BM368" i="3"/>
  <c r="BL368" i="3"/>
  <c r="BM362" i="3"/>
  <c r="BN362" i="3"/>
  <c r="BK362" i="3"/>
  <c r="BJ362" i="3"/>
  <c r="BM361" i="3"/>
  <c r="BL361" i="3"/>
  <c r="BK359" i="3"/>
  <c r="BN359" i="3"/>
  <c r="BL354" i="3"/>
  <c r="BK353" i="3"/>
  <c r="BN353" i="3"/>
  <c r="BJ353" i="3"/>
  <c r="BL346" i="3"/>
  <c r="BK345" i="3"/>
  <c r="BN345" i="3"/>
  <c r="BJ345" i="3"/>
  <c r="BM338" i="3"/>
  <c r="BK338" i="3"/>
  <c r="BN338" i="3"/>
  <c r="BJ338" i="3"/>
  <c r="BM337" i="3"/>
  <c r="BL337" i="3"/>
  <c r="BL330" i="3"/>
  <c r="BK329" i="3"/>
  <c r="BN329" i="3"/>
  <c r="BJ322" i="3"/>
  <c r="BM322" i="3"/>
  <c r="BL322" i="3"/>
  <c r="BK321" i="3"/>
  <c r="BN321" i="3"/>
  <c r="BJ321" i="3"/>
  <c r="BJ319" i="3"/>
  <c r="BM319" i="3"/>
  <c r="BL319" i="3"/>
  <c r="BN314" i="3"/>
  <c r="BK314" i="3"/>
  <c r="BM313" i="3"/>
  <c r="BL313" i="3"/>
  <c r="BN311" i="3"/>
  <c r="BK311" i="3"/>
  <c r="BM306" i="3"/>
  <c r="BL306" i="3"/>
  <c r="BK305" i="3"/>
  <c r="BN305" i="3"/>
  <c r="BM303" i="3"/>
  <c r="BL303" i="3"/>
  <c r="BN298" i="3"/>
  <c r="BK298" i="3"/>
  <c r="BM297" i="3"/>
  <c r="BL297" i="3"/>
  <c r="BM296" i="3"/>
  <c r="BK296" i="3"/>
  <c r="BM454" i="3"/>
  <c r="BJ377" i="3"/>
  <c r="BM377" i="3"/>
  <c r="BL377" i="3"/>
  <c r="BL378" i="3"/>
  <c r="BN378" i="3"/>
  <c r="BK378" i="3"/>
  <c r="BJ378" i="3"/>
  <c r="BK371" i="3"/>
  <c r="BJ371" i="3"/>
  <c r="BM371" i="3"/>
  <c r="BL371" i="3"/>
  <c r="BK273" i="3"/>
  <c r="BM381" i="3"/>
  <c r="BK381" i="3"/>
  <c r="BN381" i="3"/>
  <c r="BM364" i="3"/>
  <c r="BM363" i="3"/>
  <c r="BL356" i="3"/>
  <c r="BK355" i="3"/>
  <c r="BN355" i="3"/>
  <c r="BJ351" i="3"/>
  <c r="BM332" i="3"/>
  <c r="BM331" i="3"/>
  <c r="BN323" i="3"/>
  <c r="BK323" i="3"/>
  <c r="BL323" i="3"/>
  <c r="BN300" i="3"/>
  <c r="BJ300" i="3"/>
  <c r="BK300" i="3"/>
  <c r="BJ453" i="3"/>
  <c r="BL453" i="3"/>
  <c r="BL451" i="3"/>
  <c r="BM275" i="3"/>
  <c r="BM453" i="3"/>
  <c r="BK451" i="3"/>
  <c r="BN451" i="3"/>
  <c r="BL450" i="3"/>
  <c r="BM450" i="3"/>
  <c r="BJ449" i="3"/>
  <c r="BK449" i="3"/>
  <c r="BN449" i="3"/>
  <c r="BM447" i="3"/>
  <c r="BK444" i="3"/>
  <c r="BN444" i="3"/>
  <c r="BJ444" i="3"/>
  <c r="BL370" i="3"/>
  <c r="BN369" i="3"/>
  <c r="BK369" i="3"/>
  <c r="BK363" i="3"/>
  <c r="BN363" i="3"/>
  <c r="BJ360" i="3"/>
  <c r="BL360" i="3"/>
  <c r="BM355" i="3"/>
  <c r="BM352" i="3"/>
  <c r="BK352" i="3"/>
  <c r="BN352" i="3"/>
  <c r="BJ323" i="3"/>
  <c r="BJ320" i="3"/>
  <c r="BM320" i="3"/>
  <c r="BL320" i="3"/>
  <c r="BM315" i="3"/>
  <c r="BN312" i="3"/>
  <c r="BK312" i="3"/>
  <c r="BN304" i="3"/>
  <c r="BK304" i="3"/>
  <c r="BJ304" i="3"/>
  <c r="BN296" i="3"/>
  <c r="BN315" i="3"/>
  <c r="M199" i="3"/>
  <c r="O199" i="3"/>
  <c r="Q199" i="3"/>
  <c r="S199" i="3"/>
  <c r="U199" i="3"/>
  <c r="W199" i="3"/>
  <c r="Y199" i="3"/>
  <c r="P199" i="3"/>
  <c r="T199" i="3"/>
  <c r="X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R199" i="3"/>
  <c r="V199" i="3"/>
  <c r="AB199" i="3"/>
  <c r="AD199" i="3"/>
  <c r="AH199" i="3"/>
  <c r="AL199" i="3"/>
  <c r="AR199" i="3"/>
  <c r="AV199" i="3"/>
  <c r="AZ199" i="3"/>
  <c r="BD199" i="3"/>
  <c r="BH199" i="3"/>
  <c r="Z199" i="3"/>
  <c r="AF199" i="3"/>
  <c r="AJ199" i="3"/>
  <c r="AN199" i="3"/>
  <c r="AP199" i="3"/>
  <c r="AT199" i="3"/>
  <c r="AX199" i="3"/>
  <c r="BB199" i="3"/>
  <c r="BF199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N203" i="3"/>
  <c r="R203" i="3"/>
  <c r="P203" i="3"/>
  <c r="T203" i="3"/>
  <c r="X203" i="3"/>
  <c r="V203" i="3"/>
  <c r="AB203" i="3"/>
  <c r="AF203" i="3"/>
  <c r="AJ203" i="3"/>
  <c r="AN203" i="3"/>
  <c r="AR203" i="3"/>
  <c r="AV203" i="3"/>
  <c r="AZ203" i="3"/>
  <c r="BD203" i="3"/>
  <c r="BH203" i="3"/>
  <c r="Z203" i="3"/>
  <c r="AD203" i="3"/>
  <c r="AH203" i="3"/>
  <c r="AL203" i="3"/>
  <c r="AP203" i="3"/>
  <c r="AT203" i="3"/>
  <c r="AX203" i="3"/>
  <c r="BB203" i="3"/>
  <c r="BF203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BN247" i="3" s="1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P191" i="3"/>
  <c r="T191" i="3"/>
  <c r="AB191" i="3"/>
  <c r="AF191" i="3"/>
  <c r="AN191" i="3"/>
  <c r="AZ191" i="3"/>
  <c r="BH191" i="3"/>
  <c r="X191" i="3"/>
  <c r="AJ191" i="3"/>
  <c r="AR191" i="3"/>
  <c r="AV191" i="3"/>
  <c r="BD191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T195" i="3"/>
  <c r="AB195" i="3"/>
  <c r="AJ195" i="3"/>
  <c r="AV195" i="3"/>
  <c r="BD195" i="3"/>
  <c r="P195" i="3"/>
  <c r="X195" i="3"/>
  <c r="AF195" i="3"/>
  <c r="AN195" i="3"/>
  <c r="AR195" i="3"/>
  <c r="AZ195" i="3"/>
  <c r="BH195" i="3"/>
  <c r="BK340" i="3"/>
  <c r="BN340" i="3"/>
  <c r="BJ331" i="3"/>
  <c r="BN291" i="3"/>
  <c r="BK291" i="3"/>
  <c r="BJ291" i="3"/>
  <c r="BM347" i="3"/>
  <c r="BM344" i="3"/>
  <c r="BK344" i="3"/>
  <c r="BN344" i="3"/>
  <c r="BM336" i="3"/>
  <c r="BK336" i="3"/>
  <c r="BN336" i="3"/>
  <c r="BN328" i="3"/>
  <c r="BK328" i="3"/>
  <c r="BJ328" i="3"/>
  <c r="BJ364" i="3"/>
  <c r="BL364" i="3"/>
  <c r="BJ332" i="3"/>
  <c r="BL332" i="3"/>
  <c r="BN308" i="3"/>
  <c r="BJ308" i="3"/>
  <c r="BL308" i="3"/>
  <c r="BM379" i="3"/>
  <c r="BL379" i="3"/>
  <c r="BJ381" i="3"/>
  <c r="BL348" i="3"/>
  <c r="BM340" i="3"/>
  <c r="BN295" i="3"/>
  <c r="BK295" i="3"/>
  <c r="BN292" i="3"/>
  <c r="BJ292" i="3"/>
  <c r="BL292" i="3"/>
  <c r="BL300" i="3"/>
  <c r="BJ340" i="3"/>
  <c r="BL340" i="3"/>
  <c r="BN373" i="3"/>
  <c r="BJ373" i="3"/>
  <c r="BM373" i="3"/>
  <c r="BL373" i="3"/>
  <c r="BJ222" i="3"/>
  <c r="BJ226" i="3"/>
  <c r="BJ230" i="3"/>
  <c r="BJ234" i="3"/>
  <c r="BL200" i="3"/>
  <c r="BJ200" i="3"/>
  <c r="BJ204" i="3"/>
  <c r="BJ208" i="3"/>
  <c r="BL212" i="3"/>
  <c r="BM216" i="3"/>
  <c r="BM220" i="3"/>
  <c r="BN224" i="3"/>
  <c r="BL228" i="3"/>
  <c r="BN232" i="3"/>
  <c r="BL236" i="3"/>
  <c r="BJ236" i="3"/>
  <c r="BL240" i="3"/>
  <c r="BJ240" i="3"/>
  <c r="BL244" i="3"/>
  <c r="BJ244" i="3"/>
  <c r="BL248" i="3"/>
  <c r="BJ248" i="3"/>
  <c r="BL252" i="3"/>
  <c r="BJ252" i="3"/>
  <c r="BL253" i="3"/>
  <c r="BN254" i="3"/>
  <c r="BL256" i="3"/>
  <c r="BJ256" i="3"/>
  <c r="BL257" i="3"/>
  <c r="BK194" i="3"/>
  <c r="BN194" i="3"/>
  <c r="BL194" i="3"/>
  <c r="BJ194" i="3"/>
  <c r="BK454" i="3"/>
  <c r="BK212" i="3"/>
  <c r="BJ214" i="3"/>
  <c r="BN218" i="3"/>
  <c r="BJ228" i="3"/>
  <c r="BL238" i="3"/>
  <c r="BM242" i="3"/>
  <c r="BJ246" i="3"/>
  <c r="BK250" i="3"/>
  <c r="BL254" i="3"/>
  <c r="BM269" i="3"/>
  <c r="BL269" i="3"/>
  <c r="BM271" i="3"/>
  <c r="BJ197" i="3"/>
  <c r="BL197" i="3"/>
  <c r="BN198" i="3"/>
  <c r="BK198" i="3"/>
  <c r="BJ198" i="3"/>
  <c r="BN202" i="3"/>
  <c r="BK202" i="3"/>
  <c r="BM206" i="3"/>
  <c r="BK214" i="3"/>
  <c r="BN214" i="3"/>
  <c r="BK218" i="3"/>
  <c r="BJ218" i="3"/>
  <c r="BL222" i="3"/>
  <c r="BN226" i="3"/>
  <c r="BL230" i="3"/>
  <c r="BN234" i="3"/>
  <c r="BN242" i="3"/>
  <c r="BN250" i="3"/>
  <c r="BJ190" i="3"/>
  <c r="BL192" i="3"/>
  <c r="BM263" i="3"/>
  <c r="BK263" i="3"/>
  <c r="BN204" i="3"/>
  <c r="BN208" i="3"/>
  <c r="BN220" i="3"/>
  <c r="BN248" i="3"/>
  <c r="V175" i="3"/>
  <c r="L186" i="3"/>
  <c r="L184" i="3"/>
  <c r="L182" i="3"/>
  <c r="L180" i="3"/>
  <c r="K179" i="3"/>
  <c r="W179" i="3" s="1"/>
  <c r="L177" i="3"/>
  <c r="L172" i="3"/>
  <c r="K171" i="3"/>
  <c r="AF171" i="3" s="1"/>
  <c r="L169" i="3"/>
  <c r="L167" i="3"/>
  <c r="K164" i="3"/>
  <c r="AG164" i="3" s="1"/>
  <c r="L160" i="3"/>
  <c r="K155" i="3"/>
  <c r="L153" i="3"/>
  <c r="L151" i="3"/>
  <c r="AB151" i="3" s="1"/>
  <c r="L188" i="3"/>
  <c r="K188" i="3"/>
  <c r="AT188" i="3" s="1"/>
  <c r="K186" i="3"/>
  <c r="K184" i="3"/>
  <c r="K182" i="3"/>
  <c r="K180" i="3"/>
  <c r="K172" i="3"/>
  <c r="K167" i="3"/>
  <c r="L165" i="3"/>
  <c r="L163" i="3"/>
  <c r="K160" i="3"/>
  <c r="Q160" i="3" s="1"/>
  <c r="L156" i="3"/>
  <c r="AG156" i="3" s="1"/>
  <c r="K151" i="3"/>
  <c r="AJ176" i="3"/>
  <c r="X168" i="3"/>
  <c r="R151" i="3"/>
  <c r="BB188" i="3"/>
  <c r="AL188" i="3"/>
  <c r="V188" i="3"/>
  <c r="AT186" i="3"/>
  <c r="AD186" i="3"/>
  <c r="N186" i="3"/>
  <c r="AS180" i="3"/>
  <c r="M180" i="3"/>
  <c r="AU179" i="3"/>
  <c r="AE179" i="3"/>
  <c r="O179" i="3"/>
  <c r="BB175" i="3"/>
  <c r="AK184" i="3"/>
  <c r="M160" i="3"/>
  <c r="U160" i="3"/>
  <c r="AC160" i="3"/>
  <c r="AK160" i="3"/>
  <c r="AS160" i="3"/>
  <c r="BA160" i="3"/>
  <c r="BI160" i="3"/>
  <c r="T160" i="3"/>
  <c r="AE160" i="3"/>
  <c r="AP160" i="3"/>
  <c r="AZ160" i="3"/>
  <c r="P160" i="3"/>
  <c r="AA160" i="3"/>
  <c r="AL160" i="3"/>
  <c r="AV160" i="3"/>
  <c r="BG160" i="3"/>
  <c r="W160" i="3"/>
  <c r="AH160" i="3"/>
  <c r="AR160" i="3"/>
  <c r="BC160" i="3"/>
  <c r="X160" i="3"/>
  <c r="AD160" i="3"/>
  <c r="N160" i="3"/>
  <c r="BD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BE188" i="3"/>
  <c r="AW188" i="3"/>
  <c r="AO188" i="3"/>
  <c r="AG188" i="3"/>
  <c r="Y188" i="3"/>
  <c r="Q188" i="3"/>
  <c r="BH186" i="3"/>
  <c r="AR186" i="3"/>
  <c r="AB186" i="3"/>
  <c r="BE180" i="3"/>
  <c r="Y180" i="3"/>
  <c r="BG179" i="3"/>
  <c r="AQ179" i="3"/>
  <c r="AA179" i="3"/>
  <c r="AZ176" i="3"/>
  <c r="AV171" i="3"/>
  <c r="AX182" i="3"/>
  <c r="AJ172" i="3"/>
  <c r="M168" i="3"/>
  <c r="U168" i="3"/>
  <c r="AC168" i="3"/>
  <c r="AK168" i="3"/>
  <c r="AS168" i="3"/>
  <c r="BA168" i="3"/>
  <c r="BI168" i="3"/>
  <c r="R168" i="3"/>
  <c r="Z168" i="3"/>
  <c r="AH168" i="3"/>
  <c r="AP168" i="3"/>
  <c r="AX168" i="3"/>
  <c r="BF168" i="3"/>
  <c r="S168" i="3"/>
  <c r="AA168" i="3"/>
  <c r="AI168" i="3"/>
  <c r="AQ168" i="3"/>
  <c r="AY168" i="3"/>
  <c r="BG168" i="3"/>
  <c r="AR168" i="3"/>
  <c r="P168" i="3"/>
  <c r="AV168" i="3"/>
  <c r="AJ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BD188" i="3"/>
  <c r="AV188" i="3"/>
  <c r="AN188" i="3"/>
  <c r="AF188" i="3"/>
  <c r="X188" i="3"/>
  <c r="P188" i="3"/>
  <c r="AX186" i="3"/>
  <c r="AH186" i="3"/>
  <c r="AA184" i="3"/>
  <c r="AK180" i="3"/>
  <c r="BC179" i="3"/>
  <c r="AM179" i="3"/>
  <c r="O186" i="3"/>
  <c r="W186" i="3"/>
  <c r="AE186" i="3"/>
  <c r="AM186" i="3"/>
  <c r="AU186" i="3"/>
  <c r="BC186" i="3"/>
  <c r="M186" i="3"/>
  <c r="U186" i="3"/>
  <c r="AC186" i="3"/>
  <c r="AK186" i="3"/>
  <c r="AS186" i="3"/>
  <c r="BA186" i="3"/>
  <c r="BI186" i="3"/>
  <c r="R180" i="3"/>
  <c r="Z180" i="3"/>
  <c r="AH180" i="3"/>
  <c r="AP180" i="3"/>
  <c r="AX180" i="3"/>
  <c r="BF180" i="3"/>
  <c r="S180" i="3"/>
  <c r="AA180" i="3"/>
  <c r="AI180" i="3"/>
  <c r="AQ180" i="3"/>
  <c r="AY180" i="3"/>
  <c r="BG180" i="3"/>
  <c r="T180" i="3"/>
  <c r="AB180" i="3"/>
  <c r="AJ180" i="3"/>
  <c r="AR180" i="3"/>
  <c r="AZ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5" i="3"/>
  <c r="U175" i="3"/>
  <c r="AC175" i="3"/>
  <c r="AK175" i="3"/>
  <c r="AS175" i="3"/>
  <c r="BA175" i="3"/>
  <c r="BI175" i="3"/>
  <c r="AP175" i="3"/>
  <c r="N175" i="3"/>
  <c r="AT175" i="3"/>
  <c r="AH175" i="3"/>
  <c r="M171" i="3"/>
  <c r="U171" i="3"/>
  <c r="AC171" i="3"/>
  <c r="AK171" i="3"/>
  <c r="AS171" i="3"/>
  <c r="BA171" i="3"/>
  <c r="BI171" i="3"/>
  <c r="R171" i="3"/>
  <c r="Z171" i="3"/>
  <c r="AH171" i="3"/>
  <c r="AP171" i="3"/>
  <c r="AX171" i="3"/>
  <c r="BF171" i="3"/>
  <c r="S171" i="3"/>
  <c r="AA171" i="3"/>
  <c r="AI171" i="3"/>
  <c r="AQ171" i="3"/>
  <c r="AY171" i="3"/>
  <c r="BG171" i="3"/>
  <c r="AJ171" i="3"/>
  <c r="X171" i="3"/>
  <c r="BD171" i="3"/>
  <c r="AR171" i="3"/>
  <c r="AA167" i="3"/>
  <c r="AJ167" i="3"/>
  <c r="Y167" i="3"/>
  <c r="AD167" i="3"/>
  <c r="O163" i="3"/>
  <c r="S163" i="3"/>
  <c r="W163" i="3"/>
  <c r="AA163" i="3"/>
  <c r="AE163" i="3"/>
  <c r="AI163" i="3"/>
  <c r="AM163" i="3"/>
  <c r="AQ163" i="3"/>
  <c r="AU163" i="3"/>
  <c r="AY163" i="3"/>
  <c r="BC163" i="3"/>
  <c r="BG163" i="3"/>
  <c r="P163" i="3"/>
  <c r="T163" i="3"/>
  <c r="X163" i="3"/>
  <c r="AB163" i="3"/>
  <c r="AF163" i="3"/>
  <c r="AJ163" i="3"/>
  <c r="AN163" i="3"/>
  <c r="AR163" i="3"/>
  <c r="AV163" i="3"/>
  <c r="AZ163" i="3"/>
  <c r="BD163" i="3"/>
  <c r="BH163" i="3"/>
  <c r="M163" i="3"/>
  <c r="Q163" i="3"/>
  <c r="U163" i="3"/>
  <c r="Y163" i="3"/>
  <c r="AC163" i="3"/>
  <c r="AG163" i="3"/>
  <c r="AK163" i="3"/>
  <c r="AO163" i="3"/>
  <c r="AS163" i="3"/>
  <c r="AW163" i="3"/>
  <c r="BA163" i="3"/>
  <c r="BE163" i="3"/>
  <c r="BI163" i="3"/>
  <c r="N163" i="3"/>
  <c r="AD163" i="3"/>
  <c r="AT163" i="3"/>
  <c r="R163" i="3"/>
  <c r="AH163" i="3"/>
  <c r="AX163" i="3"/>
  <c r="V163" i="3"/>
  <c r="AL163" i="3"/>
  <c r="BB163" i="3"/>
  <c r="Z163" i="3"/>
  <c r="AP163" i="3"/>
  <c r="BF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AY188" i="3"/>
  <c r="AQ188" i="3"/>
  <c r="AI188" i="3"/>
  <c r="AA188" i="3"/>
  <c r="S188" i="3"/>
  <c r="AV186" i="3"/>
  <c r="AF186" i="3"/>
  <c r="P186" i="3"/>
  <c r="AW180" i="3"/>
  <c r="Q180" i="3"/>
  <c r="AY179" i="3"/>
  <c r="AI179" i="3"/>
  <c r="S179" i="3"/>
  <c r="T176" i="3"/>
  <c r="BM176" i="3" s="1"/>
  <c r="AN168" i="3"/>
  <c r="AV159" i="3"/>
  <c r="BK179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BN257" i="3" l="1"/>
  <c r="BJ257" i="3"/>
  <c r="BK253" i="3"/>
  <c r="BL255" i="3"/>
  <c r="BJ155" i="3"/>
  <c r="BJ179" i="3"/>
  <c r="N188" i="3"/>
  <c r="AD188" i="3"/>
  <c r="AI151" i="3"/>
  <c r="N172" i="3"/>
  <c r="AK182" i="3"/>
  <c r="R186" i="3"/>
  <c r="BF188" i="3"/>
  <c r="BG167" i="3"/>
  <c r="BI180" i="3"/>
  <c r="X184" i="3"/>
  <c r="BN239" i="3"/>
  <c r="BK235" i="3"/>
  <c r="BN231" i="3"/>
  <c r="BN223" i="3"/>
  <c r="BN215" i="3"/>
  <c r="BN264" i="3"/>
  <c r="BN259" i="3"/>
  <c r="BN270" i="3"/>
  <c r="BJ196" i="3"/>
  <c r="BN233" i="3"/>
  <c r="BN225" i="3"/>
  <c r="BN217" i="3"/>
  <c r="BK260" i="3"/>
  <c r="BN268" i="3"/>
  <c r="BJ254" i="3"/>
  <c r="BJ242" i="3"/>
  <c r="BJ195" i="3"/>
  <c r="BL195" i="3"/>
  <c r="BK191" i="3"/>
  <c r="BN191" i="3"/>
  <c r="BK251" i="3"/>
  <c r="BM243" i="3"/>
  <c r="BL235" i="3"/>
  <c r="BM235" i="3"/>
  <c r="P171" i="3"/>
  <c r="AG180" i="3"/>
  <c r="W184" i="3"/>
  <c r="X186" i="3"/>
  <c r="AN186" i="3"/>
  <c r="BD186" i="3"/>
  <c r="W188" i="3"/>
  <c r="AE188" i="3"/>
  <c r="AM188" i="3"/>
  <c r="AU188" i="3"/>
  <c r="BC188" i="3"/>
  <c r="BJ163" i="3"/>
  <c r="V167" i="3"/>
  <c r="AW167" i="3"/>
  <c r="BD167" i="3"/>
  <c r="BH171" i="3"/>
  <c r="AB171" i="3"/>
  <c r="AN171" i="3"/>
  <c r="AZ171" i="3"/>
  <c r="T171" i="3"/>
  <c r="BC171" i="3"/>
  <c r="AU171" i="3"/>
  <c r="AM171" i="3"/>
  <c r="AE171" i="3"/>
  <c r="W171" i="3"/>
  <c r="O171" i="3"/>
  <c r="BB171" i="3"/>
  <c r="AT171" i="3"/>
  <c r="AL171" i="3"/>
  <c r="AD171" i="3"/>
  <c r="V171" i="3"/>
  <c r="N171" i="3"/>
  <c r="BE171" i="3"/>
  <c r="AW171" i="3"/>
  <c r="AO171" i="3"/>
  <c r="AG171" i="3"/>
  <c r="Y171" i="3"/>
  <c r="Q171" i="3"/>
  <c r="AX175" i="3"/>
  <c r="R175" i="3"/>
  <c r="AD175" i="3"/>
  <c r="BF175" i="3"/>
  <c r="Z175" i="3"/>
  <c r="BE175" i="3"/>
  <c r="AW175" i="3"/>
  <c r="AO175" i="3"/>
  <c r="AG175" i="3"/>
  <c r="Y175" i="3"/>
  <c r="Q175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D180" i="3"/>
  <c r="AV180" i="3"/>
  <c r="AN180" i="3"/>
  <c r="AF180" i="3"/>
  <c r="X180" i="3"/>
  <c r="P180" i="3"/>
  <c r="BC180" i="3"/>
  <c r="AU180" i="3"/>
  <c r="AM180" i="3"/>
  <c r="AE180" i="3"/>
  <c r="W180" i="3"/>
  <c r="O180" i="3"/>
  <c r="BB180" i="3"/>
  <c r="AT180" i="3"/>
  <c r="AL180" i="3"/>
  <c r="AD180" i="3"/>
  <c r="V180" i="3"/>
  <c r="N180" i="3"/>
  <c r="BE186" i="3"/>
  <c r="AW186" i="3"/>
  <c r="AO186" i="3"/>
  <c r="AG186" i="3"/>
  <c r="Y186" i="3"/>
  <c r="Q186" i="3"/>
  <c r="BG186" i="3"/>
  <c r="AY186" i="3"/>
  <c r="AQ186" i="3"/>
  <c r="AI186" i="3"/>
  <c r="AA186" i="3"/>
  <c r="S186" i="3"/>
  <c r="BD168" i="3"/>
  <c r="BA180" i="3"/>
  <c r="Z186" i="3"/>
  <c r="AP186" i="3"/>
  <c r="BF186" i="3"/>
  <c r="T188" i="3"/>
  <c r="AB188" i="3"/>
  <c r="AJ188" i="3"/>
  <c r="AR188" i="3"/>
  <c r="AZ188" i="3"/>
  <c r="BH188" i="3"/>
  <c r="AZ168" i="3"/>
  <c r="T168" i="3"/>
  <c r="AF168" i="3"/>
  <c r="BH168" i="3"/>
  <c r="AB168" i="3"/>
  <c r="BC168" i="3"/>
  <c r="AU168" i="3"/>
  <c r="AM168" i="3"/>
  <c r="AE168" i="3"/>
  <c r="W168" i="3"/>
  <c r="O168" i="3"/>
  <c r="BB168" i="3"/>
  <c r="AT168" i="3"/>
  <c r="AL168" i="3"/>
  <c r="AD168" i="3"/>
  <c r="V168" i="3"/>
  <c r="N168" i="3"/>
  <c r="BE168" i="3"/>
  <c r="AW168" i="3"/>
  <c r="AO168" i="3"/>
  <c r="AG168" i="3"/>
  <c r="Y168" i="3"/>
  <c r="AW172" i="3"/>
  <c r="S172" i="3"/>
  <c r="AO180" i="3"/>
  <c r="T186" i="3"/>
  <c r="AJ186" i="3"/>
  <c r="AZ186" i="3"/>
  <c r="M188" i="3"/>
  <c r="U188" i="3"/>
  <c r="AC188" i="3"/>
  <c r="AK188" i="3"/>
  <c r="AS188" i="3"/>
  <c r="BA188" i="3"/>
  <c r="BI188" i="3"/>
  <c r="S160" i="3"/>
  <c r="AI160" i="3"/>
  <c r="AY160" i="3"/>
  <c r="AT160" i="3"/>
  <c r="BH160" i="3"/>
  <c r="AX160" i="3"/>
  <c r="AM160" i="3"/>
  <c r="AB160" i="3"/>
  <c r="R160" i="3"/>
  <c r="BB160" i="3"/>
  <c r="AQ160" i="3"/>
  <c r="AF160" i="3"/>
  <c r="V160" i="3"/>
  <c r="BF160" i="3"/>
  <c r="AU160" i="3"/>
  <c r="AJ160" i="3"/>
  <c r="Z160" i="3"/>
  <c r="O160" i="3"/>
  <c r="BE160" i="3"/>
  <c r="AW160" i="3"/>
  <c r="AO160" i="3"/>
  <c r="AG160" i="3"/>
  <c r="Y160" i="3"/>
  <c r="AX184" i="3"/>
  <c r="AC180" i="3"/>
  <c r="V186" i="3"/>
  <c r="AL186" i="3"/>
  <c r="BB186" i="3"/>
  <c r="R188" i="3"/>
  <c r="Z188" i="3"/>
  <c r="AH188" i="3"/>
  <c r="AP188" i="3"/>
  <c r="AX188" i="3"/>
  <c r="W167" i="3"/>
  <c r="U184" i="3"/>
  <c r="BA151" i="3"/>
  <c r="T172" i="3"/>
  <c r="BK195" i="3"/>
  <c r="BN195" i="3"/>
  <c r="BJ191" i="3"/>
  <c r="BM191" i="3"/>
  <c r="BL191" i="3"/>
  <c r="BN251" i="3"/>
  <c r="BL251" i="3"/>
  <c r="BJ251" i="3"/>
  <c r="BL247" i="3"/>
  <c r="BM247" i="3"/>
  <c r="BK247" i="3"/>
  <c r="BN243" i="3"/>
  <c r="BL243" i="3"/>
  <c r="BJ243" i="3"/>
  <c r="BL239" i="3"/>
  <c r="BM239" i="3"/>
  <c r="BK239" i="3"/>
  <c r="BN235" i="3"/>
  <c r="BJ235" i="3"/>
  <c r="BM231" i="3"/>
  <c r="BK231" i="3"/>
  <c r="BM227" i="3"/>
  <c r="BN227" i="3"/>
  <c r="BL227" i="3"/>
  <c r="BK227" i="3"/>
  <c r="BJ227" i="3"/>
  <c r="BN219" i="3"/>
  <c r="BL219" i="3"/>
  <c r="BK219" i="3"/>
  <c r="BJ219" i="3"/>
  <c r="BM215" i="3"/>
  <c r="BN211" i="3"/>
  <c r="BK211" i="3"/>
  <c r="BM211" i="3"/>
  <c r="BJ211" i="3"/>
  <c r="BJ207" i="3"/>
  <c r="BL207" i="3"/>
  <c r="BK203" i="3"/>
  <c r="BN203" i="3"/>
  <c r="BL199" i="3"/>
  <c r="BK266" i="3"/>
  <c r="BJ266" i="3"/>
  <c r="BK272" i="3"/>
  <c r="BN272" i="3"/>
  <c r="BM264" i="3"/>
  <c r="BK264" i="3"/>
  <c r="BM261" i="3"/>
  <c r="BN261" i="3"/>
  <c r="BM259" i="3"/>
  <c r="BK259" i="3"/>
  <c r="BM270" i="3"/>
  <c r="BK270" i="3"/>
  <c r="BM258" i="3"/>
  <c r="BL258" i="3"/>
  <c r="BN258" i="3"/>
  <c r="BK196" i="3"/>
  <c r="BN196" i="3"/>
  <c r="BJ193" i="3"/>
  <c r="BL193" i="3"/>
  <c r="BN267" i="3"/>
  <c r="BL267" i="3"/>
  <c r="BJ267" i="3"/>
  <c r="BJ249" i="3"/>
  <c r="BK249" i="3"/>
  <c r="BL249" i="3"/>
  <c r="BM245" i="3"/>
  <c r="BN245" i="3"/>
  <c r="BJ241" i="3"/>
  <c r="BK241" i="3"/>
  <c r="BL241" i="3"/>
  <c r="BM237" i="3"/>
  <c r="BN237" i="3"/>
  <c r="BM233" i="3"/>
  <c r="BN229" i="3"/>
  <c r="BL229" i="3"/>
  <c r="BJ229" i="3"/>
  <c r="BM225" i="3"/>
  <c r="BN221" i="3"/>
  <c r="BL221" i="3"/>
  <c r="BK221" i="3"/>
  <c r="BJ221" i="3"/>
  <c r="BM217" i="3"/>
  <c r="BM213" i="3"/>
  <c r="BN213" i="3"/>
  <c r="BJ209" i="3"/>
  <c r="BL209" i="3"/>
  <c r="BK205" i="3"/>
  <c r="BN205" i="3"/>
  <c r="BM201" i="3"/>
  <c r="BJ201" i="3"/>
  <c r="BL201" i="3"/>
  <c r="BJ262" i="3"/>
  <c r="BK262" i="3"/>
  <c r="BN260" i="3"/>
  <c r="BL260" i="3"/>
  <c r="BJ260" i="3"/>
  <c r="BM268" i="3"/>
  <c r="BK268" i="3"/>
  <c r="BM195" i="3"/>
  <c r="BM251" i="3"/>
  <c r="BJ247" i="3"/>
  <c r="BK243" i="3"/>
  <c r="BJ239" i="3"/>
  <c r="BL231" i="3"/>
  <c r="BJ231" i="3"/>
  <c r="BL223" i="3"/>
  <c r="BM223" i="3"/>
  <c r="BK223" i="3"/>
  <c r="BJ223" i="3"/>
  <c r="BM219" i="3"/>
  <c r="BL215" i="3"/>
  <c r="BK215" i="3"/>
  <c r="BJ215" i="3"/>
  <c r="BL211" i="3"/>
  <c r="BM207" i="3"/>
  <c r="BK207" i="3"/>
  <c r="BN207" i="3"/>
  <c r="BM203" i="3"/>
  <c r="BJ203" i="3"/>
  <c r="BL203" i="3"/>
  <c r="BM199" i="3"/>
  <c r="BJ199" i="3"/>
  <c r="BK199" i="3"/>
  <c r="BN199" i="3"/>
  <c r="BM266" i="3"/>
  <c r="BL266" i="3"/>
  <c r="BN266" i="3"/>
  <c r="BJ272" i="3"/>
  <c r="BM272" i="3"/>
  <c r="BL272" i="3"/>
  <c r="BL264" i="3"/>
  <c r="BJ264" i="3"/>
  <c r="BJ261" i="3"/>
  <c r="BL261" i="3"/>
  <c r="BL259" i="3"/>
  <c r="BJ259" i="3"/>
  <c r="BL270" i="3"/>
  <c r="BJ270" i="3"/>
  <c r="BJ258" i="3"/>
  <c r="BM196" i="3"/>
  <c r="BL196" i="3"/>
  <c r="BM193" i="3"/>
  <c r="BK193" i="3"/>
  <c r="BN193" i="3"/>
  <c r="BM267" i="3"/>
  <c r="BK267" i="3"/>
  <c r="BM249" i="3"/>
  <c r="BN249" i="3"/>
  <c r="BJ245" i="3"/>
  <c r="BL245" i="3"/>
  <c r="BM241" i="3"/>
  <c r="BN241" i="3"/>
  <c r="BJ237" i="3"/>
  <c r="BL237" i="3"/>
  <c r="BL233" i="3"/>
  <c r="BK233" i="3"/>
  <c r="BJ233" i="3"/>
  <c r="BM229" i="3"/>
  <c r="BK229" i="3"/>
  <c r="BL225" i="3"/>
  <c r="BK225" i="3"/>
  <c r="BJ225" i="3"/>
  <c r="BM221" i="3"/>
  <c r="BL217" i="3"/>
  <c r="BK217" i="3"/>
  <c r="BJ217" i="3"/>
  <c r="BJ213" i="3"/>
  <c r="BL213" i="3"/>
  <c r="BM209" i="3"/>
  <c r="BK209" i="3"/>
  <c r="BN209" i="3"/>
  <c r="BM205" i="3"/>
  <c r="BJ205" i="3"/>
  <c r="BL205" i="3"/>
  <c r="BK201" i="3"/>
  <c r="BN201" i="3"/>
  <c r="BL262" i="3"/>
  <c r="BM262" i="3"/>
  <c r="BN262" i="3"/>
  <c r="BM260" i="3"/>
  <c r="BL268" i="3"/>
  <c r="BJ268" i="3"/>
  <c r="X182" i="3"/>
  <c r="Y182" i="3"/>
  <c r="AO182" i="3"/>
  <c r="BE182" i="3"/>
  <c r="V182" i="3"/>
  <c r="AL182" i="3"/>
  <c r="BB182" i="3"/>
  <c r="W182" i="3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AC167" i="3"/>
  <c r="AS167" i="3"/>
  <c r="BI167" i="3"/>
  <c r="R167" i="3"/>
  <c r="S167" i="3"/>
  <c r="AI167" i="3"/>
  <c r="AY167" i="3"/>
  <c r="S184" i="3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P184" i="3"/>
  <c r="AF184" i="3"/>
  <c r="AV184" i="3"/>
  <c r="M184" i="3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U164" i="3"/>
  <c r="AK164" i="3"/>
  <c r="BA164" i="3"/>
  <c r="R164" i="3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AQ167" i="3"/>
  <c r="AY156" i="3"/>
  <c r="AD156" i="3"/>
  <c r="Q156" i="3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J151" i="3" l="1"/>
  <c r="BM151" i="3"/>
  <c r="BJ156" i="3"/>
  <c r="BM167" i="3"/>
  <c r="BM172" i="3"/>
  <c r="BK164" i="3"/>
  <c r="BN164" i="3"/>
  <c r="BJ164" i="3"/>
  <c r="BN184" i="3"/>
  <c r="BL184" i="3"/>
  <c r="BM184" i="3"/>
  <c r="BN167" i="3"/>
  <c r="BK156" i="3"/>
  <c r="BL156" i="3"/>
  <c r="BL182" i="3"/>
  <c r="BJ182" i="3"/>
  <c r="BJ171" i="3"/>
  <c r="BN162" i="3"/>
  <c r="BN171" i="3"/>
  <c r="BN165" i="3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L6" i="3"/>
  <c r="L10" i="3"/>
  <c r="BK127" i="3"/>
  <c r="K11" i="3"/>
  <c r="K7" i="3"/>
  <c r="R7" i="3" s="1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V7" i="3"/>
  <c r="AD7" i="3"/>
  <c r="AL7" i="3"/>
  <c r="AT7" i="3"/>
  <c r="BB7" i="3"/>
  <c r="M7" i="3"/>
  <c r="U7" i="3"/>
  <c r="AC7" i="3"/>
  <c r="AK7" i="3"/>
  <c r="AS7" i="3"/>
  <c r="BA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E7" i="3" l="1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BK3" i="3" s="1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M7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K11" i="3" l="1"/>
  <c r="BJ3" i="3"/>
  <c r="BL7" i="3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<sst xmlns="http://schemas.openxmlformats.org/spreadsheetml/2006/main" count="3228" uniqueCount="496">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</sst>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</v>
      </c>
      <c r="D2">
        <v>0.92</v>
      </c>
      <c r="E2">
        <v>0.32</v>
      </c>
    </row>
    <row r="3" spans="1:5" x14ac:dyDescent="0.25">
      <c r="A3" t="s">
        <v>10</v>
      </c>
      <c r="B3" t="s">
        <v>241</v>
      </c>
      <c r="C3">
        <v>1.5</v>
      </c>
      <c r="D3">
        <v>1.1299999999999999</v>
      </c>
      <c r="E3">
        <v>0.92</v>
      </c>
    </row>
    <row r="4" spans="1:5" x14ac:dyDescent="0.25">
      <c r="A4" t="s">
        <v>10</v>
      </c>
      <c r="B4" t="s">
        <v>244</v>
      </c>
      <c r="C4">
        <v>1.5</v>
      </c>
      <c r="D4">
        <v>1.33</v>
      </c>
      <c r="E4">
        <v>1.19</v>
      </c>
    </row>
    <row r="5" spans="1:5" x14ac:dyDescent="0.25">
      <c r="A5" t="s">
        <v>10</v>
      </c>
      <c r="B5" t="s">
        <v>242</v>
      </c>
      <c r="C5">
        <v>1.5</v>
      </c>
      <c r="D5">
        <v>0.92</v>
      </c>
      <c r="E5">
        <v>1.35</v>
      </c>
    </row>
    <row r="6" spans="1:5" x14ac:dyDescent="0.25">
      <c r="A6" t="s">
        <v>10</v>
      </c>
      <c r="B6" t="s">
        <v>49</v>
      </c>
      <c r="C6">
        <v>1.5</v>
      </c>
      <c r="D6">
        <v>0.72</v>
      </c>
      <c r="E6">
        <v>0.53</v>
      </c>
    </row>
    <row r="7" spans="1:5" x14ac:dyDescent="0.25">
      <c r="A7" t="s">
        <v>10</v>
      </c>
      <c r="B7" t="s">
        <v>245</v>
      </c>
      <c r="C7">
        <v>1.5</v>
      </c>
      <c r="D7">
        <v>1.23</v>
      </c>
      <c r="E7">
        <v>0.59</v>
      </c>
    </row>
    <row r="8" spans="1:5" x14ac:dyDescent="0.25">
      <c r="A8" t="s">
        <v>10</v>
      </c>
      <c r="B8" t="s">
        <v>11</v>
      </c>
      <c r="C8">
        <v>1.5</v>
      </c>
      <c r="D8">
        <v>0.92</v>
      </c>
      <c r="E8">
        <v>1.19</v>
      </c>
    </row>
    <row r="9" spans="1:5" x14ac:dyDescent="0.25">
      <c r="A9" t="s">
        <v>10</v>
      </c>
      <c r="B9" t="s">
        <v>46</v>
      </c>
      <c r="C9">
        <v>1.5</v>
      </c>
      <c r="D9">
        <v>1.49</v>
      </c>
      <c r="E9">
        <v>0.86</v>
      </c>
    </row>
    <row r="10" spans="1:5" x14ac:dyDescent="0.25">
      <c r="A10" t="s">
        <v>10</v>
      </c>
      <c r="B10" t="s">
        <v>240</v>
      </c>
      <c r="C10">
        <v>1.5</v>
      </c>
      <c r="D10">
        <v>1.06</v>
      </c>
      <c r="E10">
        <v>1</v>
      </c>
    </row>
    <row r="11" spans="1:5" x14ac:dyDescent="0.25">
      <c r="A11" t="s">
        <v>10</v>
      </c>
      <c r="B11" t="s">
        <v>44</v>
      </c>
      <c r="C11">
        <v>1.5</v>
      </c>
      <c r="D11">
        <v>1</v>
      </c>
      <c r="E11">
        <v>1.36</v>
      </c>
    </row>
    <row r="12" spans="1:5" x14ac:dyDescent="0.25">
      <c r="A12" t="s">
        <v>10</v>
      </c>
      <c r="B12" t="s">
        <v>50</v>
      </c>
      <c r="C12">
        <v>1.5</v>
      </c>
      <c r="D12">
        <v>1.05</v>
      </c>
      <c r="E12">
        <v>1.25</v>
      </c>
    </row>
    <row r="13" spans="1:5" x14ac:dyDescent="0.25">
      <c r="A13" t="s">
        <v>10</v>
      </c>
      <c r="B13" t="s">
        <v>45</v>
      </c>
      <c r="C13">
        <v>1.5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1.5</v>
      </c>
      <c r="D14">
        <v>1.38</v>
      </c>
      <c r="E14">
        <v>0.92</v>
      </c>
    </row>
    <row r="15" spans="1:5" x14ac:dyDescent="0.25">
      <c r="A15" t="s">
        <v>10</v>
      </c>
      <c r="B15" t="s">
        <v>247</v>
      </c>
      <c r="C15">
        <v>1.5</v>
      </c>
      <c r="D15">
        <v>0.82</v>
      </c>
      <c r="E15">
        <v>0.92</v>
      </c>
    </row>
    <row r="16" spans="1:5" x14ac:dyDescent="0.25">
      <c r="A16" t="s">
        <v>10</v>
      </c>
      <c r="B16" t="s">
        <v>246</v>
      </c>
      <c r="C16">
        <v>1.5</v>
      </c>
      <c r="D16">
        <v>0.87</v>
      </c>
      <c r="E16">
        <v>0.76</v>
      </c>
    </row>
    <row r="17" spans="1:5" x14ac:dyDescent="0.25">
      <c r="A17" t="s">
        <v>10</v>
      </c>
      <c r="B17" t="s">
        <v>243</v>
      </c>
      <c r="C17">
        <v>1.5</v>
      </c>
      <c r="D17">
        <v>0.97</v>
      </c>
      <c r="E17">
        <v>0.81</v>
      </c>
    </row>
    <row r="18" spans="1:5" x14ac:dyDescent="0.25">
      <c r="A18" t="s">
        <v>10</v>
      </c>
      <c r="B18" t="s">
        <v>47</v>
      </c>
      <c r="C18">
        <v>1.5</v>
      </c>
      <c r="D18">
        <v>0.72</v>
      </c>
      <c r="E18">
        <v>1.7</v>
      </c>
    </row>
    <row r="19" spans="1:5" x14ac:dyDescent="0.25">
      <c r="A19" t="s">
        <v>10</v>
      </c>
      <c r="B19" t="s">
        <v>48</v>
      </c>
      <c r="C19">
        <v>1.5</v>
      </c>
      <c r="D19">
        <v>0.76</v>
      </c>
      <c r="E19">
        <v>1.41</v>
      </c>
    </row>
    <row r="20" spans="1:5" x14ac:dyDescent="0.25">
      <c r="A20" t="s">
        <v>13</v>
      </c>
      <c r="B20" t="s">
        <v>58</v>
      </c>
      <c r="C20">
        <v>1.6256983240223499</v>
      </c>
      <c r="D20">
        <v>0.62</v>
      </c>
      <c r="E20">
        <v>1.18</v>
      </c>
    </row>
    <row r="21" spans="1:5" x14ac:dyDescent="0.25">
      <c r="A21" t="s">
        <v>13</v>
      </c>
      <c r="B21" t="s">
        <v>248</v>
      </c>
      <c r="C21">
        <v>1.6256983240223499</v>
      </c>
      <c r="D21">
        <v>2.3199999999999998</v>
      </c>
      <c r="E21">
        <v>0.91</v>
      </c>
    </row>
    <row r="22" spans="1:5" x14ac:dyDescent="0.25">
      <c r="A22" t="s">
        <v>13</v>
      </c>
      <c r="B22" t="s">
        <v>56</v>
      </c>
      <c r="C22">
        <v>1.6256983240223499</v>
      </c>
      <c r="D22">
        <v>0.62</v>
      </c>
      <c r="E22">
        <v>1.0900000000000001</v>
      </c>
    </row>
    <row r="23" spans="1:5" x14ac:dyDescent="0.25">
      <c r="A23" t="s">
        <v>13</v>
      </c>
      <c r="B23" t="s">
        <v>51</v>
      </c>
      <c r="C23">
        <v>1.6256983240223499</v>
      </c>
      <c r="D23">
        <v>1.37</v>
      </c>
      <c r="E23">
        <v>0.91</v>
      </c>
    </row>
    <row r="24" spans="1:5" x14ac:dyDescent="0.25">
      <c r="A24" t="s">
        <v>13</v>
      </c>
      <c r="B24" t="s">
        <v>250</v>
      </c>
      <c r="C24">
        <v>1.6256983240223499</v>
      </c>
      <c r="D24">
        <v>1.1599999999999999</v>
      </c>
      <c r="E24">
        <v>0.84</v>
      </c>
    </row>
    <row r="25" spans="1:5" x14ac:dyDescent="0.25">
      <c r="A25" t="s">
        <v>13</v>
      </c>
      <c r="B25" t="s">
        <v>53</v>
      </c>
      <c r="C25">
        <v>1.6256983240223499</v>
      </c>
      <c r="D25">
        <v>0.68</v>
      </c>
      <c r="E25">
        <v>1.3</v>
      </c>
    </row>
    <row r="26" spans="1:5" x14ac:dyDescent="0.25">
      <c r="A26" t="s">
        <v>13</v>
      </c>
      <c r="B26" t="s">
        <v>249</v>
      </c>
      <c r="C26">
        <v>1.6256983240223499</v>
      </c>
      <c r="D26">
        <v>1.34</v>
      </c>
      <c r="E26">
        <v>0.99</v>
      </c>
    </row>
    <row r="27" spans="1:5" x14ac:dyDescent="0.25">
      <c r="A27" t="s">
        <v>13</v>
      </c>
      <c r="B27" t="s">
        <v>54</v>
      </c>
      <c r="C27">
        <v>1.6256983240223499</v>
      </c>
      <c r="D27">
        <v>0.68</v>
      </c>
      <c r="E27">
        <v>1.37</v>
      </c>
    </row>
    <row r="28" spans="1:5" x14ac:dyDescent="0.25">
      <c r="A28" t="s">
        <v>13</v>
      </c>
      <c r="B28" t="s">
        <v>55</v>
      </c>
      <c r="C28">
        <v>1.6256983240223499</v>
      </c>
      <c r="D28">
        <v>0.98</v>
      </c>
      <c r="E28">
        <v>1.0900000000000001</v>
      </c>
    </row>
    <row r="29" spans="1:5" x14ac:dyDescent="0.25">
      <c r="A29" t="s">
        <v>13</v>
      </c>
      <c r="B29" t="s">
        <v>15</v>
      </c>
      <c r="C29">
        <v>1.6256983240223499</v>
      </c>
      <c r="D29">
        <v>1.29</v>
      </c>
      <c r="E29">
        <v>0.89</v>
      </c>
    </row>
    <row r="30" spans="1:5" x14ac:dyDescent="0.25">
      <c r="A30" t="s">
        <v>13</v>
      </c>
      <c r="B30" t="s">
        <v>52</v>
      </c>
      <c r="C30">
        <v>1.6256983240223499</v>
      </c>
      <c r="D30">
        <v>0.56000000000000005</v>
      </c>
      <c r="E30">
        <v>1.18</v>
      </c>
    </row>
    <row r="31" spans="1:5" x14ac:dyDescent="0.25">
      <c r="A31" t="s">
        <v>13</v>
      </c>
      <c r="B31" t="s">
        <v>62</v>
      </c>
      <c r="C31">
        <v>1.6256983240223499</v>
      </c>
      <c r="D31">
        <v>1.06</v>
      </c>
      <c r="E31">
        <v>0.81</v>
      </c>
    </row>
    <row r="32" spans="1:5" x14ac:dyDescent="0.25">
      <c r="A32" t="s">
        <v>13</v>
      </c>
      <c r="B32" t="s">
        <v>60</v>
      </c>
      <c r="C32">
        <v>1.6256983240223499</v>
      </c>
      <c r="D32">
        <v>1.17</v>
      </c>
      <c r="E32">
        <v>0.41</v>
      </c>
    </row>
    <row r="33" spans="1:5" x14ac:dyDescent="0.25">
      <c r="A33" t="s">
        <v>13</v>
      </c>
      <c r="B33" t="s">
        <v>251</v>
      </c>
      <c r="C33">
        <v>1.6256983240223499</v>
      </c>
      <c r="D33">
        <v>0.45</v>
      </c>
      <c r="E33">
        <v>1.37</v>
      </c>
    </row>
    <row r="34" spans="1:5" x14ac:dyDescent="0.25">
      <c r="A34" t="s">
        <v>13</v>
      </c>
      <c r="B34" t="s">
        <v>61</v>
      </c>
      <c r="C34">
        <v>1.6256983240223499</v>
      </c>
      <c r="D34">
        <v>0.89</v>
      </c>
      <c r="E34">
        <v>1.1399999999999999</v>
      </c>
    </row>
    <row r="35" spans="1:5" x14ac:dyDescent="0.25">
      <c r="A35" t="s">
        <v>13</v>
      </c>
      <c r="B35" t="s">
        <v>14</v>
      </c>
      <c r="C35">
        <v>1.6256983240223499</v>
      </c>
      <c r="D35">
        <v>1.29</v>
      </c>
      <c r="E35">
        <v>0.82</v>
      </c>
    </row>
    <row r="36" spans="1:5" x14ac:dyDescent="0.25">
      <c r="A36" t="s">
        <v>13</v>
      </c>
      <c r="B36" t="s">
        <v>57</v>
      </c>
      <c r="C36">
        <v>1.6256983240223499</v>
      </c>
      <c r="D36">
        <v>0.62</v>
      </c>
      <c r="E36">
        <v>0.99</v>
      </c>
    </row>
    <row r="37" spans="1:5" x14ac:dyDescent="0.25">
      <c r="A37" t="s">
        <v>13</v>
      </c>
      <c r="B37" t="s">
        <v>59</v>
      </c>
      <c r="C37">
        <v>1.6256983240223499</v>
      </c>
      <c r="D37">
        <v>1.1599999999999999</v>
      </c>
      <c r="E37">
        <v>0.61</v>
      </c>
    </row>
    <row r="38" spans="1:5" x14ac:dyDescent="0.25">
      <c r="A38" t="s">
        <v>16</v>
      </c>
      <c r="B38" t="s">
        <v>63</v>
      </c>
      <c r="C38">
        <v>1.6145251396647999</v>
      </c>
      <c r="D38">
        <v>1.3</v>
      </c>
      <c r="E38">
        <v>0.6</v>
      </c>
    </row>
    <row r="39" spans="1:5" x14ac:dyDescent="0.25">
      <c r="A39" t="s">
        <v>16</v>
      </c>
      <c r="B39" t="s">
        <v>20</v>
      </c>
      <c r="C39">
        <v>1.6145251396647999</v>
      </c>
      <c r="D39">
        <v>0.68</v>
      </c>
      <c r="E39">
        <v>1.23</v>
      </c>
    </row>
    <row r="40" spans="1:5" x14ac:dyDescent="0.25">
      <c r="A40" t="s">
        <v>16</v>
      </c>
      <c r="B40" t="s">
        <v>253</v>
      </c>
      <c r="C40">
        <v>1.6145251396647999</v>
      </c>
      <c r="D40">
        <v>0.81</v>
      </c>
      <c r="E40">
        <v>1.1299999999999999</v>
      </c>
    </row>
    <row r="41" spans="1:5" x14ac:dyDescent="0.25">
      <c r="A41" t="s">
        <v>16</v>
      </c>
      <c r="B41" t="s">
        <v>65</v>
      </c>
      <c r="C41">
        <v>1.6145251396647999</v>
      </c>
      <c r="D41">
        <v>1.18</v>
      </c>
      <c r="E41">
        <v>1.05</v>
      </c>
    </row>
    <row r="42" spans="1:5" x14ac:dyDescent="0.25">
      <c r="A42" t="s">
        <v>16</v>
      </c>
      <c r="B42" t="s">
        <v>66</v>
      </c>
      <c r="C42">
        <v>1.6145251396647999</v>
      </c>
      <c r="D42">
        <v>0.99</v>
      </c>
      <c r="E42">
        <v>0.75</v>
      </c>
    </row>
    <row r="43" spans="1:5" x14ac:dyDescent="0.25">
      <c r="A43" t="s">
        <v>16</v>
      </c>
      <c r="B43" t="s">
        <v>17</v>
      </c>
      <c r="C43">
        <v>1.6145251396647999</v>
      </c>
      <c r="D43">
        <v>1.1100000000000001</v>
      </c>
      <c r="E43">
        <v>0.9</v>
      </c>
    </row>
    <row r="44" spans="1:5" x14ac:dyDescent="0.25">
      <c r="A44" t="s">
        <v>16</v>
      </c>
      <c r="B44" t="s">
        <v>322</v>
      </c>
      <c r="C44">
        <v>1.6145251396647999</v>
      </c>
      <c r="D44">
        <v>1.61</v>
      </c>
      <c r="E44">
        <v>0.75</v>
      </c>
    </row>
    <row r="45" spans="1:5" x14ac:dyDescent="0.25">
      <c r="A45" t="s">
        <v>16</v>
      </c>
      <c r="B45" t="s">
        <v>67</v>
      </c>
      <c r="C45">
        <v>1.6145251396647999</v>
      </c>
      <c r="D45">
        <v>1.24</v>
      </c>
      <c r="E45">
        <v>0.57999999999999996</v>
      </c>
    </row>
    <row r="46" spans="1:5" x14ac:dyDescent="0.25">
      <c r="A46" t="s">
        <v>16</v>
      </c>
      <c r="B46" t="s">
        <v>252</v>
      </c>
      <c r="C46">
        <v>1.6145251396647999</v>
      </c>
      <c r="D46">
        <v>1.18</v>
      </c>
      <c r="E46">
        <v>0.6</v>
      </c>
    </row>
    <row r="47" spans="1:5" x14ac:dyDescent="0.25">
      <c r="A47" t="s">
        <v>16</v>
      </c>
      <c r="B47" t="s">
        <v>254</v>
      </c>
      <c r="C47">
        <v>1.6145251396647999</v>
      </c>
      <c r="D47">
        <v>1.05</v>
      </c>
      <c r="E47">
        <v>1.05</v>
      </c>
    </row>
    <row r="48" spans="1:5" x14ac:dyDescent="0.25">
      <c r="A48" t="s">
        <v>16</v>
      </c>
      <c r="B48" t="s">
        <v>255</v>
      </c>
      <c r="C48">
        <v>1.6145251396647999</v>
      </c>
      <c r="D48">
        <v>0.87</v>
      </c>
      <c r="E48">
        <v>0.9</v>
      </c>
    </row>
    <row r="49" spans="1:5" x14ac:dyDescent="0.25">
      <c r="A49" t="s">
        <v>16</v>
      </c>
      <c r="B49" t="s">
        <v>64</v>
      </c>
      <c r="C49">
        <v>1.6145251396647999</v>
      </c>
      <c r="D49">
        <v>0.81</v>
      </c>
      <c r="E49">
        <v>1.2</v>
      </c>
    </row>
    <row r="50" spans="1:5" x14ac:dyDescent="0.25">
      <c r="A50" t="s">
        <v>16</v>
      </c>
      <c r="B50" t="s">
        <v>323</v>
      </c>
      <c r="C50">
        <v>1.6145251396647999</v>
      </c>
      <c r="D50">
        <v>0.62</v>
      </c>
      <c r="E50">
        <v>1.28</v>
      </c>
    </row>
    <row r="51" spans="1:5" x14ac:dyDescent="0.25">
      <c r="A51" t="s">
        <v>16</v>
      </c>
      <c r="B51" t="s">
        <v>18</v>
      </c>
      <c r="C51">
        <v>1.6145251396647999</v>
      </c>
      <c r="D51">
        <v>1.03</v>
      </c>
      <c r="E51">
        <v>0.92</v>
      </c>
    </row>
    <row r="52" spans="1:5" x14ac:dyDescent="0.25">
      <c r="A52" t="s">
        <v>16</v>
      </c>
      <c r="B52" t="s">
        <v>256</v>
      </c>
      <c r="C52">
        <v>1.6145251396647999</v>
      </c>
      <c r="D52">
        <v>0.93</v>
      </c>
      <c r="E52">
        <v>0.98</v>
      </c>
    </row>
    <row r="53" spans="1:5" x14ac:dyDescent="0.25">
      <c r="A53" t="s">
        <v>16</v>
      </c>
      <c r="B53" t="s">
        <v>257</v>
      </c>
      <c r="C53">
        <v>1.6145251396647999</v>
      </c>
      <c r="D53">
        <v>0.93</v>
      </c>
      <c r="E53">
        <v>1.1299999999999999</v>
      </c>
    </row>
    <row r="54" spans="1:5" x14ac:dyDescent="0.25">
      <c r="A54" t="s">
        <v>16</v>
      </c>
      <c r="B54" t="s">
        <v>68</v>
      </c>
      <c r="C54">
        <v>1.6145251396647999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1.6145251396647999</v>
      </c>
      <c r="D55">
        <v>0.81</v>
      </c>
      <c r="E55">
        <v>1.5</v>
      </c>
    </row>
    <row r="56" spans="1:5" x14ac:dyDescent="0.25">
      <c r="A56" t="s">
        <v>69</v>
      </c>
      <c r="B56" t="s">
        <v>324</v>
      </c>
      <c r="C56">
        <v>1.34666666666667</v>
      </c>
      <c r="D56">
        <v>0.81</v>
      </c>
      <c r="E56">
        <v>0.73</v>
      </c>
    </row>
    <row r="57" spans="1:5" x14ac:dyDescent="0.25">
      <c r="A57" t="s">
        <v>69</v>
      </c>
      <c r="B57" t="s">
        <v>351</v>
      </c>
      <c r="C57">
        <v>1.34666666666667</v>
      </c>
      <c r="D57">
        <v>1.41</v>
      </c>
      <c r="E57">
        <v>1.02</v>
      </c>
    </row>
    <row r="58" spans="1:5" x14ac:dyDescent="0.25">
      <c r="A58" t="s">
        <v>69</v>
      </c>
      <c r="B58" t="s">
        <v>73</v>
      </c>
      <c r="C58">
        <v>1.34666666666667</v>
      </c>
      <c r="D58">
        <v>0.74</v>
      </c>
      <c r="E58">
        <v>1</v>
      </c>
    </row>
    <row r="59" spans="1:5" x14ac:dyDescent="0.25">
      <c r="A59" t="s">
        <v>69</v>
      </c>
      <c r="B59" t="s">
        <v>75</v>
      </c>
      <c r="C59">
        <v>1.34666666666667</v>
      </c>
      <c r="D59">
        <v>0.61</v>
      </c>
      <c r="E59">
        <v>0.86</v>
      </c>
    </row>
    <row r="60" spans="1:5" x14ac:dyDescent="0.25">
      <c r="A60" t="s">
        <v>69</v>
      </c>
      <c r="B60" t="s">
        <v>77</v>
      </c>
      <c r="C60">
        <v>1.34666666666667</v>
      </c>
      <c r="D60">
        <v>1.42</v>
      </c>
      <c r="E60">
        <v>0.73</v>
      </c>
    </row>
    <row r="61" spans="1:5" x14ac:dyDescent="0.25">
      <c r="A61" t="s">
        <v>69</v>
      </c>
      <c r="B61" t="s">
        <v>263</v>
      </c>
      <c r="C61">
        <v>1.34666666666667</v>
      </c>
      <c r="D61">
        <v>0.95</v>
      </c>
      <c r="E61">
        <v>1.2</v>
      </c>
    </row>
    <row r="62" spans="1:5" x14ac:dyDescent="0.25">
      <c r="A62" t="s">
        <v>69</v>
      </c>
      <c r="B62" t="s">
        <v>381</v>
      </c>
      <c r="C62">
        <v>1.34666666666667</v>
      </c>
      <c r="D62">
        <v>1.19</v>
      </c>
      <c r="E62">
        <v>1.1000000000000001</v>
      </c>
    </row>
    <row r="63" spans="1:5" x14ac:dyDescent="0.25">
      <c r="A63" t="s">
        <v>69</v>
      </c>
      <c r="B63" t="s">
        <v>76</v>
      </c>
      <c r="C63">
        <v>1.34666666666667</v>
      </c>
      <c r="D63">
        <v>0.43</v>
      </c>
      <c r="E63">
        <v>1.03</v>
      </c>
    </row>
    <row r="64" spans="1:5" x14ac:dyDescent="0.25">
      <c r="A64" t="s">
        <v>69</v>
      </c>
      <c r="B64" t="s">
        <v>72</v>
      </c>
      <c r="C64">
        <v>1.34666666666667</v>
      </c>
      <c r="D64">
        <v>1.08</v>
      </c>
      <c r="E64">
        <v>1.06</v>
      </c>
    </row>
    <row r="65" spans="1:5" x14ac:dyDescent="0.25">
      <c r="A65" t="s">
        <v>69</v>
      </c>
      <c r="B65" t="s">
        <v>78</v>
      </c>
      <c r="C65">
        <v>1.34666666666667</v>
      </c>
      <c r="D65">
        <v>1.08</v>
      </c>
      <c r="E65">
        <v>1</v>
      </c>
    </row>
    <row r="66" spans="1:5" x14ac:dyDescent="0.25">
      <c r="A66" t="s">
        <v>69</v>
      </c>
      <c r="B66" t="s">
        <v>260</v>
      </c>
      <c r="C66">
        <v>1.34666666666667</v>
      </c>
      <c r="D66">
        <v>1.36</v>
      </c>
      <c r="E66">
        <v>0.85</v>
      </c>
    </row>
    <row r="67" spans="1:5" x14ac:dyDescent="0.25">
      <c r="A67" t="s">
        <v>69</v>
      </c>
      <c r="B67" t="s">
        <v>262</v>
      </c>
      <c r="C67">
        <v>1.34666666666667</v>
      </c>
      <c r="D67">
        <v>1.49</v>
      </c>
      <c r="E67">
        <v>0.46</v>
      </c>
    </row>
    <row r="68" spans="1:5" x14ac:dyDescent="0.25">
      <c r="A68" t="s">
        <v>69</v>
      </c>
      <c r="B68" t="s">
        <v>261</v>
      </c>
      <c r="C68">
        <v>1.34666666666667</v>
      </c>
      <c r="D68">
        <v>1.55</v>
      </c>
      <c r="E68">
        <v>1.1000000000000001</v>
      </c>
    </row>
    <row r="69" spans="1:5" x14ac:dyDescent="0.25">
      <c r="A69" t="s">
        <v>69</v>
      </c>
      <c r="B69" t="s">
        <v>325</v>
      </c>
      <c r="C69">
        <v>1.34666666666667</v>
      </c>
      <c r="D69">
        <v>0.93</v>
      </c>
      <c r="E69">
        <v>1.28</v>
      </c>
    </row>
    <row r="70" spans="1:5" x14ac:dyDescent="0.25">
      <c r="A70" t="s">
        <v>69</v>
      </c>
      <c r="B70" t="s">
        <v>258</v>
      </c>
      <c r="C70">
        <v>1.34666666666667</v>
      </c>
      <c r="D70">
        <v>0.56000000000000005</v>
      </c>
      <c r="E70">
        <v>1.1000000000000001</v>
      </c>
    </row>
    <row r="71" spans="1:5" x14ac:dyDescent="0.25">
      <c r="A71" t="s">
        <v>69</v>
      </c>
      <c r="B71" t="s">
        <v>79</v>
      </c>
      <c r="C71">
        <v>1.34666666666667</v>
      </c>
      <c r="D71">
        <v>1.01</v>
      </c>
      <c r="E71">
        <v>0.86</v>
      </c>
    </row>
    <row r="72" spans="1:5" x14ac:dyDescent="0.25">
      <c r="A72" t="s">
        <v>69</v>
      </c>
      <c r="B72" t="s">
        <v>259</v>
      </c>
      <c r="C72">
        <v>1.34666666666667</v>
      </c>
      <c r="D72">
        <v>1.05</v>
      </c>
      <c r="E72">
        <v>0.79</v>
      </c>
    </row>
    <row r="73" spans="1:5" x14ac:dyDescent="0.25">
      <c r="A73" t="s">
        <v>69</v>
      </c>
      <c r="B73" t="s">
        <v>71</v>
      </c>
      <c r="C73">
        <v>1.34666666666667</v>
      </c>
      <c r="D73">
        <v>0.47</v>
      </c>
      <c r="E73">
        <v>2.06</v>
      </c>
    </row>
    <row r="74" spans="1:5" x14ac:dyDescent="0.25">
      <c r="A74" t="s">
        <v>69</v>
      </c>
      <c r="B74" t="s">
        <v>74</v>
      </c>
      <c r="C74">
        <v>1.34666666666667</v>
      </c>
      <c r="D74">
        <v>1.08</v>
      </c>
      <c r="E74">
        <v>0.93</v>
      </c>
    </row>
    <row r="75" spans="1:5" x14ac:dyDescent="0.25">
      <c r="A75" t="s">
        <v>69</v>
      </c>
      <c r="B75" t="s">
        <v>70</v>
      </c>
      <c r="C75">
        <v>1.34666666666667</v>
      </c>
      <c r="D75">
        <v>0.87</v>
      </c>
      <c r="E75">
        <v>0.85</v>
      </c>
    </row>
    <row r="76" spans="1:5" x14ac:dyDescent="0.25">
      <c r="A76" t="s">
        <v>80</v>
      </c>
      <c r="B76" t="s">
        <v>97</v>
      </c>
      <c r="C76">
        <v>1.18844984802432</v>
      </c>
      <c r="D76">
        <v>1.04</v>
      </c>
      <c r="E76">
        <v>1.1299999999999999</v>
      </c>
    </row>
    <row r="77" spans="1:5" x14ac:dyDescent="0.25">
      <c r="A77" t="s">
        <v>80</v>
      </c>
      <c r="B77" t="s">
        <v>82</v>
      </c>
      <c r="C77">
        <v>1.18844984802432</v>
      </c>
      <c r="D77">
        <v>0.54</v>
      </c>
      <c r="E77">
        <v>1.6</v>
      </c>
    </row>
    <row r="78" spans="1:5" x14ac:dyDescent="0.25">
      <c r="A78" t="s">
        <v>80</v>
      </c>
      <c r="B78" t="s">
        <v>83</v>
      </c>
      <c r="C78">
        <v>1.18844984802432</v>
      </c>
      <c r="D78">
        <v>1.29</v>
      </c>
      <c r="E78">
        <v>0.98</v>
      </c>
    </row>
    <row r="79" spans="1:5" x14ac:dyDescent="0.25">
      <c r="A79" t="s">
        <v>80</v>
      </c>
      <c r="B79" t="s">
        <v>85</v>
      </c>
      <c r="C79">
        <v>1.18844984802432</v>
      </c>
      <c r="D79">
        <v>1.5</v>
      </c>
      <c r="E79">
        <v>0.98</v>
      </c>
    </row>
    <row r="80" spans="1:5" x14ac:dyDescent="0.25">
      <c r="A80" t="s">
        <v>80</v>
      </c>
      <c r="B80" t="s">
        <v>359</v>
      </c>
      <c r="C80">
        <v>1.18844984802432</v>
      </c>
      <c r="D80">
        <v>1.74</v>
      </c>
      <c r="E80">
        <v>1.05</v>
      </c>
    </row>
    <row r="81" spans="1:5" x14ac:dyDescent="0.25">
      <c r="A81" t="s">
        <v>80</v>
      </c>
      <c r="B81" t="s">
        <v>87</v>
      </c>
      <c r="C81">
        <v>1.18844984802432</v>
      </c>
      <c r="D81">
        <v>0.84</v>
      </c>
      <c r="E81">
        <v>0.91</v>
      </c>
    </row>
    <row r="82" spans="1:5" x14ac:dyDescent="0.25">
      <c r="A82" t="s">
        <v>80</v>
      </c>
      <c r="B82" t="s">
        <v>89</v>
      </c>
      <c r="C82">
        <v>1.18844984802432</v>
      </c>
      <c r="D82">
        <v>1.2</v>
      </c>
      <c r="E82">
        <v>1.26</v>
      </c>
    </row>
    <row r="83" spans="1:5" x14ac:dyDescent="0.25">
      <c r="A83" t="s">
        <v>80</v>
      </c>
      <c r="B83" t="s">
        <v>369</v>
      </c>
      <c r="C83">
        <v>1.18844984802432</v>
      </c>
      <c r="D83">
        <v>0.9</v>
      </c>
      <c r="E83">
        <v>1.05</v>
      </c>
    </row>
    <row r="84" spans="1:5" x14ac:dyDescent="0.25">
      <c r="A84" t="s">
        <v>80</v>
      </c>
      <c r="B84" t="s">
        <v>91</v>
      </c>
      <c r="C84">
        <v>1.18844984802432</v>
      </c>
      <c r="D84">
        <v>0.42</v>
      </c>
      <c r="E84">
        <v>1.05</v>
      </c>
    </row>
    <row r="85" spans="1:5" x14ac:dyDescent="0.25">
      <c r="A85" t="s">
        <v>80</v>
      </c>
      <c r="B85" t="s">
        <v>96</v>
      </c>
      <c r="C85">
        <v>1.18844984802432</v>
      </c>
      <c r="D85">
        <v>1.08</v>
      </c>
      <c r="E85">
        <v>0.91</v>
      </c>
    </row>
    <row r="86" spans="1:5" x14ac:dyDescent="0.25">
      <c r="A86" t="s">
        <v>80</v>
      </c>
      <c r="B86" t="s">
        <v>86</v>
      </c>
      <c r="C86">
        <v>1.18844984802432</v>
      </c>
      <c r="D86">
        <v>1.04</v>
      </c>
      <c r="E86">
        <v>1.05</v>
      </c>
    </row>
    <row r="87" spans="1:5" x14ac:dyDescent="0.25">
      <c r="A87" t="s">
        <v>80</v>
      </c>
      <c r="B87" t="s">
        <v>81</v>
      </c>
      <c r="C87">
        <v>1.18844984802432</v>
      </c>
      <c r="D87">
        <v>0.96</v>
      </c>
      <c r="E87">
        <v>0.91</v>
      </c>
    </row>
    <row r="88" spans="1:5" x14ac:dyDescent="0.25">
      <c r="A88" t="s">
        <v>80</v>
      </c>
      <c r="B88" t="s">
        <v>94</v>
      </c>
      <c r="C88">
        <v>1.18844984802432</v>
      </c>
      <c r="D88">
        <v>0.78</v>
      </c>
      <c r="E88">
        <v>0.91</v>
      </c>
    </row>
    <row r="89" spans="1:5" x14ac:dyDescent="0.25">
      <c r="A89" t="s">
        <v>80</v>
      </c>
      <c r="B89" t="s">
        <v>90</v>
      </c>
      <c r="C89">
        <v>1.18844984802432</v>
      </c>
      <c r="D89">
        <v>1.02</v>
      </c>
      <c r="E89">
        <v>0.56000000000000005</v>
      </c>
    </row>
    <row r="90" spans="1:5" x14ac:dyDescent="0.25">
      <c r="A90" t="s">
        <v>80</v>
      </c>
      <c r="B90" t="s">
        <v>93</v>
      </c>
      <c r="C90">
        <v>1.18844984802432</v>
      </c>
      <c r="D90">
        <v>0.84</v>
      </c>
      <c r="E90">
        <v>0.98</v>
      </c>
    </row>
    <row r="91" spans="1:5" x14ac:dyDescent="0.25">
      <c r="A91" t="s">
        <v>80</v>
      </c>
      <c r="B91" t="s">
        <v>88</v>
      </c>
      <c r="C91">
        <v>1.18844984802432</v>
      </c>
      <c r="D91">
        <v>0.66</v>
      </c>
      <c r="E91">
        <v>1.05</v>
      </c>
    </row>
    <row r="92" spans="1:5" x14ac:dyDescent="0.25">
      <c r="A92" t="s">
        <v>80</v>
      </c>
      <c r="B92" t="s">
        <v>410</v>
      </c>
      <c r="C92">
        <v>1.18844984802432</v>
      </c>
      <c r="D92">
        <v>0.78</v>
      </c>
      <c r="E92">
        <v>1.05</v>
      </c>
    </row>
    <row r="93" spans="1:5" x14ac:dyDescent="0.25">
      <c r="A93" t="s">
        <v>80</v>
      </c>
      <c r="B93" t="s">
        <v>412</v>
      </c>
      <c r="C93">
        <v>1.18844984802432</v>
      </c>
      <c r="D93">
        <v>1.42</v>
      </c>
      <c r="E93">
        <v>0.98</v>
      </c>
    </row>
    <row r="94" spans="1:5" x14ac:dyDescent="0.25">
      <c r="A94" t="s">
        <v>80</v>
      </c>
      <c r="B94" t="s">
        <v>92</v>
      </c>
      <c r="C94">
        <v>1.18844984802432</v>
      </c>
      <c r="D94">
        <v>1.23</v>
      </c>
      <c r="E94">
        <v>1.35</v>
      </c>
    </row>
    <row r="95" spans="1:5" x14ac:dyDescent="0.25">
      <c r="A95" t="s">
        <v>80</v>
      </c>
      <c r="B95" t="s">
        <v>416</v>
      </c>
      <c r="C95">
        <v>1.18844984802432</v>
      </c>
      <c r="D95">
        <v>0.65</v>
      </c>
      <c r="E95">
        <v>0.6</v>
      </c>
    </row>
    <row r="96" spans="1:5" x14ac:dyDescent="0.25">
      <c r="A96" t="s">
        <v>80</v>
      </c>
      <c r="B96" t="s">
        <v>84</v>
      </c>
      <c r="C96">
        <v>1.18844984802432</v>
      </c>
      <c r="D96">
        <v>1.08</v>
      </c>
      <c r="E96">
        <v>1.32</v>
      </c>
    </row>
    <row r="97" spans="1:5" x14ac:dyDescent="0.25">
      <c r="A97" t="s">
        <v>80</v>
      </c>
      <c r="B97" t="s">
        <v>98</v>
      </c>
      <c r="C97">
        <v>1.18844984802432</v>
      </c>
      <c r="D97">
        <v>1.08</v>
      </c>
      <c r="E97">
        <v>0.42</v>
      </c>
    </row>
    <row r="98" spans="1:5" x14ac:dyDescent="0.25">
      <c r="A98" t="s">
        <v>80</v>
      </c>
      <c r="B98" t="s">
        <v>95</v>
      </c>
      <c r="C98">
        <v>1.18844984802432</v>
      </c>
      <c r="D98">
        <v>1.44</v>
      </c>
      <c r="E98">
        <v>0.77</v>
      </c>
    </row>
    <row r="99" spans="1:5" x14ac:dyDescent="0.25">
      <c r="A99" t="s">
        <v>80</v>
      </c>
      <c r="B99" t="s">
        <v>435</v>
      </c>
      <c r="C99">
        <v>1.18844984802432</v>
      </c>
      <c r="D99">
        <v>0.48</v>
      </c>
      <c r="E99">
        <v>1.19</v>
      </c>
    </row>
    <row r="100" spans="1:5" x14ac:dyDescent="0.25">
      <c r="A100" t="s">
        <v>99</v>
      </c>
      <c r="B100" t="s">
        <v>100</v>
      </c>
      <c r="C100">
        <v>1.34653465346535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1.34653465346535</v>
      </c>
      <c r="D101">
        <v>1.05</v>
      </c>
      <c r="E101">
        <v>0.52</v>
      </c>
    </row>
    <row r="102" spans="1:5" x14ac:dyDescent="0.25">
      <c r="A102" t="s">
        <v>99</v>
      </c>
      <c r="B102" t="s">
        <v>111</v>
      </c>
      <c r="C102">
        <v>1.34653465346535</v>
      </c>
      <c r="D102">
        <v>0.97</v>
      </c>
      <c r="E102">
        <v>0.78</v>
      </c>
    </row>
    <row r="103" spans="1:5" x14ac:dyDescent="0.25">
      <c r="A103" t="s">
        <v>99</v>
      </c>
      <c r="B103" t="s">
        <v>104</v>
      </c>
      <c r="C103">
        <v>1.34653465346535</v>
      </c>
      <c r="D103">
        <v>0.74</v>
      </c>
      <c r="E103">
        <v>1.27</v>
      </c>
    </row>
    <row r="104" spans="1:5" x14ac:dyDescent="0.25">
      <c r="A104" t="s">
        <v>99</v>
      </c>
      <c r="B104" t="s">
        <v>106</v>
      </c>
      <c r="C104">
        <v>1.34653465346535</v>
      </c>
      <c r="D104">
        <v>1.03</v>
      </c>
      <c r="E104">
        <v>1.67</v>
      </c>
    </row>
    <row r="105" spans="1:5" x14ac:dyDescent="0.25">
      <c r="A105" t="s">
        <v>99</v>
      </c>
      <c r="B105" t="s">
        <v>105</v>
      </c>
      <c r="C105">
        <v>1.34653465346535</v>
      </c>
      <c r="D105">
        <v>1.3</v>
      </c>
      <c r="E105">
        <v>1.36</v>
      </c>
    </row>
    <row r="106" spans="1:5" x14ac:dyDescent="0.25">
      <c r="A106" t="s">
        <v>99</v>
      </c>
      <c r="B106" t="s">
        <v>117</v>
      </c>
      <c r="C106">
        <v>1.34653465346535</v>
      </c>
      <c r="D106">
        <v>1.17</v>
      </c>
      <c r="E106">
        <v>0.78</v>
      </c>
    </row>
    <row r="107" spans="1:5" x14ac:dyDescent="0.25">
      <c r="A107" t="s">
        <v>99</v>
      </c>
      <c r="B107" t="s">
        <v>121</v>
      </c>
      <c r="C107">
        <v>1.34653465346535</v>
      </c>
      <c r="D107">
        <v>1.43</v>
      </c>
      <c r="E107">
        <v>0.78</v>
      </c>
    </row>
    <row r="108" spans="1:5" x14ac:dyDescent="0.25">
      <c r="A108" t="s">
        <v>99</v>
      </c>
      <c r="B108" t="s">
        <v>108</v>
      </c>
      <c r="C108">
        <v>1.34653465346535</v>
      </c>
      <c r="D108">
        <v>0.91</v>
      </c>
      <c r="E108">
        <v>0.48</v>
      </c>
    </row>
    <row r="109" spans="1:5" x14ac:dyDescent="0.25">
      <c r="A109" t="s">
        <v>99</v>
      </c>
      <c r="B109" t="s">
        <v>103</v>
      </c>
      <c r="C109">
        <v>1.34653465346535</v>
      </c>
      <c r="D109">
        <v>0.85</v>
      </c>
      <c r="E109">
        <v>1.1100000000000001</v>
      </c>
    </row>
    <row r="110" spans="1:5" x14ac:dyDescent="0.25">
      <c r="A110" t="s">
        <v>99</v>
      </c>
      <c r="B110" t="s">
        <v>110</v>
      </c>
      <c r="C110">
        <v>1.34653465346535</v>
      </c>
      <c r="D110">
        <v>0.93</v>
      </c>
      <c r="E110">
        <v>0.45</v>
      </c>
    </row>
    <row r="111" spans="1:5" x14ac:dyDescent="0.25">
      <c r="A111" t="s">
        <v>99</v>
      </c>
      <c r="B111" t="s">
        <v>107</v>
      </c>
      <c r="C111">
        <v>1.34653465346535</v>
      </c>
      <c r="D111">
        <v>0.85</v>
      </c>
      <c r="E111">
        <v>0.78</v>
      </c>
    </row>
    <row r="112" spans="1:5" x14ac:dyDescent="0.25">
      <c r="A112" t="s">
        <v>99</v>
      </c>
      <c r="B112" t="s">
        <v>395</v>
      </c>
      <c r="C112">
        <v>1.34653465346535</v>
      </c>
      <c r="D112">
        <v>1.0900000000000001</v>
      </c>
      <c r="E112">
        <v>0.9</v>
      </c>
    </row>
    <row r="113" spans="1:5" x14ac:dyDescent="0.25">
      <c r="A113" t="s">
        <v>99</v>
      </c>
      <c r="B113" t="s">
        <v>115</v>
      </c>
      <c r="C113">
        <v>1.34653465346535</v>
      </c>
      <c r="D113">
        <v>1.0900000000000001</v>
      </c>
      <c r="E113">
        <v>0.9</v>
      </c>
    </row>
    <row r="114" spans="1:5" x14ac:dyDescent="0.25">
      <c r="A114" t="s">
        <v>99</v>
      </c>
      <c r="B114" t="s">
        <v>112</v>
      </c>
      <c r="C114">
        <v>1.34653465346535</v>
      </c>
      <c r="D114">
        <v>0.5</v>
      </c>
      <c r="E114">
        <v>1.1000000000000001</v>
      </c>
    </row>
    <row r="115" spans="1:5" x14ac:dyDescent="0.25">
      <c r="A115" t="s">
        <v>99</v>
      </c>
      <c r="B115" t="s">
        <v>113</v>
      </c>
      <c r="C115">
        <v>1.34653465346535</v>
      </c>
      <c r="D115">
        <v>1.1499999999999999</v>
      </c>
      <c r="E115">
        <v>0.71</v>
      </c>
    </row>
    <row r="116" spans="1:5" x14ac:dyDescent="0.25">
      <c r="A116" t="s">
        <v>99</v>
      </c>
      <c r="B116" t="s">
        <v>114</v>
      </c>
      <c r="C116">
        <v>1.34653465346535</v>
      </c>
      <c r="D116">
        <v>1.67</v>
      </c>
      <c r="E116">
        <v>0.57999999999999996</v>
      </c>
    </row>
    <row r="117" spans="1:5" x14ac:dyDescent="0.25">
      <c r="A117" t="s">
        <v>99</v>
      </c>
      <c r="B117" t="s">
        <v>116</v>
      </c>
      <c r="C117">
        <v>1.34653465346535</v>
      </c>
      <c r="D117">
        <v>1.17</v>
      </c>
      <c r="E117">
        <v>1.05</v>
      </c>
    </row>
    <row r="118" spans="1:5" x14ac:dyDescent="0.25">
      <c r="A118" t="s">
        <v>99</v>
      </c>
      <c r="B118" t="s">
        <v>109</v>
      </c>
      <c r="C118">
        <v>1.34653465346535</v>
      </c>
      <c r="D118">
        <v>1.06</v>
      </c>
      <c r="E118">
        <v>0.83</v>
      </c>
    </row>
    <row r="119" spans="1:5" x14ac:dyDescent="0.25">
      <c r="A119" t="s">
        <v>99</v>
      </c>
      <c r="B119" t="s">
        <v>118</v>
      </c>
      <c r="C119">
        <v>1.34653465346535</v>
      </c>
      <c r="D119">
        <v>0.91</v>
      </c>
      <c r="E119">
        <v>1.61</v>
      </c>
    </row>
    <row r="120" spans="1:5" x14ac:dyDescent="0.25">
      <c r="A120" t="s">
        <v>99</v>
      </c>
      <c r="B120" t="s">
        <v>417</v>
      </c>
      <c r="C120">
        <v>1.34653465346535</v>
      </c>
      <c r="D120">
        <v>0.88</v>
      </c>
      <c r="E120">
        <v>0.99</v>
      </c>
    </row>
    <row r="121" spans="1:5" x14ac:dyDescent="0.25">
      <c r="A121" t="s">
        <v>99</v>
      </c>
      <c r="B121" t="s">
        <v>101</v>
      </c>
      <c r="C121">
        <v>1.34653465346535</v>
      </c>
      <c r="D121">
        <v>0.8</v>
      </c>
      <c r="E121">
        <v>0.9</v>
      </c>
    </row>
    <row r="122" spans="1:5" x14ac:dyDescent="0.25">
      <c r="A122" t="s">
        <v>99</v>
      </c>
      <c r="B122" t="s">
        <v>120</v>
      </c>
      <c r="C122">
        <v>1.34653465346535</v>
      </c>
      <c r="D122">
        <v>0.74</v>
      </c>
      <c r="E122">
        <v>1.19</v>
      </c>
    </row>
    <row r="123" spans="1:5" x14ac:dyDescent="0.25">
      <c r="A123" t="s">
        <v>99</v>
      </c>
      <c r="B123" t="s">
        <v>119</v>
      </c>
      <c r="C123">
        <v>1.34653465346535</v>
      </c>
      <c r="D123">
        <v>0.8</v>
      </c>
      <c r="E123">
        <v>1.61</v>
      </c>
    </row>
    <row r="124" spans="1:5" x14ac:dyDescent="0.25">
      <c r="A124" t="s">
        <v>122</v>
      </c>
      <c r="B124" t="s">
        <v>123</v>
      </c>
      <c r="C124">
        <v>1.36038961038961</v>
      </c>
      <c r="D124">
        <v>1.07</v>
      </c>
      <c r="E124">
        <v>1.19</v>
      </c>
    </row>
    <row r="125" spans="1:5" x14ac:dyDescent="0.25">
      <c r="A125" t="s">
        <v>122</v>
      </c>
      <c r="B125" t="s">
        <v>125</v>
      </c>
      <c r="C125">
        <v>1.36038961038961</v>
      </c>
      <c r="D125">
        <v>0.79</v>
      </c>
      <c r="E125">
        <v>1.1200000000000001</v>
      </c>
    </row>
    <row r="126" spans="1:5" x14ac:dyDescent="0.25">
      <c r="A126" t="s">
        <v>122</v>
      </c>
      <c r="B126" t="s">
        <v>127</v>
      </c>
      <c r="C126">
        <v>1.36038961038961</v>
      </c>
      <c r="D126">
        <v>0.74</v>
      </c>
      <c r="E126">
        <v>0.86</v>
      </c>
    </row>
    <row r="127" spans="1:5" x14ac:dyDescent="0.25">
      <c r="A127" t="s">
        <v>122</v>
      </c>
      <c r="B127" t="s">
        <v>130</v>
      </c>
      <c r="C127">
        <v>1.36038961038961</v>
      </c>
      <c r="D127">
        <v>1.1599999999999999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1.36038961038961</v>
      </c>
      <c r="D128">
        <v>1.53</v>
      </c>
      <c r="E128">
        <v>0.93</v>
      </c>
    </row>
    <row r="129" spans="1:5" x14ac:dyDescent="0.25">
      <c r="A129" t="s">
        <v>122</v>
      </c>
      <c r="B129" t="s">
        <v>126</v>
      </c>
      <c r="C129">
        <v>1.36038961038961</v>
      </c>
      <c r="D129">
        <v>1.1299999999999999</v>
      </c>
      <c r="E129">
        <v>0.86</v>
      </c>
    </row>
    <row r="130" spans="1:5" x14ac:dyDescent="0.25">
      <c r="A130" t="s">
        <v>122</v>
      </c>
      <c r="B130" t="s">
        <v>129</v>
      </c>
      <c r="C130">
        <v>1.36038961038961</v>
      </c>
      <c r="D130">
        <v>1.1000000000000001</v>
      </c>
      <c r="E130">
        <v>0.86</v>
      </c>
    </row>
    <row r="131" spans="1:5" x14ac:dyDescent="0.25">
      <c r="A131" t="s">
        <v>122</v>
      </c>
      <c r="B131" t="s">
        <v>128</v>
      </c>
      <c r="C131">
        <v>1.36038961038961</v>
      </c>
      <c r="D131">
        <v>1.23</v>
      </c>
      <c r="E131">
        <v>1</v>
      </c>
    </row>
    <row r="132" spans="1:5" x14ac:dyDescent="0.25">
      <c r="A132" t="s">
        <v>122</v>
      </c>
      <c r="B132" t="s">
        <v>136</v>
      </c>
      <c r="C132">
        <v>1.36038961038961</v>
      </c>
      <c r="D132">
        <v>1.52</v>
      </c>
      <c r="E132">
        <v>0.98</v>
      </c>
    </row>
    <row r="133" spans="1:5" x14ac:dyDescent="0.25">
      <c r="A133" t="s">
        <v>122</v>
      </c>
      <c r="B133" t="s">
        <v>131</v>
      </c>
      <c r="C133">
        <v>1.36038961038961</v>
      </c>
      <c r="D133">
        <v>0.86</v>
      </c>
      <c r="E133">
        <v>0.71</v>
      </c>
    </row>
    <row r="134" spans="1:5" x14ac:dyDescent="0.25">
      <c r="A134" t="s">
        <v>122</v>
      </c>
      <c r="B134" t="s">
        <v>133</v>
      </c>
      <c r="C134">
        <v>1.36038961038961</v>
      </c>
      <c r="D134">
        <v>0.51</v>
      </c>
      <c r="E134">
        <v>1.32</v>
      </c>
    </row>
    <row r="135" spans="1:5" x14ac:dyDescent="0.25">
      <c r="A135" t="s">
        <v>122</v>
      </c>
      <c r="B135" t="s">
        <v>135</v>
      </c>
      <c r="C135">
        <v>1.36038961038961</v>
      </c>
      <c r="D135">
        <v>0.6</v>
      </c>
      <c r="E135">
        <v>1.0900000000000001</v>
      </c>
    </row>
    <row r="136" spans="1:5" x14ac:dyDescent="0.25">
      <c r="A136" t="s">
        <v>122</v>
      </c>
      <c r="B136" t="s">
        <v>137</v>
      </c>
      <c r="C136">
        <v>1.36038961038961</v>
      </c>
      <c r="D136">
        <v>1.1000000000000001</v>
      </c>
      <c r="E136">
        <v>0.74</v>
      </c>
    </row>
    <row r="137" spans="1:5" x14ac:dyDescent="0.25">
      <c r="A137" t="s">
        <v>122</v>
      </c>
      <c r="B137" t="s">
        <v>401</v>
      </c>
      <c r="C137">
        <v>1.36038961038961</v>
      </c>
      <c r="D137">
        <v>0.98</v>
      </c>
      <c r="E137">
        <v>1.22</v>
      </c>
    </row>
    <row r="138" spans="1:5" x14ac:dyDescent="0.25">
      <c r="A138" t="s">
        <v>122</v>
      </c>
      <c r="B138" t="s">
        <v>138</v>
      </c>
      <c r="C138">
        <v>1.36038961038961</v>
      </c>
      <c r="D138">
        <v>0.96</v>
      </c>
      <c r="E138">
        <v>0.99</v>
      </c>
    </row>
    <row r="139" spans="1:5" x14ac:dyDescent="0.25">
      <c r="A139" t="s">
        <v>122</v>
      </c>
      <c r="B139" t="s">
        <v>139</v>
      </c>
      <c r="C139">
        <v>1.36038961038961</v>
      </c>
      <c r="D139">
        <v>1.07</v>
      </c>
      <c r="E139">
        <v>0.78</v>
      </c>
    </row>
    <row r="140" spans="1:5" x14ac:dyDescent="0.25">
      <c r="A140" t="s">
        <v>122</v>
      </c>
      <c r="B140" t="s">
        <v>144</v>
      </c>
      <c r="C140">
        <v>1.36038961038961</v>
      </c>
      <c r="D140">
        <v>1.1000000000000001</v>
      </c>
      <c r="E140">
        <v>1.59</v>
      </c>
    </row>
    <row r="141" spans="1:5" x14ac:dyDescent="0.25">
      <c r="A141" t="s">
        <v>122</v>
      </c>
      <c r="B141" t="s">
        <v>132</v>
      </c>
      <c r="C141">
        <v>1.36038961038961</v>
      </c>
      <c r="D141">
        <v>1.1000000000000001</v>
      </c>
      <c r="E141">
        <v>1.1000000000000001</v>
      </c>
    </row>
    <row r="142" spans="1:5" x14ac:dyDescent="0.25">
      <c r="A142" t="s">
        <v>122</v>
      </c>
      <c r="B142" t="s">
        <v>140</v>
      </c>
      <c r="C142">
        <v>1.36038961038961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1.36038961038961</v>
      </c>
      <c r="D143">
        <v>0.85</v>
      </c>
      <c r="E143">
        <v>1.19</v>
      </c>
    </row>
    <row r="144" spans="1:5" x14ac:dyDescent="0.25">
      <c r="A144" t="s">
        <v>122</v>
      </c>
      <c r="B144" t="s">
        <v>134</v>
      </c>
      <c r="C144">
        <v>1.36038961038961</v>
      </c>
      <c r="D144">
        <v>0.68</v>
      </c>
      <c r="E144">
        <v>1.35</v>
      </c>
    </row>
    <row r="145" spans="1:5" x14ac:dyDescent="0.25">
      <c r="A145" t="s">
        <v>122</v>
      </c>
      <c r="B145" t="s">
        <v>141</v>
      </c>
      <c r="C145">
        <v>1.36038961038961</v>
      </c>
      <c r="D145">
        <v>0.63</v>
      </c>
      <c r="E145">
        <v>0.67</v>
      </c>
    </row>
    <row r="146" spans="1:5" x14ac:dyDescent="0.25">
      <c r="A146" t="s">
        <v>122</v>
      </c>
      <c r="B146" t="s">
        <v>142</v>
      </c>
      <c r="C146">
        <v>1.36038961038961</v>
      </c>
      <c r="D146">
        <v>1.24</v>
      </c>
      <c r="E146">
        <v>0.99</v>
      </c>
    </row>
    <row r="147" spans="1:5" x14ac:dyDescent="0.25">
      <c r="A147" t="s">
        <v>122</v>
      </c>
      <c r="B147" t="s">
        <v>143</v>
      </c>
      <c r="C147">
        <v>1.36038961038961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1.4345794392523401</v>
      </c>
      <c r="D148">
        <v>0.85</v>
      </c>
      <c r="E148">
        <v>1.1299999999999999</v>
      </c>
    </row>
    <row r="149" spans="1:5" x14ac:dyDescent="0.25">
      <c r="A149" t="s">
        <v>145</v>
      </c>
      <c r="B149" t="s">
        <v>349</v>
      </c>
      <c r="C149">
        <v>1.4345794392523401</v>
      </c>
      <c r="D149">
        <v>0.78</v>
      </c>
      <c r="E149">
        <v>0.78</v>
      </c>
    </row>
    <row r="150" spans="1:5" x14ac:dyDescent="0.25">
      <c r="A150" t="s">
        <v>145</v>
      </c>
      <c r="B150" t="s">
        <v>355</v>
      </c>
      <c r="C150">
        <v>1.4345794392523401</v>
      </c>
      <c r="D150">
        <v>0.35</v>
      </c>
      <c r="E150">
        <v>1.49</v>
      </c>
    </row>
    <row r="151" spans="1:5" x14ac:dyDescent="0.25">
      <c r="A151" t="s">
        <v>145</v>
      </c>
      <c r="B151" t="s">
        <v>357</v>
      </c>
      <c r="C151">
        <v>1.4345794392523401</v>
      </c>
      <c r="D151">
        <v>0.52</v>
      </c>
      <c r="E151">
        <v>0.59</v>
      </c>
    </row>
    <row r="152" spans="1:5" x14ac:dyDescent="0.25">
      <c r="A152" t="s">
        <v>145</v>
      </c>
      <c r="B152" t="s">
        <v>360</v>
      </c>
      <c r="C152">
        <v>1.4345794392523401</v>
      </c>
      <c r="D152">
        <v>1.08</v>
      </c>
      <c r="E152">
        <v>1.21</v>
      </c>
    </row>
    <row r="153" spans="1:5" x14ac:dyDescent="0.25">
      <c r="A153" t="s">
        <v>145</v>
      </c>
      <c r="B153" t="s">
        <v>366</v>
      </c>
      <c r="C153">
        <v>1.4345794392523401</v>
      </c>
      <c r="D153">
        <v>1.39</v>
      </c>
      <c r="E153">
        <v>0.87</v>
      </c>
    </row>
    <row r="154" spans="1:5" x14ac:dyDescent="0.25">
      <c r="A154" t="s">
        <v>145</v>
      </c>
      <c r="B154" t="s">
        <v>371</v>
      </c>
      <c r="C154">
        <v>1.4345794392523401</v>
      </c>
      <c r="D154">
        <v>0.61</v>
      </c>
      <c r="E154">
        <v>0.88</v>
      </c>
    </row>
    <row r="155" spans="1:5" x14ac:dyDescent="0.25">
      <c r="A155" t="s">
        <v>145</v>
      </c>
      <c r="B155" t="s">
        <v>149</v>
      </c>
      <c r="C155">
        <v>1.4345794392523401</v>
      </c>
      <c r="D155">
        <v>0.7</v>
      </c>
      <c r="E155">
        <v>1.57</v>
      </c>
    </row>
    <row r="156" spans="1:5" x14ac:dyDescent="0.25">
      <c r="A156" t="s">
        <v>145</v>
      </c>
      <c r="B156" t="s">
        <v>375</v>
      </c>
      <c r="C156">
        <v>1.4345794392523401</v>
      </c>
      <c r="D156">
        <v>0.84</v>
      </c>
      <c r="E156">
        <v>0.63</v>
      </c>
    </row>
    <row r="157" spans="1:5" x14ac:dyDescent="0.25">
      <c r="A157" t="s">
        <v>145</v>
      </c>
      <c r="B157" t="s">
        <v>388</v>
      </c>
      <c r="C157">
        <v>1.4345794392523401</v>
      </c>
      <c r="D157">
        <v>1.39</v>
      </c>
      <c r="E157">
        <v>1.1299999999999999</v>
      </c>
    </row>
    <row r="158" spans="1:5" x14ac:dyDescent="0.25">
      <c r="A158" t="s">
        <v>145</v>
      </c>
      <c r="B158" t="s">
        <v>389</v>
      </c>
      <c r="C158">
        <v>1.4345794392523401</v>
      </c>
      <c r="D158">
        <v>1.08</v>
      </c>
      <c r="E158">
        <v>0.86</v>
      </c>
    </row>
    <row r="159" spans="1:5" x14ac:dyDescent="0.25">
      <c r="A159" t="s">
        <v>145</v>
      </c>
      <c r="B159" t="s">
        <v>391</v>
      </c>
      <c r="C159">
        <v>1.4345794392523401</v>
      </c>
      <c r="D159">
        <v>0.85</v>
      </c>
      <c r="E159">
        <v>1.48</v>
      </c>
    </row>
    <row r="160" spans="1:5" x14ac:dyDescent="0.25">
      <c r="A160" t="s">
        <v>145</v>
      </c>
      <c r="B160" t="s">
        <v>146</v>
      </c>
      <c r="C160">
        <v>1.4345794392523401</v>
      </c>
      <c r="D160">
        <v>1.48</v>
      </c>
      <c r="E160">
        <v>1.37</v>
      </c>
    </row>
    <row r="161" spans="1:5" x14ac:dyDescent="0.25">
      <c r="A161" t="s">
        <v>145</v>
      </c>
      <c r="B161" t="s">
        <v>404</v>
      </c>
      <c r="C161">
        <v>1.4345794392523401</v>
      </c>
      <c r="D161">
        <v>1.1200000000000001</v>
      </c>
      <c r="E161">
        <v>0.63</v>
      </c>
    </row>
    <row r="162" spans="1:5" x14ac:dyDescent="0.25">
      <c r="A162" t="s">
        <v>145</v>
      </c>
      <c r="B162" t="s">
        <v>419</v>
      </c>
      <c r="C162">
        <v>1.4345794392523401</v>
      </c>
      <c r="D162">
        <v>1.29</v>
      </c>
      <c r="E162">
        <v>0.34</v>
      </c>
    </row>
    <row r="163" spans="1:5" x14ac:dyDescent="0.25">
      <c r="A163" t="s">
        <v>145</v>
      </c>
      <c r="B163" t="s">
        <v>423</v>
      </c>
      <c r="C163">
        <v>1.4345794392523401</v>
      </c>
      <c r="D163">
        <v>0.93</v>
      </c>
      <c r="E163">
        <v>0.7</v>
      </c>
    </row>
    <row r="164" spans="1:5" x14ac:dyDescent="0.25">
      <c r="A164" t="s">
        <v>145</v>
      </c>
      <c r="B164" t="s">
        <v>425</v>
      </c>
      <c r="C164">
        <v>1.4345794392523401</v>
      </c>
      <c r="D164">
        <v>1.47</v>
      </c>
      <c r="E164">
        <v>0.61</v>
      </c>
    </row>
    <row r="165" spans="1:5" x14ac:dyDescent="0.25">
      <c r="A165" t="s">
        <v>145</v>
      </c>
      <c r="B165" t="s">
        <v>427</v>
      </c>
      <c r="C165">
        <v>1.4345794392523401</v>
      </c>
      <c r="D165">
        <v>1.25</v>
      </c>
      <c r="E165">
        <v>0.63</v>
      </c>
    </row>
    <row r="166" spans="1:5" x14ac:dyDescent="0.25">
      <c r="A166" t="s">
        <v>145</v>
      </c>
      <c r="B166" t="s">
        <v>432</v>
      </c>
      <c r="C166">
        <v>1.4345794392523401</v>
      </c>
      <c r="D166">
        <v>1.66</v>
      </c>
      <c r="E166">
        <v>1.96</v>
      </c>
    </row>
    <row r="167" spans="1:5" x14ac:dyDescent="0.25">
      <c r="A167" t="s">
        <v>145</v>
      </c>
      <c r="B167" t="s">
        <v>433</v>
      </c>
      <c r="C167">
        <v>1.4345794392523401</v>
      </c>
      <c r="D167">
        <v>0.8</v>
      </c>
      <c r="E167">
        <v>1.57</v>
      </c>
    </row>
    <row r="168" spans="1:5" x14ac:dyDescent="0.25">
      <c r="A168" t="s">
        <v>145</v>
      </c>
      <c r="B168" t="s">
        <v>434</v>
      </c>
      <c r="C168">
        <v>1.4345794392523401</v>
      </c>
      <c r="D168">
        <v>0.82</v>
      </c>
      <c r="E168">
        <v>0.64</v>
      </c>
    </row>
    <row r="169" spans="1:5" x14ac:dyDescent="0.25">
      <c r="A169" t="s">
        <v>145</v>
      </c>
      <c r="B169" t="s">
        <v>148</v>
      </c>
      <c r="C169">
        <v>1.4345794392523401</v>
      </c>
      <c r="D169">
        <v>0.93</v>
      </c>
      <c r="E169">
        <v>0.52</v>
      </c>
    </row>
    <row r="170" spans="1:5" x14ac:dyDescent="0.25">
      <c r="A170" t="s">
        <v>145</v>
      </c>
      <c r="B170" t="s">
        <v>147</v>
      </c>
      <c r="C170">
        <v>1.4345794392523401</v>
      </c>
      <c r="D170">
        <v>1.01</v>
      </c>
      <c r="E170">
        <v>1.22</v>
      </c>
    </row>
    <row r="171" spans="1:5" x14ac:dyDescent="0.25">
      <c r="A171" t="s">
        <v>21</v>
      </c>
      <c r="B171" t="s">
        <v>152</v>
      </c>
      <c r="C171">
        <v>1.41772151898734</v>
      </c>
      <c r="D171">
        <v>0.77</v>
      </c>
      <c r="E171">
        <v>0.96</v>
      </c>
    </row>
    <row r="172" spans="1:5" x14ac:dyDescent="0.25">
      <c r="A172" t="s">
        <v>21</v>
      </c>
      <c r="B172" t="s">
        <v>269</v>
      </c>
      <c r="C172">
        <v>1.41772151898734</v>
      </c>
      <c r="D172">
        <v>0.71</v>
      </c>
      <c r="E172">
        <v>0.75</v>
      </c>
    </row>
    <row r="173" spans="1:5" x14ac:dyDescent="0.25">
      <c r="A173" t="s">
        <v>21</v>
      </c>
      <c r="B173" t="s">
        <v>264</v>
      </c>
      <c r="C173">
        <v>1.41772151898734</v>
      </c>
      <c r="D173">
        <v>1.41</v>
      </c>
      <c r="E173">
        <v>1.32</v>
      </c>
    </row>
    <row r="174" spans="1:5" x14ac:dyDescent="0.25">
      <c r="A174" t="s">
        <v>21</v>
      </c>
      <c r="B174" t="s">
        <v>372</v>
      </c>
      <c r="C174">
        <v>1.41772151898734</v>
      </c>
      <c r="D174">
        <v>0.24</v>
      </c>
      <c r="E174">
        <v>0.75</v>
      </c>
    </row>
    <row r="175" spans="1:5" x14ac:dyDescent="0.25">
      <c r="A175" t="s">
        <v>21</v>
      </c>
      <c r="B175" t="s">
        <v>267</v>
      </c>
      <c r="C175">
        <v>1.41772151898734</v>
      </c>
      <c r="D175">
        <v>1</v>
      </c>
      <c r="E175">
        <v>1.07</v>
      </c>
    </row>
    <row r="176" spans="1:5" x14ac:dyDescent="0.25">
      <c r="A176" t="s">
        <v>21</v>
      </c>
      <c r="B176" t="s">
        <v>272</v>
      </c>
      <c r="C176">
        <v>1.41772151898734</v>
      </c>
      <c r="D176">
        <v>1.23</v>
      </c>
      <c r="E176">
        <v>0.44</v>
      </c>
    </row>
    <row r="177" spans="1:5" x14ac:dyDescent="0.25">
      <c r="A177" t="s">
        <v>21</v>
      </c>
      <c r="B177" t="s">
        <v>397</v>
      </c>
      <c r="C177">
        <v>1.41772151898734</v>
      </c>
      <c r="D177">
        <v>1.06</v>
      </c>
      <c r="E177">
        <v>1.32</v>
      </c>
    </row>
    <row r="178" spans="1:5" x14ac:dyDescent="0.25">
      <c r="A178" t="s">
        <v>21</v>
      </c>
      <c r="B178" t="s">
        <v>274</v>
      </c>
      <c r="C178">
        <v>1.41772151898734</v>
      </c>
      <c r="D178">
        <v>1.59</v>
      </c>
      <c r="E178">
        <v>0.63</v>
      </c>
    </row>
    <row r="179" spans="1:5" x14ac:dyDescent="0.25">
      <c r="A179" t="s">
        <v>21</v>
      </c>
      <c r="B179" t="s">
        <v>150</v>
      </c>
      <c r="C179">
        <v>1.41772151898734</v>
      </c>
      <c r="D179">
        <v>0.96</v>
      </c>
      <c r="E179">
        <v>0.96</v>
      </c>
    </row>
    <row r="180" spans="1:5" x14ac:dyDescent="0.25">
      <c r="A180" t="s">
        <v>21</v>
      </c>
      <c r="B180" t="s">
        <v>275</v>
      </c>
      <c r="C180">
        <v>1.41772151898734</v>
      </c>
      <c r="D180">
        <v>0.88</v>
      </c>
      <c r="E180">
        <v>0.69</v>
      </c>
    </row>
    <row r="181" spans="1:5" x14ac:dyDescent="0.25">
      <c r="A181" t="s">
        <v>21</v>
      </c>
      <c r="B181" t="s">
        <v>23</v>
      </c>
      <c r="C181">
        <v>1.41772151898734</v>
      </c>
      <c r="D181">
        <v>1.65</v>
      </c>
      <c r="E181">
        <v>0.94</v>
      </c>
    </row>
    <row r="182" spans="1:5" x14ac:dyDescent="0.25">
      <c r="A182" t="s">
        <v>21</v>
      </c>
      <c r="B182" t="s">
        <v>22</v>
      </c>
      <c r="C182">
        <v>1.41772151898734</v>
      </c>
      <c r="D182">
        <v>1.3</v>
      </c>
      <c r="E182">
        <v>1.57</v>
      </c>
    </row>
    <row r="183" spans="1:5" x14ac:dyDescent="0.25">
      <c r="A183" t="s">
        <v>21</v>
      </c>
      <c r="B183" t="s">
        <v>266</v>
      </c>
      <c r="C183">
        <v>1.41772151898734</v>
      </c>
      <c r="D183">
        <v>0.71</v>
      </c>
      <c r="E183">
        <v>1.2</v>
      </c>
    </row>
    <row r="184" spans="1:5" x14ac:dyDescent="0.25">
      <c r="A184" t="s">
        <v>21</v>
      </c>
      <c r="B184" t="s">
        <v>268</v>
      </c>
      <c r="C184">
        <v>1.41772151898734</v>
      </c>
      <c r="D184">
        <v>0.76</v>
      </c>
      <c r="E184">
        <v>1.38</v>
      </c>
    </row>
    <row r="185" spans="1:5" x14ac:dyDescent="0.25">
      <c r="A185" t="s">
        <v>21</v>
      </c>
      <c r="B185" t="s">
        <v>151</v>
      </c>
      <c r="C185">
        <v>1.41772151898734</v>
      </c>
      <c r="D185">
        <v>0.77</v>
      </c>
      <c r="E185">
        <v>1.85</v>
      </c>
    </row>
    <row r="186" spans="1:5" x14ac:dyDescent="0.25">
      <c r="A186" t="s">
        <v>21</v>
      </c>
      <c r="B186" t="s">
        <v>153</v>
      </c>
      <c r="C186">
        <v>1.41772151898734</v>
      </c>
      <c r="D186">
        <v>1.88</v>
      </c>
      <c r="E186">
        <v>0.31</v>
      </c>
    </row>
    <row r="187" spans="1:5" x14ac:dyDescent="0.25">
      <c r="A187" t="s">
        <v>21</v>
      </c>
      <c r="B187" t="s">
        <v>273</v>
      </c>
      <c r="C187">
        <v>1.41772151898734</v>
      </c>
      <c r="D187">
        <v>0.64</v>
      </c>
      <c r="E187">
        <v>0.75</v>
      </c>
    </row>
    <row r="188" spans="1:5" x14ac:dyDescent="0.25">
      <c r="A188" t="s">
        <v>21</v>
      </c>
      <c r="B188" t="s">
        <v>265</v>
      </c>
      <c r="C188">
        <v>1.41772151898734</v>
      </c>
      <c r="D188">
        <v>0.88</v>
      </c>
      <c r="E188">
        <v>0.94</v>
      </c>
    </row>
    <row r="189" spans="1:5" x14ac:dyDescent="0.25">
      <c r="A189" t="s">
        <v>21</v>
      </c>
      <c r="B189" t="s">
        <v>271</v>
      </c>
      <c r="C189">
        <v>1.41772151898734</v>
      </c>
      <c r="D189">
        <v>0.65</v>
      </c>
      <c r="E189">
        <v>1.07</v>
      </c>
    </row>
    <row r="190" spans="1:5" x14ac:dyDescent="0.25">
      <c r="A190" t="s">
        <v>21</v>
      </c>
      <c r="B190" t="s">
        <v>270</v>
      </c>
      <c r="C190">
        <v>1.41772151898734</v>
      </c>
      <c r="D190">
        <v>0.82</v>
      </c>
      <c r="E190">
        <v>1.07</v>
      </c>
    </row>
    <row r="191" spans="1:5" x14ac:dyDescent="0.25">
      <c r="A191" t="s">
        <v>154</v>
      </c>
      <c r="B191" t="s">
        <v>159</v>
      </c>
      <c r="C191">
        <v>1.33891213389121</v>
      </c>
      <c r="D191">
        <v>0.68</v>
      </c>
      <c r="E191">
        <v>0.81</v>
      </c>
    </row>
    <row r="192" spans="1:5" x14ac:dyDescent="0.25">
      <c r="A192" t="s">
        <v>154</v>
      </c>
      <c r="B192" t="s">
        <v>161</v>
      </c>
      <c r="C192">
        <v>1.33891213389121</v>
      </c>
      <c r="D192">
        <v>0.44</v>
      </c>
      <c r="E192">
        <v>0.4</v>
      </c>
    </row>
    <row r="193" spans="1:5" x14ac:dyDescent="0.25">
      <c r="A193" t="s">
        <v>154</v>
      </c>
      <c r="B193" t="s">
        <v>163</v>
      </c>
      <c r="C193">
        <v>1.33891213389121</v>
      </c>
      <c r="D193">
        <v>1.87</v>
      </c>
      <c r="E193">
        <v>0.89</v>
      </c>
    </row>
    <row r="194" spans="1:5" x14ac:dyDescent="0.25">
      <c r="A194" t="s">
        <v>154</v>
      </c>
      <c r="B194" t="s">
        <v>160</v>
      </c>
      <c r="C194">
        <v>1.33891213389121</v>
      </c>
      <c r="D194">
        <v>0.75</v>
      </c>
      <c r="E194">
        <v>0.97</v>
      </c>
    </row>
    <row r="195" spans="1:5" x14ac:dyDescent="0.25">
      <c r="A195" t="s">
        <v>154</v>
      </c>
      <c r="B195" t="s">
        <v>165</v>
      </c>
      <c r="C195">
        <v>1.33891213389121</v>
      </c>
      <c r="D195">
        <v>0.86</v>
      </c>
      <c r="E195">
        <v>1.57</v>
      </c>
    </row>
    <row r="196" spans="1:5" x14ac:dyDescent="0.25">
      <c r="A196" t="s">
        <v>154</v>
      </c>
      <c r="B196" t="s">
        <v>164</v>
      </c>
      <c r="C196">
        <v>1.33891213389121</v>
      </c>
      <c r="D196">
        <v>0.93</v>
      </c>
      <c r="E196">
        <v>1.54</v>
      </c>
    </row>
    <row r="197" spans="1:5" x14ac:dyDescent="0.25">
      <c r="A197" t="s">
        <v>154</v>
      </c>
      <c r="B197" t="s">
        <v>167</v>
      </c>
      <c r="C197">
        <v>1.33891213389121</v>
      </c>
      <c r="D197">
        <v>1.43</v>
      </c>
      <c r="E197">
        <v>0.49</v>
      </c>
    </row>
    <row r="198" spans="1:5" x14ac:dyDescent="0.25">
      <c r="A198" t="s">
        <v>154</v>
      </c>
      <c r="B198" t="s">
        <v>168</v>
      </c>
      <c r="C198">
        <v>1.33891213389121</v>
      </c>
      <c r="D198">
        <v>0.75</v>
      </c>
      <c r="E198">
        <v>0.81</v>
      </c>
    </row>
    <row r="199" spans="1:5" x14ac:dyDescent="0.25">
      <c r="A199" t="s">
        <v>154</v>
      </c>
      <c r="B199" t="s">
        <v>156</v>
      </c>
      <c r="C199">
        <v>1.33891213389121</v>
      </c>
      <c r="D199">
        <v>1.63</v>
      </c>
      <c r="E199">
        <v>0.62</v>
      </c>
    </row>
    <row r="200" spans="1:5" x14ac:dyDescent="0.25">
      <c r="A200" t="s">
        <v>154</v>
      </c>
      <c r="B200" t="s">
        <v>169</v>
      </c>
      <c r="C200">
        <v>1.33891213389121</v>
      </c>
      <c r="D200">
        <v>0.75</v>
      </c>
      <c r="E200">
        <v>1.1299999999999999</v>
      </c>
    </row>
    <row r="201" spans="1:5" x14ac:dyDescent="0.25">
      <c r="A201" t="s">
        <v>154</v>
      </c>
      <c r="B201" t="s">
        <v>162</v>
      </c>
      <c r="C201">
        <v>1.33891213389121</v>
      </c>
      <c r="D201">
        <v>0.56000000000000005</v>
      </c>
      <c r="E201">
        <v>0.81</v>
      </c>
    </row>
    <row r="202" spans="1:5" x14ac:dyDescent="0.25">
      <c r="A202" t="s">
        <v>154</v>
      </c>
      <c r="B202" t="s">
        <v>170</v>
      </c>
      <c r="C202">
        <v>1.33891213389121</v>
      </c>
      <c r="D202">
        <v>1.24</v>
      </c>
      <c r="E202">
        <v>1.7</v>
      </c>
    </row>
    <row r="203" spans="1:5" x14ac:dyDescent="0.25">
      <c r="A203" t="s">
        <v>154</v>
      </c>
      <c r="B203" t="s">
        <v>166</v>
      </c>
      <c r="C203">
        <v>1.33891213389121</v>
      </c>
      <c r="D203">
        <v>0.81</v>
      </c>
      <c r="E203">
        <v>0.71</v>
      </c>
    </row>
    <row r="204" spans="1:5" x14ac:dyDescent="0.25">
      <c r="A204" t="s">
        <v>154</v>
      </c>
      <c r="B204" t="s">
        <v>174</v>
      </c>
      <c r="C204">
        <v>1.33891213389121</v>
      </c>
      <c r="D204">
        <v>1.24</v>
      </c>
      <c r="E204">
        <v>1.21</v>
      </c>
    </row>
    <row r="205" spans="1:5" x14ac:dyDescent="0.25">
      <c r="A205" t="s">
        <v>154</v>
      </c>
      <c r="B205" t="s">
        <v>172</v>
      </c>
      <c r="C205">
        <v>1.33891213389121</v>
      </c>
      <c r="D205">
        <v>0.68</v>
      </c>
      <c r="E205">
        <v>1.1499999999999999</v>
      </c>
    </row>
    <row r="206" spans="1:5" x14ac:dyDescent="0.25">
      <c r="A206" t="s">
        <v>154</v>
      </c>
      <c r="B206" t="s">
        <v>171</v>
      </c>
      <c r="C206">
        <v>1.33891213389121</v>
      </c>
      <c r="D206">
        <v>0.75</v>
      </c>
      <c r="E206">
        <v>1.05</v>
      </c>
    </row>
    <row r="207" spans="1:5" x14ac:dyDescent="0.25">
      <c r="A207" t="s">
        <v>154</v>
      </c>
      <c r="B207" t="s">
        <v>158</v>
      </c>
      <c r="C207">
        <v>1.33891213389121</v>
      </c>
      <c r="D207">
        <v>1.06</v>
      </c>
      <c r="E207">
        <v>1.3</v>
      </c>
    </row>
    <row r="208" spans="1:5" x14ac:dyDescent="0.25">
      <c r="A208" t="s">
        <v>154</v>
      </c>
      <c r="B208" t="s">
        <v>155</v>
      </c>
      <c r="C208">
        <v>1.33891213389121</v>
      </c>
      <c r="D208">
        <v>1.49</v>
      </c>
      <c r="E208">
        <v>1.21</v>
      </c>
    </row>
    <row r="209" spans="1:5" x14ac:dyDescent="0.25">
      <c r="A209" t="s">
        <v>154</v>
      </c>
      <c r="B209" t="s">
        <v>157</v>
      </c>
      <c r="C209">
        <v>1.33891213389121</v>
      </c>
      <c r="D209">
        <v>1.31</v>
      </c>
      <c r="E209">
        <v>0.65</v>
      </c>
    </row>
    <row r="210" spans="1:5" x14ac:dyDescent="0.25">
      <c r="A210" t="s">
        <v>154</v>
      </c>
      <c r="B210" t="s">
        <v>173</v>
      </c>
      <c r="C210">
        <v>1.33891213389121</v>
      </c>
      <c r="D210">
        <v>0.81</v>
      </c>
      <c r="E210">
        <v>0.89</v>
      </c>
    </row>
    <row r="211" spans="1:5" x14ac:dyDescent="0.25">
      <c r="A211" t="s">
        <v>175</v>
      </c>
      <c r="B211" t="s">
        <v>284</v>
      </c>
      <c r="C211">
        <v>1.18055555555556</v>
      </c>
      <c r="D211">
        <v>1.31</v>
      </c>
      <c r="E211">
        <v>1.07</v>
      </c>
    </row>
    <row r="212" spans="1:5" x14ac:dyDescent="0.25">
      <c r="A212" t="s">
        <v>175</v>
      </c>
      <c r="B212" t="s">
        <v>179</v>
      </c>
      <c r="C212">
        <v>1.18055555555556</v>
      </c>
      <c r="D212">
        <v>0.94</v>
      </c>
      <c r="E212">
        <v>1.81</v>
      </c>
    </row>
    <row r="213" spans="1:5" x14ac:dyDescent="0.25">
      <c r="A213" t="s">
        <v>175</v>
      </c>
      <c r="B213" t="s">
        <v>282</v>
      </c>
      <c r="C213">
        <v>1.18055555555556</v>
      </c>
      <c r="D213">
        <v>1.02</v>
      </c>
      <c r="E213">
        <v>0.63</v>
      </c>
    </row>
    <row r="214" spans="1:5" x14ac:dyDescent="0.25">
      <c r="A214" t="s">
        <v>175</v>
      </c>
      <c r="B214" t="s">
        <v>176</v>
      </c>
      <c r="C214">
        <v>1.18055555555556</v>
      </c>
      <c r="D214">
        <v>0.93</v>
      </c>
      <c r="E214">
        <v>0.72</v>
      </c>
    </row>
    <row r="215" spans="1:5" x14ac:dyDescent="0.25">
      <c r="A215" t="s">
        <v>175</v>
      </c>
      <c r="B215" t="s">
        <v>285</v>
      </c>
      <c r="C215">
        <v>1.18055555555556</v>
      </c>
      <c r="D215">
        <v>1.08</v>
      </c>
      <c r="E215">
        <v>1.23</v>
      </c>
    </row>
    <row r="216" spans="1:5" x14ac:dyDescent="0.25">
      <c r="A216" t="s">
        <v>175</v>
      </c>
      <c r="B216" t="s">
        <v>277</v>
      </c>
      <c r="C216">
        <v>1.18055555555556</v>
      </c>
      <c r="D216">
        <v>0.59</v>
      </c>
      <c r="E216">
        <v>1</v>
      </c>
    </row>
    <row r="217" spans="1:5" x14ac:dyDescent="0.25">
      <c r="A217" t="s">
        <v>175</v>
      </c>
      <c r="B217" t="s">
        <v>281</v>
      </c>
      <c r="C217">
        <v>1.18055555555556</v>
      </c>
      <c r="D217">
        <v>0.59</v>
      </c>
      <c r="E217">
        <v>1.54</v>
      </c>
    </row>
    <row r="218" spans="1:5" x14ac:dyDescent="0.25">
      <c r="A218" t="s">
        <v>175</v>
      </c>
      <c r="B218" t="s">
        <v>178</v>
      </c>
      <c r="C218">
        <v>1.18055555555556</v>
      </c>
      <c r="D218">
        <v>0.28000000000000003</v>
      </c>
      <c r="E218">
        <v>1.01</v>
      </c>
    </row>
    <row r="219" spans="1:5" x14ac:dyDescent="0.25">
      <c r="A219" t="s">
        <v>175</v>
      </c>
      <c r="B219" t="s">
        <v>278</v>
      </c>
      <c r="C219">
        <v>1.18055555555556</v>
      </c>
      <c r="D219">
        <v>0.69</v>
      </c>
      <c r="E219">
        <v>1.56</v>
      </c>
    </row>
    <row r="220" spans="1:5" x14ac:dyDescent="0.25">
      <c r="A220" t="s">
        <v>175</v>
      </c>
      <c r="B220" t="s">
        <v>276</v>
      </c>
      <c r="C220">
        <v>1.18055555555556</v>
      </c>
      <c r="D220">
        <v>2.39</v>
      </c>
      <c r="E220">
        <v>0.16</v>
      </c>
    </row>
    <row r="221" spans="1:5" x14ac:dyDescent="0.25">
      <c r="A221" t="s">
        <v>175</v>
      </c>
      <c r="B221" t="s">
        <v>279</v>
      </c>
      <c r="C221">
        <v>1.18055555555556</v>
      </c>
      <c r="D221">
        <v>1.85</v>
      </c>
      <c r="E221">
        <v>0.74</v>
      </c>
    </row>
    <row r="222" spans="1:5" x14ac:dyDescent="0.25">
      <c r="A222" t="s">
        <v>175</v>
      </c>
      <c r="B222" t="s">
        <v>283</v>
      </c>
      <c r="C222">
        <v>1.18055555555556</v>
      </c>
      <c r="D222">
        <v>0.85</v>
      </c>
      <c r="E222">
        <v>0.36</v>
      </c>
    </row>
    <row r="223" spans="1:5" x14ac:dyDescent="0.25">
      <c r="A223" t="s">
        <v>175</v>
      </c>
      <c r="B223" t="s">
        <v>177</v>
      </c>
      <c r="C223">
        <v>1.18055555555556</v>
      </c>
      <c r="D223">
        <v>0.69</v>
      </c>
      <c r="E223">
        <v>1.23</v>
      </c>
    </row>
    <row r="224" spans="1:5" x14ac:dyDescent="0.25">
      <c r="A224" t="s">
        <v>175</v>
      </c>
      <c r="B224" t="s">
        <v>280</v>
      </c>
      <c r="C224">
        <v>1.18055555555556</v>
      </c>
      <c r="D224">
        <v>0.51</v>
      </c>
      <c r="E224">
        <v>1</v>
      </c>
    </row>
    <row r="225" spans="1:5" x14ac:dyDescent="0.25">
      <c r="A225" t="s">
        <v>24</v>
      </c>
      <c r="B225" t="s">
        <v>292</v>
      </c>
      <c r="C225">
        <v>1.6</v>
      </c>
      <c r="D225">
        <v>1.48</v>
      </c>
      <c r="E225">
        <v>1</v>
      </c>
    </row>
    <row r="226" spans="1:5" x14ac:dyDescent="0.25">
      <c r="A226" t="s">
        <v>24</v>
      </c>
      <c r="B226" t="s">
        <v>289</v>
      </c>
      <c r="C226">
        <v>1.6</v>
      </c>
      <c r="D226">
        <v>0.68</v>
      </c>
      <c r="E226">
        <v>1.32</v>
      </c>
    </row>
    <row r="227" spans="1:5" x14ac:dyDescent="0.25">
      <c r="A227" t="s">
        <v>24</v>
      </c>
      <c r="B227" t="s">
        <v>180</v>
      </c>
      <c r="C227">
        <v>1.6</v>
      </c>
      <c r="D227">
        <v>1.1200000000000001</v>
      </c>
      <c r="E227">
        <v>1.31</v>
      </c>
    </row>
    <row r="228" spans="1:5" x14ac:dyDescent="0.25">
      <c r="A228" t="s">
        <v>24</v>
      </c>
      <c r="B228" t="s">
        <v>326</v>
      </c>
      <c r="C228">
        <v>1.6</v>
      </c>
      <c r="D228">
        <v>0.81</v>
      </c>
      <c r="E228">
        <v>1.31</v>
      </c>
    </row>
    <row r="229" spans="1:5" x14ac:dyDescent="0.25">
      <c r="A229" t="s">
        <v>24</v>
      </c>
      <c r="B229" t="s">
        <v>288</v>
      </c>
      <c r="C229">
        <v>1.6</v>
      </c>
      <c r="D229">
        <v>0.81</v>
      </c>
      <c r="E229">
        <v>1.38</v>
      </c>
    </row>
    <row r="230" spans="1:5" x14ac:dyDescent="0.25">
      <c r="A230" t="s">
        <v>24</v>
      </c>
      <c r="B230" t="s">
        <v>287</v>
      </c>
      <c r="C230">
        <v>1.6</v>
      </c>
      <c r="D230">
        <v>0.62</v>
      </c>
      <c r="E230">
        <v>0.69</v>
      </c>
    </row>
    <row r="231" spans="1:5" x14ac:dyDescent="0.25">
      <c r="A231" t="s">
        <v>24</v>
      </c>
      <c r="B231" t="s">
        <v>293</v>
      </c>
      <c r="C231">
        <v>1.6</v>
      </c>
      <c r="D231">
        <v>0.91</v>
      </c>
      <c r="E231">
        <v>1.07</v>
      </c>
    </row>
    <row r="232" spans="1:5" x14ac:dyDescent="0.25">
      <c r="A232" t="s">
        <v>24</v>
      </c>
      <c r="B232" t="s">
        <v>294</v>
      </c>
      <c r="C232">
        <v>1.6</v>
      </c>
      <c r="D232">
        <v>1.81</v>
      </c>
      <c r="E232">
        <v>0.9</v>
      </c>
    </row>
    <row r="233" spans="1:5" x14ac:dyDescent="0.25">
      <c r="A233" t="s">
        <v>24</v>
      </c>
      <c r="B233" t="s">
        <v>295</v>
      </c>
      <c r="C233">
        <v>1.6</v>
      </c>
      <c r="D233">
        <v>1.31</v>
      </c>
      <c r="E233">
        <v>0.5</v>
      </c>
    </row>
    <row r="234" spans="1:5" x14ac:dyDescent="0.25">
      <c r="A234" t="s">
        <v>24</v>
      </c>
      <c r="B234" t="s">
        <v>25</v>
      </c>
      <c r="C234">
        <v>1.6</v>
      </c>
      <c r="D234">
        <v>0.97</v>
      </c>
      <c r="E234">
        <v>0.88</v>
      </c>
    </row>
    <row r="235" spans="1:5" x14ac:dyDescent="0.25">
      <c r="A235" t="s">
        <v>24</v>
      </c>
      <c r="B235" t="s">
        <v>327</v>
      </c>
      <c r="C235">
        <v>1.6</v>
      </c>
      <c r="D235">
        <v>1.36</v>
      </c>
      <c r="E235">
        <v>0.94</v>
      </c>
    </row>
    <row r="236" spans="1:5" x14ac:dyDescent="0.25">
      <c r="A236" t="s">
        <v>24</v>
      </c>
      <c r="B236" t="s">
        <v>286</v>
      </c>
      <c r="C236">
        <v>1.6</v>
      </c>
      <c r="D236">
        <v>1.69</v>
      </c>
      <c r="E236">
        <v>0.69</v>
      </c>
    </row>
    <row r="237" spans="1:5" x14ac:dyDescent="0.25">
      <c r="A237" t="s">
        <v>24</v>
      </c>
      <c r="B237" t="s">
        <v>291</v>
      </c>
      <c r="C237">
        <v>1.6</v>
      </c>
      <c r="D237">
        <v>0.17</v>
      </c>
      <c r="E237">
        <v>1.1299999999999999</v>
      </c>
    </row>
    <row r="238" spans="1:5" x14ac:dyDescent="0.25">
      <c r="A238" t="s">
        <v>24</v>
      </c>
      <c r="B238" t="s">
        <v>26</v>
      </c>
      <c r="C238">
        <v>1.6</v>
      </c>
      <c r="D238">
        <v>1.59</v>
      </c>
      <c r="E238">
        <v>0.82</v>
      </c>
    </row>
    <row r="239" spans="1:5" x14ac:dyDescent="0.25">
      <c r="A239" t="s">
        <v>24</v>
      </c>
      <c r="B239" t="s">
        <v>184</v>
      </c>
      <c r="C239">
        <v>1.6</v>
      </c>
      <c r="D239">
        <v>1.06</v>
      </c>
      <c r="E239">
        <v>1.1100000000000001</v>
      </c>
    </row>
    <row r="240" spans="1:5" x14ac:dyDescent="0.25">
      <c r="A240" t="s">
        <v>24</v>
      </c>
      <c r="B240" t="s">
        <v>290</v>
      </c>
      <c r="C240">
        <v>1.6</v>
      </c>
      <c r="D240">
        <v>0.87</v>
      </c>
      <c r="E240">
        <v>0.97</v>
      </c>
    </row>
    <row r="241" spans="1:5" x14ac:dyDescent="0.25">
      <c r="A241" t="s">
        <v>24</v>
      </c>
      <c r="B241" t="s">
        <v>183</v>
      </c>
      <c r="C241">
        <v>1.6</v>
      </c>
      <c r="D241">
        <v>0.62</v>
      </c>
      <c r="E241">
        <v>1.31</v>
      </c>
    </row>
    <row r="242" spans="1:5" x14ac:dyDescent="0.25">
      <c r="A242" t="s">
        <v>24</v>
      </c>
      <c r="B242" t="s">
        <v>182</v>
      </c>
      <c r="C242">
        <v>1.6</v>
      </c>
      <c r="D242">
        <v>0.87</v>
      </c>
      <c r="E242">
        <v>1.31</v>
      </c>
    </row>
    <row r="243" spans="1:5" x14ac:dyDescent="0.25">
      <c r="A243" t="s">
        <v>24</v>
      </c>
      <c r="B243" t="s">
        <v>185</v>
      </c>
      <c r="C243">
        <v>1.6</v>
      </c>
      <c r="D243">
        <v>0.51</v>
      </c>
      <c r="E243">
        <v>0.75</v>
      </c>
    </row>
    <row r="244" spans="1:5" x14ac:dyDescent="0.25">
      <c r="A244" t="s">
        <v>24</v>
      </c>
      <c r="B244" t="s">
        <v>181</v>
      </c>
      <c r="C244">
        <v>1.6</v>
      </c>
      <c r="D244">
        <v>0.75</v>
      </c>
      <c r="E244">
        <v>0.69</v>
      </c>
    </row>
    <row r="245" spans="1:5" x14ac:dyDescent="0.25">
      <c r="A245" t="s">
        <v>27</v>
      </c>
      <c r="B245" t="s">
        <v>187</v>
      </c>
      <c r="C245">
        <v>1.30952380952381</v>
      </c>
      <c r="D245">
        <v>0.69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1.30952380952381</v>
      </c>
      <c r="D246">
        <v>1.32</v>
      </c>
      <c r="E246">
        <v>1.58</v>
      </c>
    </row>
    <row r="247" spans="1:5" x14ac:dyDescent="0.25">
      <c r="A247" t="s">
        <v>27</v>
      </c>
      <c r="B247" t="s">
        <v>28</v>
      </c>
      <c r="C247">
        <v>1.30952380952381</v>
      </c>
      <c r="D247">
        <v>1.3</v>
      </c>
      <c r="E247">
        <v>0.83</v>
      </c>
    </row>
    <row r="248" spans="1:5" x14ac:dyDescent="0.25">
      <c r="A248" t="s">
        <v>27</v>
      </c>
      <c r="B248" t="s">
        <v>186</v>
      </c>
      <c r="C248">
        <v>1.30952380952381</v>
      </c>
      <c r="D248">
        <v>1.37</v>
      </c>
      <c r="E248">
        <v>0.64</v>
      </c>
    </row>
    <row r="249" spans="1:5" x14ac:dyDescent="0.25">
      <c r="A249" t="s">
        <v>27</v>
      </c>
      <c r="B249" t="s">
        <v>189</v>
      </c>
      <c r="C249">
        <v>1.30952380952381</v>
      </c>
      <c r="D249">
        <v>0.35</v>
      </c>
      <c r="E249">
        <v>0.83</v>
      </c>
    </row>
    <row r="250" spans="1:5" x14ac:dyDescent="0.25">
      <c r="A250" t="s">
        <v>27</v>
      </c>
      <c r="B250" t="s">
        <v>297</v>
      </c>
      <c r="C250">
        <v>1.30952380952381</v>
      </c>
      <c r="D250">
        <v>0.76</v>
      </c>
      <c r="E250">
        <v>1.25</v>
      </c>
    </row>
    <row r="251" spans="1:5" x14ac:dyDescent="0.25">
      <c r="A251" t="s">
        <v>27</v>
      </c>
      <c r="B251" t="s">
        <v>298</v>
      </c>
      <c r="C251">
        <v>1.30952380952381</v>
      </c>
      <c r="D251">
        <v>1.53</v>
      </c>
      <c r="E251">
        <v>0.55000000000000004</v>
      </c>
    </row>
    <row r="252" spans="1:5" x14ac:dyDescent="0.25">
      <c r="A252" t="s">
        <v>27</v>
      </c>
      <c r="B252" t="s">
        <v>31</v>
      </c>
      <c r="C252">
        <v>1.30952380952381</v>
      </c>
      <c r="D252">
        <v>0.62</v>
      </c>
      <c r="E252">
        <v>1</v>
      </c>
    </row>
    <row r="253" spans="1:5" x14ac:dyDescent="0.25">
      <c r="A253" t="s">
        <v>27</v>
      </c>
      <c r="B253" t="s">
        <v>195</v>
      </c>
      <c r="C253">
        <v>1.30952380952381</v>
      </c>
      <c r="D253">
        <v>1.46</v>
      </c>
      <c r="E253">
        <v>1.33</v>
      </c>
    </row>
    <row r="254" spans="1:5" x14ac:dyDescent="0.25">
      <c r="A254" t="s">
        <v>27</v>
      </c>
      <c r="B254" t="s">
        <v>188</v>
      </c>
      <c r="C254">
        <v>1.30952380952381</v>
      </c>
      <c r="D254">
        <v>1.37</v>
      </c>
      <c r="E254">
        <v>0.55000000000000004</v>
      </c>
    </row>
    <row r="255" spans="1:5" x14ac:dyDescent="0.25">
      <c r="A255" t="s">
        <v>27</v>
      </c>
      <c r="B255" t="s">
        <v>296</v>
      </c>
      <c r="C255">
        <v>1.30952380952381</v>
      </c>
      <c r="D255">
        <v>0.69</v>
      </c>
      <c r="E255">
        <v>1.42</v>
      </c>
    </row>
    <row r="256" spans="1:5" x14ac:dyDescent="0.25">
      <c r="A256" t="s">
        <v>27</v>
      </c>
      <c r="B256" t="s">
        <v>190</v>
      </c>
      <c r="C256">
        <v>1.30952380952381</v>
      </c>
      <c r="D256">
        <v>0.76</v>
      </c>
      <c r="E256">
        <v>0.83</v>
      </c>
    </row>
    <row r="257" spans="1:5" x14ac:dyDescent="0.25">
      <c r="A257" t="s">
        <v>27</v>
      </c>
      <c r="B257" t="s">
        <v>192</v>
      </c>
      <c r="C257">
        <v>1.30952380952381</v>
      </c>
      <c r="D257">
        <v>1.1100000000000001</v>
      </c>
      <c r="E257">
        <v>1.08</v>
      </c>
    </row>
    <row r="258" spans="1:5" x14ac:dyDescent="0.25">
      <c r="A258" t="s">
        <v>27</v>
      </c>
      <c r="B258" t="s">
        <v>329</v>
      </c>
      <c r="C258">
        <v>1.30952380952381</v>
      </c>
      <c r="D258">
        <v>0.9</v>
      </c>
      <c r="E258">
        <v>1.08</v>
      </c>
    </row>
    <row r="259" spans="1:5" x14ac:dyDescent="0.25">
      <c r="A259" t="s">
        <v>27</v>
      </c>
      <c r="B259" t="s">
        <v>194</v>
      </c>
      <c r="C259">
        <v>1.30952380952381</v>
      </c>
      <c r="D259">
        <v>0.69</v>
      </c>
      <c r="E259">
        <v>1.01</v>
      </c>
    </row>
    <row r="260" spans="1:5" x14ac:dyDescent="0.25">
      <c r="A260" t="s">
        <v>27</v>
      </c>
      <c r="B260" t="s">
        <v>299</v>
      </c>
      <c r="C260">
        <v>1.30952380952381</v>
      </c>
      <c r="D260">
        <v>1.25</v>
      </c>
      <c r="E260">
        <v>0.67</v>
      </c>
    </row>
    <row r="261" spans="1:5" x14ac:dyDescent="0.25">
      <c r="A261" t="s">
        <v>27</v>
      </c>
      <c r="B261" t="s">
        <v>328</v>
      </c>
      <c r="C261">
        <v>1.30952380952381</v>
      </c>
      <c r="D261">
        <v>1.37</v>
      </c>
      <c r="E261">
        <v>0.64</v>
      </c>
    </row>
    <row r="262" spans="1:5" x14ac:dyDescent="0.25">
      <c r="A262" t="s">
        <v>27</v>
      </c>
      <c r="B262" t="s">
        <v>193</v>
      </c>
      <c r="C262">
        <v>1.30952380952381</v>
      </c>
      <c r="D262">
        <v>0.92</v>
      </c>
      <c r="E262">
        <v>0.73</v>
      </c>
    </row>
    <row r="263" spans="1:5" x14ac:dyDescent="0.25">
      <c r="A263" t="s">
        <v>27</v>
      </c>
      <c r="B263" t="s">
        <v>30</v>
      </c>
      <c r="C263">
        <v>1.30952380952381</v>
      </c>
      <c r="D263">
        <v>0.84</v>
      </c>
      <c r="E263">
        <v>1.01</v>
      </c>
    </row>
    <row r="264" spans="1:5" x14ac:dyDescent="0.25">
      <c r="A264" t="s">
        <v>27</v>
      </c>
      <c r="B264" t="s">
        <v>29</v>
      </c>
      <c r="C264">
        <v>1.30952380952381</v>
      </c>
      <c r="D264">
        <v>0.76</v>
      </c>
      <c r="E264">
        <v>1.67</v>
      </c>
    </row>
    <row r="265" spans="1:5" x14ac:dyDescent="0.25">
      <c r="A265" t="s">
        <v>196</v>
      </c>
      <c r="B265" t="s">
        <v>205</v>
      </c>
      <c r="C265">
        <v>1.58378378378378</v>
      </c>
      <c r="D265">
        <v>1.1399999999999999</v>
      </c>
      <c r="E265">
        <v>0.94</v>
      </c>
    </row>
    <row r="266" spans="1:5" x14ac:dyDescent="0.25">
      <c r="A266" t="s">
        <v>196</v>
      </c>
      <c r="B266" t="s">
        <v>306</v>
      </c>
      <c r="C266">
        <v>1.58378378378378</v>
      </c>
      <c r="D266">
        <v>1.96</v>
      </c>
      <c r="E266">
        <v>0.61</v>
      </c>
    </row>
    <row r="267" spans="1:5" x14ac:dyDescent="0.25">
      <c r="A267" t="s">
        <v>196</v>
      </c>
      <c r="B267" t="s">
        <v>206</v>
      </c>
      <c r="C267">
        <v>1.58378378378378</v>
      </c>
      <c r="D267">
        <v>0.56999999999999995</v>
      </c>
      <c r="E267">
        <v>1.41</v>
      </c>
    </row>
    <row r="268" spans="1:5" x14ac:dyDescent="0.25">
      <c r="A268" t="s">
        <v>196</v>
      </c>
      <c r="B268" t="s">
        <v>197</v>
      </c>
      <c r="C268">
        <v>1.58378378378378</v>
      </c>
      <c r="D268">
        <v>0.75</v>
      </c>
      <c r="E268">
        <v>1.9</v>
      </c>
    </row>
    <row r="269" spans="1:5" x14ac:dyDescent="0.25">
      <c r="A269" t="s">
        <v>196</v>
      </c>
      <c r="B269" t="s">
        <v>307</v>
      </c>
      <c r="C269">
        <v>1.58378378378378</v>
      </c>
      <c r="D269">
        <v>1.1399999999999999</v>
      </c>
      <c r="E269">
        <v>0.61</v>
      </c>
    </row>
    <row r="270" spans="1:5" x14ac:dyDescent="0.25">
      <c r="A270" t="s">
        <v>196</v>
      </c>
      <c r="B270" t="s">
        <v>204</v>
      </c>
      <c r="C270">
        <v>1.58378378378378</v>
      </c>
      <c r="D270">
        <v>0.98</v>
      </c>
      <c r="E270">
        <v>1.41</v>
      </c>
    </row>
    <row r="271" spans="1:5" x14ac:dyDescent="0.25">
      <c r="A271" t="s">
        <v>196</v>
      </c>
      <c r="B271" t="s">
        <v>302</v>
      </c>
      <c r="C271">
        <v>1.58378378378378</v>
      </c>
      <c r="D271">
        <v>0.82</v>
      </c>
      <c r="E271">
        <v>0.54</v>
      </c>
    </row>
    <row r="272" spans="1:5" x14ac:dyDescent="0.25">
      <c r="A272" t="s">
        <v>196</v>
      </c>
      <c r="B272" t="s">
        <v>305</v>
      </c>
      <c r="C272">
        <v>1.58378378378378</v>
      </c>
      <c r="D272">
        <v>1.01</v>
      </c>
      <c r="E272">
        <v>0.74</v>
      </c>
    </row>
    <row r="273" spans="1:5" x14ac:dyDescent="0.25">
      <c r="A273" t="s">
        <v>196</v>
      </c>
      <c r="B273" t="s">
        <v>202</v>
      </c>
      <c r="C273">
        <v>1.58378378378378</v>
      </c>
      <c r="D273">
        <v>0.95</v>
      </c>
      <c r="E273">
        <v>0.61</v>
      </c>
    </row>
    <row r="274" spans="1:5" x14ac:dyDescent="0.25">
      <c r="A274" t="s">
        <v>196</v>
      </c>
      <c r="B274" t="s">
        <v>200</v>
      </c>
      <c r="C274">
        <v>1.58378378378378</v>
      </c>
      <c r="D274">
        <v>1.52</v>
      </c>
      <c r="E274">
        <v>0.4</v>
      </c>
    </row>
    <row r="275" spans="1:5" x14ac:dyDescent="0.25">
      <c r="A275" t="s">
        <v>196</v>
      </c>
      <c r="B275" t="s">
        <v>199</v>
      </c>
      <c r="C275">
        <v>1.58378378378378</v>
      </c>
      <c r="D275">
        <v>1.2</v>
      </c>
      <c r="E275">
        <v>1.41</v>
      </c>
    </row>
    <row r="276" spans="1:5" x14ac:dyDescent="0.25">
      <c r="A276" t="s">
        <v>196</v>
      </c>
      <c r="B276" t="s">
        <v>303</v>
      </c>
      <c r="C276">
        <v>1.58378378378378</v>
      </c>
      <c r="D276">
        <v>0.8</v>
      </c>
      <c r="E276">
        <v>0.92</v>
      </c>
    </row>
    <row r="277" spans="1:5" x14ac:dyDescent="0.25">
      <c r="A277" t="s">
        <v>196</v>
      </c>
      <c r="B277" t="s">
        <v>201</v>
      </c>
      <c r="C277">
        <v>1.58378378378378</v>
      </c>
      <c r="D277">
        <v>1.03</v>
      </c>
      <c r="E277">
        <v>0.92</v>
      </c>
    </row>
    <row r="278" spans="1:5" x14ac:dyDescent="0.25">
      <c r="A278" t="s">
        <v>196</v>
      </c>
      <c r="B278" t="s">
        <v>304</v>
      </c>
      <c r="C278">
        <v>1.58378378378378</v>
      </c>
      <c r="D278">
        <v>0.95</v>
      </c>
      <c r="E278">
        <v>1.88</v>
      </c>
    </row>
    <row r="279" spans="1:5" x14ac:dyDescent="0.25">
      <c r="A279" t="s">
        <v>196</v>
      </c>
      <c r="B279" t="s">
        <v>198</v>
      </c>
      <c r="C279">
        <v>1.58378378378378</v>
      </c>
      <c r="D279">
        <v>1.07</v>
      </c>
      <c r="E279">
        <v>0.27</v>
      </c>
    </row>
    <row r="280" spans="1:5" x14ac:dyDescent="0.25">
      <c r="A280" t="s">
        <v>196</v>
      </c>
      <c r="B280" t="s">
        <v>300</v>
      </c>
      <c r="C280">
        <v>1.58378378378378</v>
      </c>
      <c r="D280">
        <v>0.63</v>
      </c>
      <c r="E280">
        <v>1.1399999999999999</v>
      </c>
    </row>
    <row r="281" spans="1:5" x14ac:dyDescent="0.25">
      <c r="A281" t="s">
        <v>196</v>
      </c>
      <c r="B281" t="s">
        <v>301</v>
      </c>
      <c r="C281">
        <v>1.58378378378378</v>
      </c>
      <c r="D281">
        <v>0.95</v>
      </c>
      <c r="E281">
        <v>1.41</v>
      </c>
    </row>
    <row r="282" spans="1:5" x14ac:dyDescent="0.25">
      <c r="A282" t="s">
        <v>196</v>
      </c>
      <c r="B282" t="s">
        <v>203</v>
      </c>
      <c r="C282">
        <v>1.58378378378378</v>
      </c>
      <c r="D282">
        <v>0.63</v>
      </c>
      <c r="E282">
        <v>0.8</v>
      </c>
    </row>
    <row r="283" spans="1:5" x14ac:dyDescent="0.25">
      <c r="A283" t="s">
        <v>32</v>
      </c>
      <c r="B283" t="s">
        <v>331</v>
      </c>
      <c r="C283">
        <v>1.2292993630573199</v>
      </c>
      <c r="D283">
        <v>0.65</v>
      </c>
      <c r="E283">
        <v>0.79</v>
      </c>
    </row>
    <row r="284" spans="1:5" x14ac:dyDescent="0.25">
      <c r="A284" t="s">
        <v>32</v>
      </c>
      <c r="B284" t="s">
        <v>36</v>
      </c>
      <c r="C284">
        <v>1.2292993630573199</v>
      </c>
      <c r="D284">
        <v>1.46</v>
      </c>
      <c r="E284">
        <v>0.71</v>
      </c>
    </row>
    <row r="285" spans="1:5" x14ac:dyDescent="0.25">
      <c r="A285" t="s">
        <v>32</v>
      </c>
      <c r="B285" t="s">
        <v>212</v>
      </c>
      <c r="C285">
        <v>1.2292993630573199</v>
      </c>
      <c r="D285">
        <v>0.61</v>
      </c>
      <c r="E285">
        <v>1.65</v>
      </c>
    </row>
    <row r="286" spans="1:5" x14ac:dyDescent="0.25">
      <c r="A286" t="s">
        <v>32</v>
      </c>
      <c r="B286" t="s">
        <v>311</v>
      </c>
      <c r="C286">
        <v>1.2292993630573199</v>
      </c>
      <c r="D286">
        <v>0.81</v>
      </c>
      <c r="E286">
        <v>1.86</v>
      </c>
    </row>
    <row r="287" spans="1:5" x14ac:dyDescent="0.25">
      <c r="A287" t="s">
        <v>32</v>
      </c>
      <c r="B287" t="s">
        <v>210</v>
      </c>
      <c r="C287">
        <v>1.2292993630573199</v>
      </c>
      <c r="D287">
        <v>1.1399999999999999</v>
      </c>
      <c r="E287">
        <v>1.1499999999999999</v>
      </c>
    </row>
    <row r="288" spans="1:5" x14ac:dyDescent="0.25">
      <c r="A288" t="s">
        <v>32</v>
      </c>
      <c r="B288" t="s">
        <v>312</v>
      </c>
      <c r="C288">
        <v>1.2292993630573199</v>
      </c>
      <c r="D288">
        <v>0.61</v>
      </c>
      <c r="E288">
        <v>0.88</v>
      </c>
    </row>
    <row r="289" spans="1:5" x14ac:dyDescent="0.25">
      <c r="A289" t="s">
        <v>32</v>
      </c>
      <c r="B289" t="s">
        <v>209</v>
      </c>
      <c r="C289">
        <v>1.2292993630573199</v>
      </c>
      <c r="D289">
        <v>0.81</v>
      </c>
      <c r="E289">
        <v>1.1000000000000001</v>
      </c>
    </row>
    <row r="290" spans="1:5" x14ac:dyDescent="0.25">
      <c r="A290" t="s">
        <v>32</v>
      </c>
      <c r="B290" t="s">
        <v>313</v>
      </c>
      <c r="C290">
        <v>1.2292993630573199</v>
      </c>
      <c r="D290">
        <v>0.54</v>
      </c>
      <c r="E290">
        <v>1.18</v>
      </c>
    </row>
    <row r="291" spans="1:5" x14ac:dyDescent="0.25">
      <c r="A291" t="s">
        <v>32</v>
      </c>
      <c r="B291" t="s">
        <v>309</v>
      </c>
      <c r="C291">
        <v>1.2292993630573199</v>
      </c>
      <c r="D291">
        <v>0.99</v>
      </c>
      <c r="E291">
        <v>1.18</v>
      </c>
    </row>
    <row r="292" spans="1:5" x14ac:dyDescent="0.25">
      <c r="A292" t="s">
        <v>32</v>
      </c>
      <c r="B292" t="s">
        <v>308</v>
      </c>
      <c r="C292">
        <v>1.2292993630573199</v>
      </c>
      <c r="D292">
        <v>0.99</v>
      </c>
      <c r="E292">
        <v>1.18</v>
      </c>
    </row>
    <row r="293" spans="1:5" x14ac:dyDescent="0.25">
      <c r="A293" t="s">
        <v>32</v>
      </c>
      <c r="B293" t="s">
        <v>207</v>
      </c>
      <c r="C293">
        <v>1.2292993630573199</v>
      </c>
      <c r="D293">
        <v>1.42</v>
      </c>
      <c r="E293">
        <v>0.77</v>
      </c>
    </row>
    <row r="294" spans="1:5" x14ac:dyDescent="0.25">
      <c r="A294" t="s">
        <v>32</v>
      </c>
      <c r="B294" t="s">
        <v>330</v>
      </c>
      <c r="C294">
        <v>1.2292993630573199</v>
      </c>
      <c r="D294">
        <v>0.71</v>
      </c>
      <c r="E294">
        <v>0.77</v>
      </c>
    </row>
    <row r="295" spans="1:5" x14ac:dyDescent="0.25">
      <c r="A295" t="s">
        <v>32</v>
      </c>
      <c r="B295" t="s">
        <v>35</v>
      </c>
      <c r="C295">
        <v>1.2292993630573199</v>
      </c>
      <c r="D295">
        <v>1.9</v>
      </c>
      <c r="E295">
        <v>0.88</v>
      </c>
    </row>
    <row r="296" spans="1:5" x14ac:dyDescent="0.25">
      <c r="A296" t="s">
        <v>32</v>
      </c>
      <c r="B296" t="s">
        <v>34</v>
      </c>
      <c r="C296">
        <v>1.2292993630573199</v>
      </c>
      <c r="D296">
        <v>0.71</v>
      </c>
      <c r="E296">
        <v>0.88</v>
      </c>
    </row>
    <row r="297" spans="1:5" x14ac:dyDescent="0.25">
      <c r="A297" t="s">
        <v>32</v>
      </c>
      <c r="B297" t="s">
        <v>310</v>
      </c>
      <c r="C297">
        <v>1.2292993630573199</v>
      </c>
      <c r="D297">
        <v>0.71</v>
      </c>
      <c r="E297">
        <v>1.1000000000000001</v>
      </c>
    </row>
    <row r="298" spans="1:5" x14ac:dyDescent="0.25">
      <c r="A298" t="s">
        <v>32</v>
      </c>
      <c r="B298" t="s">
        <v>208</v>
      </c>
      <c r="C298">
        <v>1.2292993630573199</v>
      </c>
      <c r="D298">
        <v>1.27</v>
      </c>
      <c r="E298">
        <v>0.59</v>
      </c>
    </row>
    <row r="299" spans="1:5" x14ac:dyDescent="0.25">
      <c r="A299" t="s">
        <v>32</v>
      </c>
      <c r="B299" t="s">
        <v>33</v>
      </c>
      <c r="C299">
        <v>1.2292993630573199</v>
      </c>
      <c r="D299">
        <v>1.63</v>
      </c>
      <c r="E299">
        <v>0.55000000000000004</v>
      </c>
    </row>
    <row r="300" spans="1:5" x14ac:dyDescent="0.25">
      <c r="A300" t="s">
        <v>32</v>
      </c>
      <c r="B300" t="s">
        <v>211</v>
      </c>
      <c r="C300">
        <v>1.2292993630573199</v>
      </c>
      <c r="D300">
        <v>0.9</v>
      </c>
      <c r="E300">
        <v>0.78</v>
      </c>
    </row>
    <row r="301" spans="1:5" x14ac:dyDescent="0.25">
      <c r="A301" t="s">
        <v>213</v>
      </c>
      <c r="B301" t="s">
        <v>221</v>
      </c>
      <c r="C301">
        <v>1.25308641975309</v>
      </c>
      <c r="D301">
        <v>1.2</v>
      </c>
      <c r="E301">
        <v>0.94</v>
      </c>
    </row>
    <row r="302" spans="1:5" x14ac:dyDescent="0.25">
      <c r="A302" t="s">
        <v>213</v>
      </c>
      <c r="B302" t="s">
        <v>214</v>
      </c>
      <c r="C302">
        <v>1.25308641975309</v>
      </c>
      <c r="D302">
        <v>1.6</v>
      </c>
      <c r="E302">
        <v>0.59</v>
      </c>
    </row>
    <row r="303" spans="1:5" x14ac:dyDescent="0.25">
      <c r="A303" t="s">
        <v>213</v>
      </c>
      <c r="B303" t="s">
        <v>217</v>
      </c>
      <c r="C303">
        <v>1.25308641975309</v>
      </c>
      <c r="D303">
        <v>0.86</v>
      </c>
      <c r="E303">
        <v>1.17</v>
      </c>
    </row>
    <row r="304" spans="1:5" x14ac:dyDescent="0.25">
      <c r="A304" t="s">
        <v>213</v>
      </c>
      <c r="B304" t="s">
        <v>216</v>
      </c>
      <c r="C304">
        <v>1.25308641975309</v>
      </c>
      <c r="D304">
        <v>0.63</v>
      </c>
      <c r="E304">
        <v>1.35</v>
      </c>
    </row>
    <row r="305" spans="1:5" x14ac:dyDescent="0.25">
      <c r="A305" t="s">
        <v>213</v>
      </c>
      <c r="B305" t="s">
        <v>218</v>
      </c>
      <c r="C305">
        <v>1.25308641975309</v>
      </c>
      <c r="D305">
        <v>0.97</v>
      </c>
      <c r="E305">
        <v>1</v>
      </c>
    </row>
    <row r="306" spans="1:5" x14ac:dyDescent="0.25">
      <c r="A306" t="s">
        <v>213</v>
      </c>
      <c r="B306" t="s">
        <v>219</v>
      </c>
      <c r="C306">
        <v>1.25308641975309</v>
      </c>
      <c r="D306">
        <v>1.04</v>
      </c>
      <c r="E306">
        <v>1.2</v>
      </c>
    </row>
    <row r="307" spans="1:5" x14ac:dyDescent="0.25">
      <c r="A307" t="s">
        <v>213</v>
      </c>
      <c r="B307" t="s">
        <v>215</v>
      </c>
      <c r="C307">
        <v>1.25308641975309</v>
      </c>
      <c r="D307">
        <v>0.91</v>
      </c>
      <c r="E307">
        <v>1</v>
      </c>
    </row>
    <row r="308" spans="1:5" x14ac:dyDescent="0.25">
      <c r="A308" t="s">
        <v>213</v>
      </c>
      <c r="B308" t="s">
        <v>314</v>
      </c>
      <c r="C308">
        <v>1.25308641975309</v>
      </c>
      <c r="D308">
        <v>0.74</v>
      </c>
      <c r="E308">
        <v>1.33</v>
      </c>
    </row>
    <row r="309" spans="1:5" x14ac:dyDescent="0.25">
      <c r="A309" t="s">
        <v>213</v>
      </c>
      <c r="B309" t="s">
        <v>315</v>
      </c>
      <c r="C309">
        <v>1.25308641975309</v>
      </c>
      <c r="D309">
        <v>2.39</v>
      </c>
      <c r="E309">
        <v>0.06</v>
      </c>
    </row>
    <row r="310" spans="1:5" x14ac:dyDescent="0.25">
      <c r="A310" t="s">
        <v>213</v>
      </c>
      <c r="B310" t="s">
        <v>220</v>
      </c>
      <c r="C310">
        <v>1.25308641975309</v>
      </c>
      <c r="D310">
        <v>0.63</v>
      </c>
      <c r="E310">
        <v>1.59</v>
      </c>
    </row>
    <row r="311" spans="1:5" x14ac:dyDescent="0.25">
      <c r="A311" t="s">
        <v>213</v>
      </c>
      <c r="B311" t="s">
        <v>222</v>
      </c>
      <c r="C311">
        <v>1.25308641975309</v>
      </c>
      <c r="D311">
        <v>0.31</v>
      </c>
      <c r="E311">
        <v>0.7</v>
      </c>
    </row>
    <row r="312" spans="1:5" x14ac:dyDescent="0.25">
      <c r="A312" t="s">
        <v>213</v>
      </c>
      <c r="B312" t="s">
        <v>223</v>
      </c>
      <c r="C312">
        <v>1.25308641975309</v>
      </c>
      <c r="D312">
        <v>0.73</v>
      </c>
      <c r="E312">
        <v>1.03</v>
      </c>
    </row>
    <row r="313" spans="1:5" x14ac:dyDescent="0.25">
      <c r="A313" t="s">
        <v>37</v>
      </c>
      <c r="B313" t="s">
        <v>224</v>
      </c>
      <c r="C313">
        <v>1.77142857142857</v>
      </c>
      <c r="D313">
        <v>0.85</v>
      </c>
      <c r="E313">
        <v>1.9</v>
      </c>
    </row>
    <row r="314" spans="1:5" x14ac:dyDescent="0.25">
      <c r="A314" t="s">
        <v>37</v>
      </c>
      <c r="B314" t="s">
        <v>229</v>
      </c>
      <c r="C314">
        <v>1.77142857142857</v>
      </c>
      <c r="D314">
        <v>0.49</v>
      </c>
      <c r="E314">
        <v>0.56999999999999995</v>
      </c>
    </row>
    <row r="315" spans="1:5" x14ac:dyDescent="0.25">
      <c r="A315" t="s">
        <v>37</v>
      </c>
      <c r="B315" t="s">
        <v>227</v>
      </c>
      <c r="C315">
        <v>1.77142857142857</v>
      </c>
      <c r="D315">
        <v>0.73</v>
      </c>
      <c r="E315">
        <v>0.43</v>
      </c>
    </row>
    <row r="316" spans="1:5" x14ac:dyDescent="0.25">
      <c r="A316" t="s">
        <v>37</v>
      </c>
      <c r="B316" t="s">
        <v>226</v>
      </c>
      <c r="C316">
        <v>1.77142857142857</v>
      </c>
      <c r="D316">
        <v>1.1299999999999999</v>
      </c>
      <c r="E316">
        <v>0.76</v>
      </c>
    </row>
    <row r="317" spans="1:5" x14ac:dyDescent="0.25">
      <c r="A317" t="s">
        <v>37</v>
      </c>
      <c r="B317" t="s">
        <v>39</v>
      </c>
      <c r="C317">
        <v>1.77142857142857</v>
      </c>
      <c r="D317">
        <v>1.1299999999999999</v>
      </c>
      <c r="E317">
        <v>0.76</v>
      </c>
    </row>
    <row r="318" spans="1:5" x14ac:dyDescent="0.25">
      <c r="A318" t="s">
        <v>37</v>
      </c>
      <c r="B318" t="s">
        <v>225</v>
      </c>
      <c r="C318">
        <v>1.77142857142857</v>
      </c>
      <c r="D318">
        <v>1.98</v>
      </c>
      <c r="E318">
        <v>1.05</v>
      </c>
    </row>
    <row r="319" spans="1:5" x14ac:dyDescent="0.25">
      <c r="A319" t="s">
        <v>37</v>
      </c>
      <c r="B319" t="s">
        <v>231</v>
      </c>
      <c r="C319">
        <v>1.77142857142857</v>
      </c>
      <c r="D319">
        <v>1.02</v>
      </c>
      <c r="E319">
        <v>0.76</v>
      </c>
    </row>
    <row r="320" spans="1:5" x14ac:dyDescent="0.25">
      <c r="A320" t="s">
        <v>37</v>
      </c>
      <c r="B320" t="s">
        <v>38</v>
      </c>
      <c r="C320">
        <v>1.77142857142857</v>
      </c>
      <c r="D320">
        <v>0.56000000000000005</v>
      </c>
      <c r="E320">
        <v>0.76</v>
      </c>
    </row>
    <row r="321" spans="1:5" x14ac:dyDescent="0.25">
      <c r="A321" t="s">
        <v>37</v>
      </c>
      <c r="B321" t="s">
        <v>228</v>
      </c>
      <c r="C321">
        <v>1.77142857142857</v>
      </c>
      <c r="D321">
        <v>0.97</v>
      </c>
      <c r="E321">
        <v>1.74</v>
      </c>
    </row>
    <row r="322" spans="1:5" x14ac:dyDescent="0.25">
      <c r="A322" t="s">
        <v>37</v>
      </c>
      <c r="B322" t="s">
        <v>230</v>
      </c>
      <c r="C322">
        <v>1.77142857142857</v>
      </c>
      <c r="D322">
        <v>1.22</v>
      </c>
      <c r="E322">
        <v>1.1399999999999999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1.36279069767442</v>
      </c>
      <c r="D343">
        <v>0.61</v>
      </c>
      <c r="E343">
        <v>1.08</v>
      </c>
    </row>
    <row r="344" spans="1:5" x14ac:dyDescent="0.25">
      <c r="A344" t="s">
        <v>340</v>
      </c>
      <c r="B344" t="s">
        <v>352</v>
      </c>
      <c r="C344">
        <v>1.36279069767442</v>
      </c>
      <c r="D344">
        <v>1.27</v>
      </c>
      <c r="E344">
        <v>0.79</v>
      </c>
    </row>
    <row r="345" spans="1:5" x14ac:dyDescent="0.25">
      <c r="A345" t="s">
        <v>340</v>
      </c>
      <c r="B345" t="s">
        <v>353</v>
      </c>
      <c r="C345">
        <v>1.36279069767442</v>
      </c>
      <c r="D345">
        <v>1.73</v>
      </c>
      <c r="E345">
        <v>0.39</v>
      </c>
    </row>
    <row r="346" spans="1:5" x14ac:dyDescent="0.25">
      <c r="A346" t="s">
        <v>340</v>
      </c>
      <c r="B346" t="s">
        <v>354</v>
      </c>
      <c r="C346">
        <v>1.36279069767442</v>
      </c>
      <c r="D346">
        <v>1.69</v>
      </c>
      <c r="E346">
        <v>0.95</v>
      </c>
    </row>
    <row r="347" spans="1:5" x14ac:dyDescent="0.25">
      <c r="A347" t="s">
        <v>340</v>
      </c>
      <c r="B347" t="s">
        <v>356</v>
      </c>
      <c r="C347">
        <v>1.36279069767442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1.36279069767442</v>
      </c>
      <c r="D348">
        <v>0.73</v>
      </c>
      <c r="E348">
        <v>1.34</v>
      </c>
    </row>
    <row r="349" spans="1:5" x14ac:dyDescent="0.25">
      <c r="A349" t="s">
        <v>340</v>
      </c>
      <c r="B349" t="s">
        <v>365</v>
      </c>
      <c r="C349">
        <v>1.36279069767442</v>
      </c>
      <c r="D349">
        <v>1.1000000000000001</v>
      </c>
      <c r="E349">
        <v>1.47</v>
      </c>
    </row>
    <row r="350" spans="1:5" x14ac:dyDescent="0.25">
      <c r="A350" t="s">
        <v>340</v>
      </c>
      <c r="B350" t="s">
        <v>377</v>
      </c>
      <c r="C350">
        <v>1.36279069767442</v>
      </c>
      <c r="D350">
        <v>0.33</v>
      </c>
      <c r="E350">
        <v>0.95</v>
      </c>
    </row>
    <row r="351" spans="1:5" x14ac:dyDescent="0.25">
      <c r="A351" t="s">
        <v>340</v>
      </c>
      <c r="B351" t="s">
        <v>378</v>
      </c>
      <c r="C351">
        <v>1.36279069767442</v>
      </c>
      <c r="D351">
        <v>0.67</v>
      </c>
      <c r="E351">
        <v>1.34</v>
      </c>
    </row>
    <row r="352" spans="1:5" x14ac:dyDescent="0.25">
      <c r="A352" t="s">
        <v>340</v>
      </c>
      <c r="B352" t="s">
        <v>385</v>
      </c>
      <c r="C352">
        <v>1.36279069767442</v>
      </c>
      <c r="D352">
        <v>0.6</v>
      </c>
      <c r="E352">
        <v>0.63</v>
      </c>
    </row>
    <row r="353" spans="1:5" x14ac:dyDescent="0.25">
      <c r="A353" t="s">
        <v>340</v>
      </c>
      <c r="B353" t="s">
        <v>387</v>
      </c>
      <c r="C353">
        <v>1.36279069767442</v>
      </c>
      <c r="D353">
        <v>1.07</v>
      </c>
      <c r="E353">
        <v>1.02</v>
      </c>
    </row>
    <row r="354" spans="1:5" x14ac:dyDescent="0.25">
      <c r="A354" t="s">
        <v>340</v>
      </c>
      <c r="B354" t="s">
        <v>390</v>
      </c>
      <c r="C354">
        <v>1.36279069767442</v>
      </c>
      <c r="D354">
        <v>0.4</v>
      </c>
      <c r="E354">
        <v>0.95</v>
      </c>
    </row>
    <row r="355" spans="1:5" x14ac:dyDescent="0.25">
      <c r="A355" t="s">
        <v>340</v>
      </c>
      <c r="B355" t="s">
        <v>394</v>
      </c>
      <c r="C355">
        <v>1.36279069767442</v>
      </c>
      <c r="D355">
        <v>1.32</v>
      </c>
      <c r="E355">
        <v>1.21</v>
      </c>
    </row>
    <row r="356" spans="1:5" x14ac:dyDescent="0.25">
      <c r="A356" t="s">
        <v>340</v>
      </c>
      <c r="B356" t="s">
        <v>405</v>
      </c>
      <c r="C356">
        <v>1.36279069767442</v>
      </c>
      <c r="D356">
        <v>0.87</v>
      </c>
      <c r="E356">
        <v>1.18</v>
      </c>
    </row>
    <row r="357" spans="1:5" x14ac:dyDescent="0.25">
      <c r="A357" t="s">
        <v>340</v>
      </c>
      <c r="B357" t="s">
        <v>413</v>
      </c>
      <c r="C357">
        <v>1.36279069767442</v>
      </c>
      <c r="D357">
        <v>1.3</v>
      </c>
      <c r="E357">
        <v>0.67</v>
      </c>
    </row>
    <row r="358" spans="1:5" x14ac:dyDescent="0.25">
      <c r="A358" t="s">
        <v>340</v>
      </c>
      <c r="B358" t="s">
        <v>415</v>
      </c>
      <c r="C358">
        <v>1.36279069767442</v>
      </c>
      <c r="D358">
        <v>1.32</v>
      </c>
      <c r="E358">
        <v>0.61</v>
      </c>
    </row>
    <row r="359" spans="1:5" x14ac:dyDescent="0.25">
      <c r="A359" t="s">
        <v>340</v>
      </c>
      <c r="B359" t="s">
        <v>418</v>
      </c>
      <c r="C359">
        <v>1.36279069767442</v>
      </c>
      <c r="D359">
        <v>1.2</v>
      </c>
      <c r="E359">
        <v>0.79</v>
      </c>
    </row>
    <row r="360" spans="1:5" x14ac:dyDescent="0.25">
      <c r="A360" t="s">
        <v>340</v>
      </c>
      <c r="B360" t="s">
        <v>428</v>
      </c>
      <c r="C360">
        <v>1.36279069767442</v>
      </c>
      <c r="D360">
        <v>1.07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1.36279069767442</v>
      </c>
      <c r="D361">
        <v>0.8</v>
      </c>
      <c r="E361">
        <v>1.5</v>
      </c>
    </row>
    <row r="362" spans="1:5" x14ac:dyDescent="0.25">
      <c r="A362" t="s">
        <v>340</v>
      </c>
      <c r="B362" t="s">
        <v>431</v>
      </c>
      <c r="C362">
        <v>1.36279069767442</v>
      </c>
      <c r="D362">
        <v>1.1299999999999999</v>
      </c>
      <c r="E362">
        <v>0.79</v>
      </c>
    </row>
    <row r="363" spans="1:5" x14ac:dyDescent="0.25">
      <c r="A363" t="s">
        <v>342</v>
      </c>
      <c r="B363" t="s">
        <v>343</v>
      </c>
      <c r="C363">
        <v>1.1178707224334601</v>
      </c>
      <c r="D363">
        <v>0.75</v>
      </c>
      <c r="E363">
        <v>1.27</v>
      </c>
    </row>
    <row r="364" spans="1:5" x14ac:dyDescent="0.25">
      <c r="A364" t="s">
        <v>342</v>
      </c>
      <c r="B364" t="s">
        <v>346</v>
      </c>
      <c r="C364">
        <v>1.1178707224334601</v>
      </c>
      <c r="D364">
        <v>0.6</v>
      </c>
      <c r="E364">
        <v>1.27</v>
      </c>
    </row>
    <row r="365" spans="1:5" x14ac:dyDescent="0.25">
      <c r="A365" t="s">
        <v>342</v>
      </c>
      <c r="B365" t="s">
        <v>348</v>
      </c>
      <c r="C365">
        <v>1.1178707224334601</v>
      </c>
      <c r="D365">
        <v>1.49</v>
      </c>
      <c r="E365">
        <v>0.88</v>
      </c>
    </row>
    <row r="366" spans="1:5" x14ac:dyDescent="0.25">
      <c r="A366" t="s">
        <v>342</v>
      </c>
      <c r="B366" t="s">
        <v>363</v>
      </c>
      <c r="C366">
        <v>1.1178707224334601</v>
      </c>
      <c r="D366">
        <v>1.1200000000000001</v>
      </c>
      <c r="E366">
        <v>1.47</v>
      </c>
    </row>
    <row r="367" spans="1:5" x14ac:dyDescent="0.25">
      <c r="A367" t="s">
        <v>342</v>
      </c>
      <c r="B367" t="s">
        <v>364</v>
      </c>
      <c r="C367">
        <v>1.1178707224334601</v>
      </c>
      <c r="D367">
        <v>0.82</v>
      </c>
      <c r="E367">
        <v>0.98</v>
      </c>
    </row>
    <row r="368" spans="1:5" x14ac:dyDescent="0.25">
      <c r="A368" t="s">
        <v>342</v>
      </c>
      <c r="B368" t="s">
        <v>380</v>
      </c>
      <c r="C368">
        <v>1.1178707224334601</v>
      </c>
      <c r="D368">
        <v>1.57</v>
      </c>
      <c r="E368">
        <v>0.68</v>
      </c>
    </row>
    <row r="369" spans="1:5" x14ac:dyDescent="0.25">
      <c r="A369" t="s">
        <v>342</v>
      </c>
      <c r="B369" t="s">
        <v>384</v>
      </c>
      <c r="C369">
        <v>1.1178707224334601</v>
      </c>
      <c r="D369">
        <v>0.6</v>
      </c>
      <c r="E369">
        <v>0.78</v>
      </c>
    </row>
    <row r="370" spans="1:5" x14ac:dyDescent="0.25">
      <c r="A370" t="s">
        <v>342</v>
      </c>
      <c r="B370" t="s">
        <v>386</v>
      </c>
      <c r="C370">
        <v>1.1178707224334601</v>
      </c>
      <c r="D370">
        <v>0.6</v>
      </c>
      <c r="E370">
        <v>0.68</v>
      </c>
    </row>
    <row r="371" spans="1:5" x14ac:dyDescent="0.25">
      <c r="A371" t="s">
        <v>342</v>
      </c>
      <c r="B371" t="s">
        <v>392</v>
      </c>
      <c r="C371">
        <v>1.1178707224334601</v>
      </c>
      <c r="D371">
        <v>1.27</v>
      </c>
      <c r="E371">
        <v>1.27</v>
      </c>
    </row>
    <row r="372" spans="1:5" x14ac:dyDescent="0.25">
      <c r="A372" t="s">
        <v>342</v>
      </c>
      <c r="B372" t="s">
        <v>393</v>
      </c>
      <c r="C372">
        <v>1.1178707224334601</v>
      </c>
      <c r="D372">
        <v>1.22</v>
      </c>
      <c r="E372">
        <v>0.64</v>
      </c>
    </row>
    <row r="373" spans="1:5" x14ac:dyDescent="0.25">
      <c r="A373" t="s">
        <v>342</v>
      </c>
      <c r="B373" t="s">
        <v>396</v>
      </c>
      <c r="C373">
        <v>1.1178707224334601</v>
      </c>
      <c r="D373">
        <v>0.82</v>
      </c>
      <c r="E373">
        <v>1.47</v>
      </c>
    </row>
    <row r="374" spans="1:5" x14ac:dyDescent="0.25">
      <c r="A374" t="s">
        <v>342</v>
      </c>
      <c r="B374" t="s">
        <v>398</v>
      </c>
      <c r="C374">
        <v>1.1178707224334601</v>
      </c>
      <c r="D374">
        <v>0.89</v>
      </c>
      <c r="E374">
        <v>0.59</v>
      </c>
    </row>
    <row r="375" spans="1:5" x14ac:dyDescent="0.25">
      <c r="A375" t="s">
        <v>342</v>
      </c>
      <c r="B375" t="s">
        <v>399</v>
      </c>
      <c r="C375">
        <v>1.1178707224334601</v>
      </c>
      <c r="D375">
        <v>0.67</v>
      </c>
      <c r="E375">
        <v>1.47</v>
      </c>
    </row>
    <row r="376" spans="1:5" x14ac:dyDescent="0.25">
      <c r="A376" t="s">
        <v>342</v>
      </c>
      <c r="B376" t="s">
        <v>400</v>
      </c>
      <c r="C376">
        <v>1.1178707224334601</v>
      </c>
      <c r="D376">
        <v>1.42</v>
      </c>
      <c r="E376">
        <v>0.68</v>
      </c>
    </row>
    <row r="377" spans="1:5" x14ac:dyDescent="0.25">
      <c r="A377" t="s">
        <v>342</v>
      </c>
      <c r="B377" t="s">
        <v>402</v>
      </c>
      <c r="C377">
        <v>1.1178707224334601</v>
      </c>
      <c r="D377">
        <v>0.75</v>
      </c>
      <c r="E377">
        <v>0.78</v>
      </c>
    </row>
    <row r="378" spans="1:5" x14ac:dyDescent="0.25">
      <c r="A378" t="s">
        <v>342</v>
      </c>
      <c r="B378" t="s">
        <v>406</v>
      </c>
      <c r="C378">
        <v>1.1178707224334601</v>
      </c>
      <c r="D378">
        <v>1.19</v>
      </c>
      <c r="E378">
        <v>1.37</v>
      </c>
    </row>
    <row r="379" spans="1:5" x14ac:dyDescent="0.25">
      <c r="A379" t="s">
        <v>342</v>
      </c>
      <c r="B379" t="s">
        <v>409</v>
      </c>
      <c r="C379">
        <v>1.1178707224334601</v>
      </c>
      <c r="D379">
        <v>1.1200000000000001</v>
      </c>
      <c r="E379">
        <v>1.17</v>
      </c>
    </row>
    <row r="380" spans="1:5" x14ac:dyDescent="0.25">
      <c r="A380" t="s">
        <v>342</v>
      </c>
      <c r="B380" t="s">
        <v>414</v>
      </c>
      <c r="C380">
        <v>1.1178707224334601</v>
      </c>
      <c r="D380">
        <v>0.75</v>
      </c>
      <c r="E380">
        <v>1.37</v>
      </c>
    </row>
    <row r="381" spans="1:5" x14ac:dyDescent="0.25">
      <c r="A381" t="s">
        <v>342</v>
      </c>
      <c r="B381" t="s">
        <v>420</v>
      </c>
      <c r="C381">
        <v>1.1178707224334601</v>
      </c>
      <c r="D381">
        <v>1.1200000000000001</v>
      </c>
      <c r="E381">
        <v>0.59</v>
      </c>
    </row>
    <row r="382" spans="1:5" x14ac:dyDescent="0.25">
      <c r="A382" t="s">
        <v>342</v>
      </c>
      <c r="B382" t="s">
        <v>426</v>
      </c>
      <c r="C382">
        <v>1.1178707224334601</v>
      </c>
      <c r="D382">
        <v>0.97</v>
      </c>
      <c r="E382">
        <v>0.68</v>
      </c>
    </row>
    <row r="383" spans="1:5" x14ac:dyDescent="0.25">
      <c r="A383" t="s">
        <v>342</v>
      </c>
      <c r="B383" t="s">
        <v>430</v>
      </c>
      <c r="C383">
        <v>1.1178707224334601</v>
      </c>
      <c r="D383">
        <v>1.34</v>
      </c>
      <c r="E383">
        <v>0.88</v>
      </c>
    </row>
    <row r="384" spans="1:5" x14ac:dyDescent="0.25">
      <c r="A384" t="s">
        <v>342</v>
      </c>
      <c r="B384" t="s">
        <v>436</v>
      </c>
      <c r="C384">
        <v>1.1178707224334601</v>
      </c>
      <c r="D384">
        <v>0.97</v>
      </c>
      <c r="E384">
        <v>0.98</v>
      </c>
    </row>
    <row r="385" spans="1:5" x14ac:dyDescent="0.25">
      <c r="A385" t="s">
        <v>40</v>
      </c>
      <c r="B385" t="s">
        <v>339</v>
      </c>
      <c r="C385">
        <v>1.5125</v>
      </c>
      <c r="D385">
        <v>1.54</v>
      </c>
      <c r="E385">
        <v>0.7</v>
      </c>
    </row>
    <row r="386" spans="1:5" x14ac:dyDescent="0.25">
      <c r="A386" t="s">
        <v>40</v>
      </c>
      <c r="B386" t="s">
        <v>333</v>
      </c>
      <c r="C386">
        <v>1.5125</v>
      </c>
      <c r="D386">
        <v>0.9</v>
      </c>
      <c r="E386">
        <v>1.3</v>
      </c>
    </row>
    <row r="387" spans="1:5" x14ac:dyDescent="0.25">
      <c r="A387" t="s">
        <v>40</v>
      </c>
      <c r="B387" t="s">
        <v>238</v>
      </c>
      <c r="C387">
        <v>1.5125</v>
      </c>
      <c r="D387">
        <v>0.78</v>
      </c>
      <c r="E387">
        <v>1.07</v>
      </c>
    </row>
    <row r="388" spans="1:5" x14ac:dyDescent="0.25">
      <c r="A388" t="s">
        <v>40</v>
      </c>
      <c r="B388" t="s">
        <v>320</v>
      </c>
      <c r="C388">
        <v>1.5125</v>
      </c>
      <c r="D388">
        <v>1.49</v>
      </c>
      <c r="E388">
        <v>0.49</v>
      </c>
    </row>
    <row r="389" spans="1:5" x14ac:dyDescent="0.25">
      <c r="A389" t="s">
        <v>40</v>
      </c>
      <c r="B389" t="s">
        <v>234</v>
      </c>
      <c r="C389">
        <v>1.5125</v>
      </c>
      <c r="D389">
        <v>0.94</v>
      </c>
      <c r="E389">
        <v>1.33</v>
      </c>
    </row>
    <row r="390" spans="1:5" x14ac:dyDescent="0.25">
      <c r="A390" t="s">
        <v>40</v>
      </c>
      <c r="B390" t="s">
        <v>316</v>
      </c>
      <c r="C390">
        <v>1.5125</v>
      </c>
      <c r="D390">
        <v>0.44</v>
      </c>
      <c r="E390">
        <v>1.05</v>
      </c>
    </row>
    <row r="391" spans="1:5" x14ac:dyDescent="0.25">
      <c r="A391" t="s">
        <v>40</v>
      </c>
      <c r="B391" t="s">
        <v>335</v>
      </c>
      <c r="C391">
        <v>1.5125</v>
      </c>
      <c r="D391">
        <v>0.55000000000000004</v>
      </c>
      <c r="E391">
        <v>1.1200000000000001</v>
      </c>
    </row>
    <row r="392" spans="1:5" x14ac:dyDescent="0.25">
      <c r="A392" t="s">
        <v>40</v>
      </c>
      <c r="B392" t="s">
        <v>332</v>
      </c>
      <c r="C392">
        <v>1.5125</v>
      </c>
      <c r="D392">
        <v>1.1599999999999999</v>
      </c>
      <c r="E392">
        <v>1.05</v>
      </c>
    </row>
    <row r="393" spans="1:5" x14ac:dyDescent="0.25">
      <c r="A393" t="s">
        <v>40</v>
      </c>
      <c r="B393" t="s">
        <v>321</v>
      </c>
      <c r="C393">
        <v>1.5125</v>
      </c>
      <c r="D393">
        <v>1.62</v>
      </c>
      <c r="E393">
        <v>0.46</v>
      </c>
    </row>
    <row r="394" spans="1:5" x14ac:dyDescent="0.25">
      <c r="A394" t="s">
        <v>40</v>
      </c>
      <c r="B394" t="s">
        <v>236</v>
      </c>
      <c r="C394">
        <v>1.5125</v>
      </c>
      <c r="D394">
        <v>1.27</v>
      </c>
      <c r="E394">
        <v>0.84</v>
      </c>
    </row>
    <row r="395" spans="1:5" x14ac:dyDescent="0.25">
      <c r="A395" t="s">
        <v>40</v>
      </c>
      <c r="B395" t="s">
        <v>41</v>
      </c>
      <c r="C395">
        <v>1.5125</v>
      </c>
      <c r="D395">
        <v>0.84</v>
      </c>
      <c r="E395">
        <v>1.45</v>
      </c>
    </row>
    <row r="396" spans="1:5" x14ac:dyDescent="0.25">
      <c r="A396" t="s">
        <v>40</v>
      </c>
      <c r="B396" t="s">
        <v>233</v>
      </c>
      <c r="C396">
        <v>1.5125</v>
      </c>
      <c r="D396">
        <v>1.26</v>
      </c>
      <c r="E396">
        <v>1</v>
      </c>
    </row>
    <row r="397" spans="1:5" x14ac:dyDescent="0.25">
      <c r="A397" t="s">
        <v>40</v>
      </c>
      <c r="B397" t="s">
        <v>317</v>
      </c>
      <c r="C397">
        <v>1.5125</v>
      </c>
      <c r="D397">
        <v>1.08</v>
      </c>
      <c r="E397">
        <v>0.92</v>
      </c>
    </row>
    <row r="398" spans="1:5" x14ac:dyDescent="0.25">
      <c r="A398" t="s">
        <v>40</v>
      </c>
      <c r="B398" t="s">
        <v>42</v>
      </c>
      <c r="C398">
        <v>1.5125</v>
      </c>
      <c r="D398">
        <v>1.32</v>
      </c>
      <c r="E398">
        <v>0.92</v>
      </c>
    </row>
    <row r="399" spans="1:5" x14ac:dyDescent="0.25">
      <c r="A399" t="s">
        <v>40</v>
      </c>
      <c r="B399" t="s">
        <v>334</v>
      </c>
      <c r="C399">
        <v>1.5125</v>
      </c>
      <c r="D399">
        <v>0.77</v>
      </c>
      <c r="E399">
        <v>1.26</v>
      </c>
    </row>
    <row r="400" spans="1:5" x14ac:dyDescent="0.25">
      <c r="A400" t="s">
        <v>40</v>
      </c>
      <c r="B400" t="s">
        <v>237</v>
      </c>
      <c r="C400">
        <v>1.5125</v>
      </c>
      <c r="D400">
        <v>0.48</v>
      </c>
      <c r="E400">
        <v>0.92</v>
      </c>
    </row>
    <row r="401" spans="1:5" x14ac:dyDescent="0.25">
      <c r="A401" t="s">
        <v>40</v>
      </c>
      <c r="B401" t="s">
        <v>232</v>
      </c>
      <c r="C401">
        <v>1.5125</v>
      </c>
      <c r="D401">
        <v>1.02</v>
      </c>
      <c r="E401">
        <v>1</v>
      </c>
    </row>
    <row r="402" spans="1:5" x14ac:dyDescent="0.25">
      <c r="A402" t="s">
        <v>40</v>
      </c>
      <c r="B402" t="s">
        <v>319</v>
      </c>
      <c r="C402">
        <v>1.5125</v>
      </c>
      <c r="D402">
        <v>1.1399999999999999</v>
      </c>
      <c r="E402">
        <v>1.22</v>
      </c>
    </row>
    <row r="403" spans="1:5" x14ac:dyDescent="0.25">
      <c r="A403" t="s">
        <v>40</v>
      </c>
      <c r="B403" t="s">
        <v>235</v>
      </c>
      <c r="C403">
        <v>1.5125</v>
      </c>
      <c r="D403">
        <v>0.54</v>
      </c>
      <c r="E403">
        <v>0.92</v>
      </c>
    </row>
    <row r="404" spans="1:5" x14ac:dyDescent="0.25">
      <c r="A404" t="s">
        <v>40</v>
      </c>
      <c r="B404" t="s">
        <v>239</v>
      </c>
      <c r="C404">
        <v>1.5125</v>
      </c>
      <c r="D404">
        <v>0.96</v>
      </c>
      <c r="E404">
        <v>1.1499999999999999</v>
      </c>
    </row>
    <row r="405" spans="1:5" x14ac:dyDescent="0.25">
      <c r="A405" t="s">
        <v>40</v>
      </c>
      <c r="B405" t="s">
        <v>318</v>
      </c>
      <c r="C405">
        <v>1.5125</v>
      </c>
      <c r="D405">
        <v>0.88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O22" sqref="O22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1.42307692307692</v>
      </c>
      <c r="D2">
        <v>0.92</v>
      </c>
      <c r="E2">
        <v>1.08</v>
      </c>
    </row>
    <row r="3" spans="1:5" x14ac:dyDescent="0.25">
      <c r="A3" t="s">
        <v>10</v>
      </c>
      <c r="B3" t="s">
        <v>241</v>
      </c>
      <c r="C3">
        <v>1.42307692307692</v>
      </c>
      <c r="D3">
        <v>1.08</v>
      </c>
      <c r="E3">
        <v>0.92</v>
      </c>
    </row>
    <row r="4" spans="1:5" x14ac:dyDescent="0.25">
      <c r="A4" t="s">
        <v>10</v>
      </c>
      <c r="B4" t="s">
        <v>244</v>
      </c>
      <c r="C4">
        <v>1.42307692307692</v>
      </c>
      <c r="D4">
        <v>1.08</v>
      </c>
      <c r="E4">
        <v>1.44</v>
      </c>
    </row>
    <row r="5" spans="1:5" x14ac:dyDescent="0.25">
      <c r="A5" t="s">
        <v>10</v>
      </c>
      <c r="B5" t="s">
        <v>242</v>
      </c>
      <c r="C5">
        <v>1.42307692307692</v>
      </c>
      <c r="D5">
        <v>0.62</v>
      </c>
      <c r="E5">
        <v>1.03</v>
      </c>
    </row>
    <row r="6" spans="1:5" x14ac:dyDescent="0.25">
      <c r="A6" t="s">
        <v>10</v>
      </c>
      <c r="B6" t="s">
        <v>49</v>
      </c>
      <c r="C6">
        <v>1.42307692307692</v>
      </c>
      <c r="D6">
        <v>1.24</v>
      </c>
      <c r="E6">
        <v>1.24</v>
      </c>
    </row>
    <row r="7" spans="1:5" x14ac:dyDescent="0.25">
      <c r="A7" t="s">
        <v>10</v>
      </c>
      <c r="B7" t="s">
        <v>245</v>
      </c>
      <c r="C7">
        <v>1.42307692307692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1.42307692307692</v>
      </c>
      <c r="D8">
        <v>0.72</v>
      </c>
      <c r="E8">
        <v>1.03</v>
      </c>
    </row>
    <row r="9" spans="1:5" x14ac:dyDescent="0.25">
      <c r="A9" t="s">
        <v>10</v>
      </c>
      <c r="B9" t="s">
        <v>46</v>
      </c>
      <c r="C9">
        <v>1.42307692307692</v>
      </c>
      <c r="D9">
        <v>1.08</v>
      </c>
      <c r="E9">
        <v>0.97</v>
      </c>
    </row>
    <row r="10" spans="1:5" x14ac:dyDescent="0.25">
      <c r="A10" t="s">
        <v>10</v>
      </c>
      <c r="B10" t="s">
        <v>240</v>
      </c>
      <c r="C10">
        <v>1.42307692307692</v>
      </c>
      <c r="D10">
        <v>0.81</v>
      </c>
      <c r="E10">
        <v>0.76</v>
      </c>
    </row>
    <row r="11" spans="1:5" x14ac:dyDescent="0.25">
      <c r="A11" t="s">
        <v>10</v>
      </c>
      <c r="B11" t="s">
        <v>44</v>
      </c>
      <c r="C11">
        <v>1.42307692307692</v>
      </c>
      <c r="D11">
        <v>0.61</v>
      </c>
      <c r="E11">
        <v>0.56000000000000005</v>
      </c>
    </row>
    <row r="12" spans="1:5" x14ac:dyDescent="0.25">
      <c r="A12" t="s">
        <v>10</v>
      </c>
      <c r="B12" t="s">
        <v>50</v>
      </c>
      <c r="C12">
        <v>1.42307692307692</v>
      </c>
      <c r="D12">
        <v>0.94</v>
      </c>
      <c r="E12">
        <v>0.94</v>
      </c>
    </row>
    <row r="13" spans="1:5" x14ac:dyDescent="0.25">
      <c r="A13" t="s">
        <v>10</v>
      </c>
      <c r="B13" t="s">
        <v>45</v>
      </c>
      <c r="C13">
        <v>1.42307692307692</v>
      </c>
      <c r="D13">
        <v>0.51</v>
      </c>
      <c r="E13">
        <v>1.08</v>
      </c>
    </row>
    <row r="14" spans="1:5" x14ac:dyDescent="0.25">
      <c r="A14" t="s">
        <v>10</v>
      </c>
      <c r="B14" t="s">
        <v>43</v>
      </c>
      <c r="C14">
        <v>1.42307692307692</v>
      </c>
      <c r="D14">
        <v>0.62</v>
      </c>
      <c r="E14">
        <v>0.87</v>
      </c>
    </row>
    <row r="15" spans="1:5" x14ac:dyDescent="0.25">
      <c r="A15" t="s">
        <v>10</v>
      </c>
      <c r="B15" t="s">
        <v>247</v>
      </c>
      <c r="C15">
        <v>1.42307692307692</v>
      </c>
      <c r="D15">
        <v>1.28</v>
      </c>
      <c r="E15">
        <v>1.28</v>
      </c>
    </row>
    <row r="16" spans="1:5" x14ac:dyDescent="0.25">
      <c r="A16" t="s">
        <v>10</v>
      </c>
      <c r="B16" t="s">
        <v>246</v>
      </c>
      <c r="C16">
        <v>1.42307692307692</v>
      </c>
      <c r="D16">
        <v>0.87</v>
      </c>
      <c r="E16">
        <v>1.33</v>
      </c>
    </row>
    <row r="17" spans="1:5" x14ac:dyDescent="0.25">
      <c r="A17" t="s">
        <v>10</v>
      </c>
      <c r="B17" t="s">
        <v>243</v>
      </c>
      <c r="C17">
        <v>1.42307692307692</v>
      </c>
      <c r="D17">
        <v>0.92</v>
      </c>
      <c r="E17">
        <v>0.77</v>
      </c>
    </row>
    <row r="18" spans="1:5" x14ac:dyDescent="0.25">
      <c r="A18" t="s">
        <v>10</v>
      </c>
      <c r="B18" t="s">
        <v>47</v>
      </c>
      <c r="C18">
        <v>1.42307692307692</v>
      </c>
      <c r="D18">
        <v>0.9</v>
      </c>
      <c r="E18">
        <v>1.29</v>
      </c>
    </row>
    <row r="19" spans="1:5" x14ac:dyDescent="0.25">
      <c r="A19" t="s">
        <v>10</v>
      </c>
      <c r="B19" t="s">
        <v>48</v>
      </c>
      <c r="C19">
        <v>1.42307692307692</v>
      </c>
      <c r="D19">
        <v>1.28</v>
      </c>
      <c r="E19">
        <v>1</v>
      </c>
    </row>
    <row r="20" spans="1:5" x14ac:dyDescent="0.25">
      <c r="A20" t="s">
        <v>13</v>
      </c>
      <c r="B20" t="s">
        <v>58</v>
      </c>
      <c r="C20">
        <v>1.4636871508379901</v>
      </c>
      <c r="D20">
        <v>0.62</v>
      </c>
      <c r="E20">
        <v>0.89</v>
      </c>
    </row>
    <row r="21" spans="1:5" x14ac:dyDescent="0.25">
      <c r="A21" t="s">
        <v>13</v>
      </c>
      <c r="B21" t="s">
        <v>248</v>
      </c>
      <c r="C21">
        <v>1.4636871508379901</v>
      </c>
      <c r="D21">
        <v>1.34</v>
      </c>
      <c r="E21">
        <v>0.78</v>
      </c>
    </row>
    <row r="22" spans="1:5" x14ac:dyDescent="0.25">
      <c r="A22" t="s">
        <v>13</v>
      </c>
      <c r="B22" t="s">
        <v>56</v>
      </c>
      <c r="C22">
        <v>1.4636871508379901</v>
      </c>
      <c r="D22">
        <v>0.34</v>
      </c>
      <c r="E22">
        <v>1.0900000000000001</v>
      </c>
    </row>
    <row r="23" spans="1:5" x14ac:dyDescent="0.25">
      <c r="A23" t="s">
        <v>13</v>
      </c>
      <c r="B23" t="s">
        <v>51</v>
      </c>
      <c r="C23">
        <v>1.4636871508379901</v>
      </c>
      <c r="D23">
        <v>1.06</v>
      </c>
      <c r="E23">
        <v>0.95</v>
      </c>
    </row>
    <row r="24" spans="1:5" x14ac:dyDescent="0.25">
      <c r="A24" t="s">
        <v>13</v>
      </c>
      <c r="B24" t="s">
        <v>250</v>
      </c>
      <c r="C24">
        <v>1.4636871508379901</v>
      </c>
      <c r="D24">
        <v>1.34</v>
      </c>
      <c r="E24">
        <v>1.01</v>
      </c>
    </row>
    <row r="25" spans="1:5" x14ac:dyDescent="0.25">
      <c r="A25" t="s">
        <v>13</v>
      </c>
      <c r="B25" t="s">
        <v>53</v>
      </c>
      <c r="C25">
        <v>1.4636871508379901</v>
      </c>
      <c r="D25">
        <v>0.55000000000000004</v>
      </c>
      <c r="E25">
        <v>0.86</v>
      </c>
    </row>
    <row r="26" spans="1:5" x14ac:dyDescent="0.25">
      <c r="A26" t="s">
        <v>13</v>
      </c>
      <c r="B26" t="s">
        <v>249</v>
      </c>
      <c r="C26">
        <v>1.4636871508379901</v>
      </c>
      <c r="D26">
        <v>0.75</v>
      </c>
      <c r="E26">
        <v>1.1599999999999999</v>
      </c>
    </row>
    <row r="27" spans="1:5" x14ac:dyDescent="0.25">
      <c r="A27" t="s">
        <v>13</v>
      </c>
      <c r="B27" t="s">
        <v>54</v>
      </c>
      <c r="C27">
        <v>1.4636871508379901</v>
      </c>
      <c r="D27">
        <v>0.86</v>
      </c>
      <c r="E27">
        <v>0.98</v>
      </c>
    </row>
    <row r="28" spans="1:5" x14ac:dyDescent="0.25">
      <c r="A28" t="s">
        <v>13</v>
      </c>
      <c r="B28" t="s">
        <v>55</v>
      </c>
      <c r="C28">
        <v>1.4636871508379901</v>
      </c>
      <c r="D28">
        <v>0.86</v>
      </c>
      <c r="E28">
        <v>1.29</v>
      </c>
    </row>
    <row r="29" spans="1:5" x14ac:dyDescent="0.25">
      <c r="A29" t="s">
        <v>13</v>
      </c>
      <c r="B29" t="s">
        <v>15</v>
      </c>
      <c r="C29">
        <v>1.4636871508379901</v>
      </c>
      <c r="D29">
        <v>0.98</v>
      </c>
      <c r="E29">
        <v>0.49</v>
      </c>
    </row>
    <row r="30" spans="1:5" x14ac:dyDescent="0.25">
      <c r="A30" t="s">
        <v>13</v>
      </c>
      <c r="B30" t="s">
        <v>52</v>
      </c>
      <c r="C30">
        <v>1.4636871508379901</v>
      </c>
      <c r="D30">
        <v>0.62</v>
      </c>
      <c r="E30">
        <v>1.44</v>
      </c>
    </row>
    <row r="31" spans="1:5" x14ac:dyDescent="0.25">
      <c r="A31" t="s">
        <v>13</v>
      </c>
      <c r="B31" t="s">
        <v>62</v>
      </c>
      <c r="C31">
        <v>1.4636871508379901</v>
      </c>
      <c r="D31">
        <v>1.23</v>
      </c>
      <c r="E31">
        <v>1.23</v>
      </c>
    </row>
    <row r="32" spans="1:5" x14ac:dyDescent="0.25">
      <c r="A32" t="s">
        <v>13</v>
      </c>
      <c r="B32" t="s">
        <v>60</v>
      </c>
      <c r="C32">
        <v>1.4636871508379901</v>
      </c>
      <c r="D32">
        <v>0.98</v>
      </c>
      <c r="E32">
        <v>0.68</v>
      </c>
    </row>
    <row r="33" spans="1:5" x14ac:dyDescent="0.25">
      <c r="A33" t="s">
        <v>13</v>
      </c>
      <c r="B33" t="s">
        <v>251</v>
      </c>
      <c r="C33">
        <v>1.4636871508379901</v>
      </c>
      <c r="D33">
        <v>0.48</v>
      </c>
      <c r="E33">
        <v>2.0499999999999998</v>
      </c>
    </row>
    <row r="34" spans="1:5" x14ac:dyDescent="0.25">
      <c r="A34" t="s">
        <v>13</v>
      </c>
      <c r="B34" t="s">
        <v>61</v>
      </c>
      <c r="C34">
        <v>1.4636871508379901</v>
      </c>
      <c r="D34">
        <v>1.34</v>
      </c>
      <c r="E34">
        <v>1.06</v>
      </c>
    </row>
    <row r="35" spans="1:5" x14ac:dyDescent="0.25">
      <c r="A35" t="s">
        <v>13</v>
      </c>
      <c r="B35" t="s">
        <v>14</v>
      </c>
      <c r="C35">
        <v>1.4636871508379901</v>
      </c>
      <c r="D35">
        <v>0.8</v>
      </c>
      <c r="E35">
        <v>0.8</v>
      </c>
    </row>
    <row r="36" spans="1:5" x14ac:dyDescent="0.25">
      <c r="A36" t="s">
        <v>13</v>
      </c>
      <c r="B36" t="s">
        <v>57</v>
      </c>
      <c r="C36">
        <v>1.4636871508379901</v>
      </c>
      <c r="D36">
        <v>0.92</v>
      </c>
      <c r="E36">
        <v>0.86</v>
      </c>
    </row>
    <row r="37" spans="1:5" x14ac:dyDescent="0.25">
      <c r="A37" t="s">
        <v>13</v>
      </c>
      <c r="B37" t="s">
        <v>59</v>
      </c>
      <c r="C37">
        <v>1.4636871508379901</v>
      </c>
      <c r="D37">
        <v>0.84</v>
      </c>
      <c r="E37">
        <v>0.62</v>
      </c>
    </row>
    <row r="38" spans="1:5" x14ac:dyDescent="0.25">
      <c r="A38" t="s">
        <v>16</v>
      </c>
      <c r="B38" t="s">
        <v>63</v>
      </c>
      <c r="C38">
        <v>1.3296089385474901</v>
      </c>
      <c r="D38">
        <v>1.05</v>
      </c>
      <c r="E38">
        <v>0.87</v>
      </c>
    </row>
    <row r="39" spans="1:5" x14ac:dyDescent="0.25">
      <c r="A39" t="s">
        <v>16</v>
      </c>
      <c r="B39" t="s">
        <v>20</v>
      </c>
      <c r="C39">
        <v>1.3296089385474901</v>
      </c>
      <c r="D39">
        <v>0.48</v>
      </c>
      <c r="E39">
        <v>1.58</v>
      </c>
    </row>
    <row r="40" spans="1:5" x14ac:dyDescent="0.25">
      <c r="A40" t="s">
        <v>16</v>
      </c>
      <c r="B40" t="s">
        <v>253</v>
      </c>
      <c r="C40">
        <v>1.3296089385474901</v>
      </c>
      <c r="D40">
        <v>1.1100000000000001</v>
      </c>
      <c r="E40">
        <v>1.3</v>
      </c>
    </row>
    <row r="41" spans="1:5" x14ac:dyDescent="0.25">
      <c r="A41" t="s">
        <v>16</v>
      </c>
      <c r="B41" t="s">
        <v>65</v>
      </c>
      <c r="C41">
        <v>1.3296089385474901</v>
      </c>
      <c r="D41">
        <v>0.68</v>
      </c>
      <c r="E41">
        <v>0.87</v>
      </c>
    </row>
    <row r="42" spans="1:5" x14ac:dyDescent="0.25">
      <c r="A42" t="s">
        <v>16</v>
      </c>
      <c r="B42" t="s">
        <v>66</v>
      </c>
      <c r="C42">
        <v>1.3296089385474901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1.3296089385474901</v>
      </c>
      <c r="D43">
        <v>1.42</v>
      </c>
      <c r="E43">
        <v>0.74</v>
      </c>
    </row>
    <row r="44" spans="1:5" x14ac:dyDescent="0.25">
      <c r="A44" t="s">
        <v>16</v>
      </c>
      <c r="B44" t="s">
        <v>322</v>
      </c>
      <c r="C44">
        <v>1.3296089385474901</v>
      </c>
      <c r="D44">
        <v>1.24</v>
      </c>
      <c r="E44">
        <v>0.93</v>
      </c>
    </row>
    <row r="45" spans="1:5" x14ac:dyDescent="0.25">
      <c r="A45" t="s">
        <v>16</v>
      </c>
      <c r="B45" t="s">
        <v>67</v>
      </c>
      <c r="C45">
        <v>1.3296089385474901</v>
      </c>
      <c r="D45">
        <v>0.73</v>
      </c>
      <c r="E45">
        <v>0.84</v>
      </c>
    </row>
    <row r="46" spans="1:5" x14ac:dyDescent="0.25">
      <c r="A46" t="s">
        <v>16</v>
      </c>
      <c r="B46" t="s">
        <v>252</v>
      </c>
      <c r="C46">
        <v>1.3296089385474901</v>
      </c>
      <c r="D46">
        <v>0.48</v>
      </c>
      <c r="E46">
        <v>1.24</v>
      </c>
    </row>
    <row r="47" spans="1:5" x14ac:dyDescent="0.25">
      <c r="A47" t="s">
        <v>16</v>
      </c>
      <c r="B47" t="s">
        <v>254</v>
      </c>
      <c r="C47">
        <v>1.3296089385474901</v>
      </c>
      <c r="D47">
        <v>1.05</v>
      </c>
      <c r="E47">
        <v>0.31</v>
      </c>
    </row>
    <row r="48" spans="1:5" x14ac:dyDescent="0.25">
      <c r="A48" t="s">
        <v>16</v>
      </c>
      <c r="B48" t="s">
        <v>255</v>
      </c>
      <c r="C48">
        <v>1.3296089385474901</v>
      </c>
      <c r="D48">
        <v>1.18</v>
      </c>
      <c r="E48">
        <v>0.93</v>
      </c>
    </row>
    <row r="49" spans="1:5" x14ac:dyDescent="0.25">
      <c r="A49" t="s">
        <v>16</v>
      </c>
      <c r="B49" t="s">
        <v>64</v>
      </c>
      <c r="C49">
        <v>1.3296089385474901</v>
      </c>
      <c r="D49">
        <v>0.87</v>
      </c>
      <c r="E49">
        <v>0.99</v>
      </c>
    </row>
    <row r="50" spans="1:5" x14ac:dyDescent="0.25">
      <c r="A50" t="s">
        <v>16</v>
      </c>
      <c r="B50" t="s">
        <v>323</v>
      </c>
      <c r="C50">
        <v>1.3296089385474901</v>
      </c>
      <c r="D50">
        <v>0.68</v>
      </c>
      <c r="E50">
        <v>0.87</v>
      </c>
    </row>
    <row r="51" spans="1:5" x14ac:dyDescent="0.25">
      <c r="A51" t="s">
        <v>16</v>
      </c>
      <c r="B51" t="s">
        <v>18</v>
      </c>
      <c r="C51">
        <v>1.3296089385474901</v>
      </c>
      <c r="D51">
        <v>0.56000000000000005</v>
      </c>
      <c r="E51">
        <v>0.74</v>
      </c>
    </row>
    <row r="52" spans="1:5" x14ac:dyDescent="0.25">
      <c r="A52" t="s">
        <v>16</v>
      </c>
      <c r="B52" t="s">
        <v>256</v>
      </c>
      <c r="C52">
        <v>1.3296089385474901</v>
      </c>
      <c r="D52">
        <v>0.5</v>
      </c>
      <c r="E52">
        <v>0.81</v>
      </c>
    </row>
    <row r="53" spans="1:5" x14ac:dyDescent="0.25">
      <c r="A53" t="s">
        <v>16</v>
      </c>
      <c r="B53" t="s">
        <v>257</v>
      </c>
      <c r="C53">
        <v>1.3296089385474901</v>
      </c>
      <c r="D53">
        <v>0.43</v>
      </c>
      <c r="E53">
        <v>1.49</v>
      </c>
    </row>
    <row r="54" spans="1:5" x14ac:dyDescent="0.25">
      <c r="A54" t="s">
        <v>16</v>
      </c>
      <c r="B54" t="s">
        <v>68</v>
      </c>
      <c r="C54">
        <v>1.3296089385474901</v>
      </c>
      <c r="D54">
        <v>0.99</v>
      </c>
      <c r="E54">
        <v>1.18</v>
      </c>
    </row>
    <row r="55" spans="1:5" x14ac:dyDescent="0.25">
      <c r="A55" t="s">
        <v>16</v>
      </c>
      <c r="B55" t="s">
        <v>19</v>
      </c>
      <c r="C55">
        <v>1.3296089385474901</v>
      </c>
      <c r="D55">
        <v>0.56000000000000005</v>
      </c>
      <c r="E55">
        <v>1.42</v>
      </c>
    </row>
    <row r="56" spans="1:5" x14ac:dyDescent="0.25">
      <c r="A56" t="s">
        <v>69</v>
      </c>
      <c r="B56" t="s">
        <v>324</v>
      </c>
      <c r="C56">
        <v>1.3688888888888899</v>
      </c>
      <c r="D56">
        <v>0.93</v>
      </c>
      <c r="E56">
        <v>0.74</v>
      </c>
    </row>
    <row r="57" spans="1:5" x14ac:dyDescent="0.25">
      <c r="A57" t="s">
        <v>69</v>
      </c>
      <c r="B57" t="s">
        <v>351</v>
      </c>
      <c r="C57">
        <v>1.3688888888888899</v>
      </c>
      <c r="D57">
        <v>1.1499999999999999</v>
      </c>
      <c r="E57">
        <v>0.68</v>
      </c>
    </row>
    <row r="58" spans="1:5" x14ac:dyDescent="0.25">
      <c r="A58" t="s">
        <v>69</v>
      </c>
      <c r="B58" t="s">
        <v>73</v>
      </c>
      <c r="C58">
        <v>1.3688888888888899</v>
      </c>
      <c r="D58">
        <v>0.87</v>
      </c>
      <c r="E58">
        <v>0.93</v>
      </c>
    </row>
    <row r="59" spans="1:5" x14ac:dyDescent="0.25">
      <c r="A59" t="s">
        <v>69</v>
      </c>
      <c r="B59" t="s">
        <v>75</v>
      </c>
      <c r="C59">
        <v>1.3688888888888899</v>
      </c>
      <c r="D59">
        <v>0.34</v>
      </c>
      <c r="E59">
        <v>1.08</v>
      </c>
    </row>
    <row r="60" spans="1:5" x14ac:dyDescent="0.25">
      <c r="A60" t="s">
        <v>69</v>
      </c>
      <c r="B60" t="s">
        <v>77</v>
      </c>
      <c r="C60">
        <v>1.3688888888888899</v>
      </c>
      <c r="D60">
        <v>1.05</v>
      </c>
      <c r="E60">
        <v>0.8</v>
      </c>
    </row>
    <row r="61" spans="1:5" x14ac:dyDescent="0.25">
      <c r="A61" t="s">
        <v>69</v>
      </c>
      <c r="B61" t="s">
        <v>263</v>
      </c>
      <c r="C61">
        <v>1.3688888888888899</v>
      </c>
      <c r="D61">
        <v>0.8</v>
      </c>
      <c r="E61">
        <v>1.3</v>
      </c>
    </row>
    <row r="62" spans="1:5" x14ac:dyDescent="0.25">
      <c r="A62" t="s">
        <v>69</v>
      </c>
      <c r="B62" t="s">
        <v>381</v>
      </c>
      <c r="C62">
        <v>1.3688888888888899</v>
      </c>
      <c r="D62">
        <v>1.22</v>
      </c>
      <c r="E62">
        <v>0.88</v>
      </c>
    </row>
    <row r="63" spans="1:5" x14ac:dyDescent="0.25">
      <c r="A63" t="s">
        <v>69</v>
      </c>
      <c r="B63" t="s">
        <v>76</v>
      </c>
      <c r="C63">
        <v>1.3688888888888899</v>
      </c>
      <c r="D63">
        <v>0.74</v>
      </c>
      <c r="E63">
        <v>1.04</v>
      </c>
    </row>
    <row r="64" spans="1:5" x14ac:dyDescent="0.25">
      <c r="A64" t="s">
        <v>69</v>
      </c>
      <c r="B64" t="s">
        <v>72</v>
      </c>
      <c r="C64">
        <v>1.3688888888888899</v>
      </c>
      <c r="D64">
        <v>1.49</v>
      </c>
      <c r="E64">
        <v>1.49</v>
      </c>
    </row>
    <row r="65" spans="1:5" x14ac:dyDescent="0.25">
      <c r="A65" t="s">
        <v>69</v>
      </c>
      <c r="B65" t="s">
        <v>78</v>
      </c>
      <c r="C65">
        <v>1.3688888888888899</v>
      </c>
      <c r="D65">
        <v>1.42</v>
      </c>
      <c r="E65">
        <v>0.62</v>
      </c>
    </row>
    <row r="66" spans="1:5" x14ac:dyDescent="0.25">
      <c r="A66" t="s">
        <v>69</v>
      </c>
      <c r="B66" t="s">
        <v>260</v>
      </c>
      <c r="C66">
        <v>1.3688888888888899</v>
      </c>
      <c r="D66">
        <v>1.49</v>
      </c>
      <c r="E66">
        <v>1.01</v>
      </c>
    </row>
    <row r="67" spans="1:5" x14ac:dyDescent="0.25">
      <c r="A67" t="s">
        <v>69</v>
      </c>
      <c r="B67" t="s">
        <v>262</v>
      </c>
      <c r="C67">
        <v>1.3688888888888899</v>
      </c>
      <c r="D67">
        <v>1.42</v>
      </c>
      <c r="E67">
        <v>0.47</v>
      </c>
    </row>
    <row r="68" spans="1:5" x14ac:dyDescent="0.25">
      <c r="A68" t="s">
        <v>69</v>
      </c>
      <c r="B68" t="s">
        <v>261</v>
      </c>
      <c r="C68">
        <v>1.3688888888888899</v>
      </c>
      <c r="D68">
        <v>1.62</v>
      </c>
      <c r="E68">
        <v>0.81</v>
      </c>
    </row>
    <row r="69" spans="1:5" x14ac:dyDescent="0.25">
      <c r="A69" t="s">
        <v>69</v>
      </c>
      <c r="B69" t="s">
        <v>325</v>
      </c>
      <c r="C69">
        <v>1.3688888888888899</v>
      </c>
      <c r="D69">
        <v>0.68</v>
      </c>
      <c r="E69">
        <v>1.1499999999999999</v>
      </c>
    </row>
    <row r="70" spans="1:5" x14ac:dyDescent="0.25">
      <c r="A70" t="s">
        <v>69</v>
      </c>
      <c r="B70" t="s">
        <v>258</v>
      </c>
      <c r="C70">
        <v>1.3688888888888899</v>
      </c>
      <c r="D70">
        <v>0.41</v>
      </c>
      <c r="E70">
        <v>1.28</v>
      </c>
    </row>
    <row r="71" spans="1:5" x14ac:dyDescent="0.25">
      <c r="A71" t="s">
        <v>69</v>
      </c>
      <c r="B71" t="s">
        <v>79</v>
      </c>
      <c r="C71">
        <v>1.3688888888888899</v>
      </c>
      <c r="D71">
        <v>0.95</v>
      </c>
      <c r="E71">
        <v>1.62</v>
      </c>
    </row>
    <row r="72" spans="1:5" x14ac:dyDescent="0.25">
      <c r="A72" t="s">
        <v>69</v>
      </c>
      <c r="B72" t="s">
        <v>259</v>
      </c>
      <c r="C72">
        <v>1.3688888888888899</v>
      </c>
      <c r="D72">
        <v>1.41</v>
      </c>
      <c r="E72">
        <v>0.67</v>
      </c>
    </row>
    <row r="73" spans="1:5" x14ac:dyDescent="0.25">
      <c r="A73" t="s">
        <v>69</v>
      </c>
      <c r="B73" t="s">
        <v>71</v>
      </c>
      <c r="C73">
        <v>1.3688888888888899</v>
      </c>
      <c r="D73">
        <v>0.68</v>
      </c>
      <c r="E73">
        <v>1.42</v>
      </c>
    </row>
    <row r="74" spans="1:5" x14ac:dyDescent="0.25">
      <c r="A74" t="s">
        <v>69</v>
      </c>
      <c r="B74" t="s">
        <v>74</v>
      </c>
      <c r="C74">
        <v>1.3688888888888899</v>
      </c>
      <c r="D74">
        <v>1.1100000000000001</v>
      </c>
      <c r="E74">
        <v>0.87</v>
      </c>
    </row>
    <row r="75" spans="1:5" x14ac:dyDescent="0.25">
      <c r="A75" t="s">
        <v>69</v>
      </c>
      <c r="B75" t="s">
        <v>70</v>
      </c>
      <c r="C75">
        <v>1.3688888888888899</v>
      </c>
      <c r="D75">
        <v>0.61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1.02431610942249</v>
      </c>
      <c r="D76">
        <v>0.78</v>
      </c>
      <c r="E76">
        <v>1.1399999999999999</v>
      </c>
    </row>
    <row r="77" spans="1:5" x14ac:dyDescent="0.25">
      <c r="A77" t="s">
        <v>80</v>
      </c>
      <c r="B77" t="s">
        <v>82</v>
      </c>
      <c r="C77">
        <v>1.02431610942249</v>
      </c>
      <c r="D77">
        <v>0.72</v>
      </c>
      <c r="E77">
        <v>0.66</v>
      </c>
    </row>
    <row r="78" spans="1:5" x14ac:dyDescent="0.25">
      <c r="A78" t="s">
        <v>80</v>
      </c>
      <c r="B78" t="s">
        <v>83</v>
      </c>
      <c r="C78">
        <v>1.02431610942249</v>
      </c>
      <c r="D78">
        <v>1.26</v>
      </c>
      <c r="E78">
        <v>0.96</v>
      </c>
    </row>
    <row r="79" spans="1:5" x14ac:dyDescent="0.25">
      <c r="A79" t="s">
        <v>80</v>
      </c>
      <c r="B79" t="s">
        <v>85</v>
      </c>
      <c r="C79">
        <v>1.02431610942249</v>
      </c>
      <c r="D79">
        <v>1.08</v>
      </c>
      <c r="E79">
        <v>0.84</v>
      </c>
    </row>
    <row r="80" spans="1:5" x14ac:dyDescent="0.25">
      <c r="A80" t="s">
        <v>80</v>
      </c>
      <c r="B80" t="s">
        <v>359</v>
      </c>
      <c r="C80">
        <v>1.02431610942249</v>
      </c>
      <c r="D80">
        <v>1.49</v>
      </c>
      <c r="E80">
        <v>0.78</v>
      </c>
    </row>
    <row r="81" spans="1:5" x14ac:dyDescent="0.25">
      <c r="A81" t="s">
        <v>80</v>
      </c>
      <c r="B81" t="s">
        <v>87</v>
      </c>
      <c r="C81">
        <v>1.02431610942249</v>
      </c>
      <c r="D81">
        <v>0.9</v>
      </c>
      <c r="E81">
        <v>1.2</v>
      </c>
    </row>
    <row r="82" spans="1:5" x14ac:dyDescent="0.25">
      <c r="A82" t="s">
        <v>80</v>
      </c>
      <c r="B82" t="s">
        <v>89</v>
      </c>
      <c r="C82">
        <v>1.02431610942249</v>
      </c>
      <c r="D82">
        <v>0.97</v>
      </c>
      <c r="E82">
        <v>0.84</v>
      </c>
    </row>
    <row r="83" spans="1:5" x14ac:dyDescent="0.25">
      <c r="A83" t="s">
        <v>80</v>
      </c>
      <c r="B83" t="s">
        <v>369</v>
      </c>
      <c r="C83">
        <v>1.02431610942249</v>
      </c>
      <c r="D83">
        <v>0.66</v>
      </c>
      <c r="E83">
        <v>1.32</v>
      </c>
    </row>
    <row r="84" spans="1:5" x14ac:dyDescent="0.25">
      <c r="A84" t="s">
        <v>80</v>
      </c>
      <c r="B84" t="s">
        <v>91</v>
      </c>
      <c r="C84">
        <v>1.02431610942249</v>
      </c>
      <c r="D84">
        <v>0.65</v>
      </c>
      <c r="E84">
        <v>0.84</v>
      </c>
    </row>
    <row r="85" spans="1:5" x14ac:dyDescent="0.25">
      <c r="A85" t="s">
        <v>80</v>
      </c>
      <c r="B85" t="s">
        <v>96</v>
      </c>
      <c r="C85">
        <v>1.02431610942249</v>
      </c>
      <c r="D85">
        <v>0.78</v>
      </c>
      <c r="E85">
        <v>1.56</v>
      </c>
    </row>
    <row r="86" spans="1:5" x14ac:dyDescent="0.25">
      <c r="A86" t="s">
        <v>80</v>
      </c>
      <c r="B86" t="s">
        <v>86</v>
      </c>
      <c r="C86">
        <v>1.02431610942249</v>
      </c>
      <c r="D86">
        <v>0.36</v>
      </c>
      <c r="E86">
        <v>0.9</v>
      </c>
    </row>
    <row r="87" spans="1:5" x14ac:dyDescent="0.25">
      <c r="A87" t="s">
        <v>80</v>
      </c>
      <c r="B87" t="s">
        <v>81</v>
      </c>
      <c r="C87">
        <v>1.02431610942249</v>
      </c>
      <c r="D87">
        <v>0.9</v>
      </c>
      <c r="E87">
        <v>0.9</v>
      </c>
    </row>
    <row r="88" spans="1:5" x14ac:dyDescent="0.25">
      <c r="A88" t="s">
        <v>80</v>
      </c>
      <c r="B88" t="s">
        <v>94</v>
      </c>
      <c r="C88">
        <v>1.02431610942249</v>
      </c>
      <c r="D88">
        <v>0.78</v>
      </c>
      <c r="E88">
        <v>0.78</v>
      </c>
    </row>
    <row r="89" spans="1:5" x14ac:dyDescent="0.25">
      <c r="A89" t="s">
        <v>80</v>
      </c>
      <c r="B89" t="s">
        <v>90</v>
      </c>
      <c r="C89">
        <v>1.02431610942249</v>
      </c>
      <c r="D89">
        <v>1.08</v>
      </c>
      <c r="E89">
        <v>0.9</v>
      </c>
    </row>
    <row r="90" spans="1:5" x14ac:dyDescent="0.25">
      <c r="A90" t="s">
        <v>80</v>
      </c>
      <c r="B90" t="s">
        <v>93</v>
      </c>
      <c r="C90">
        <v>1.02431610942249</v>
      </c>
      <c r="D90">
        <v>0.66</v>
      </c>
      <c r="E90">
        <v>0.96</v>
      </c>
    </row>
    <row r="91" spans="1:5" x14ac:dyDescent="0.25">
      <c r="A91" t="s">
        <v>80</v>
      </c>
      <c r="B91" t="s">
        <v>88</v>
      </c>
      <c r="C91">
        <v>1.02431610942249</v>
      </c>
      <c r="D91">
        <v>1.26</v>
      </c>
      <c r="E91">
        <v>1.26</v>
      </c>
    </row>
    <row r="92" spans="1:5" x14ac:dyDescent="0.25">
      <c r="A92" t="s">
        <v>80</v>
      </c>
      <c r="B92" t="s">
        <v>410</v>
      </c>
      <c r="C92">
        <v>1.02431610942249</v>
      </c>
      <c r="D92">
        <v>0.84</v>
      </c>
      <c r="E92">
        <v>1.08</v>
      </c>
    </row>
    <row r="93" spans="1:5" x14ac:dyDescent="0.25">
      <c r="A93" t="s">
        <v>80</v>
      </c>
      <c r="B93" t="s">
        <v>412</v>
      </c>
      <c r="C93">
        <v>1.02431610942249</v>
      </c>
      <c r="D93">
        <v>1.08</v>
      </c>
      <c r="E93">
        <v>0.96</v>
      </c>
    </row>
    <row r="94" spans="1:5" x14ac:dyDescent="0.25">
      <c r="A94" t="s">
        <v>80</v>
      </c>
      <c r="B94" t="s">
        <v>92</v>
      </c>
      <c r="C94">
        <v>1.02431610942249</v>
      </c>
      <c r="D94">
        <v>0.84</v>
      </c>
      <c r="E94">
        <v>1.17</v>
      </c>
    </row>
    <row r="95" spans="1:5" x14ac:dyDescent="0.25">
      <c r="A95" t="s">
        <v>80</v>
      </c>
      <c r="B95" t="s">
        <v>416</v>
      </c>
      <c r="C95">
        <v>1.02431610942249</v>
      </c>
      <c r="D95">
        <v>0.54</v>
      </c>
      <c r="E95">
        <v>1.32</v>
      </c>
    </row>
    <row r="96" spans="1:5" x14ac:dyDescent="0.25">
      <c r="A96" t="s">
        <v>80</v>
      </c>
      <c r="B96" t="s">
        <v>84</v>
      </c>
      <c r="C96">
        <v>1.02431610942249</v>
      </c>
      <c r="D96">
        <v>0.84</v>
      </c>
      <c r="E96">
        <v>0.6</v>
      </c>
    </row>
    <row r="97" spans="1:5" x14ac:dyDescent="0.25">
      <c r="A97" t="s">
        <v>80</v>
      </c>
      <c r="B97" t="s">
        <v>98</v>
      </c>
      <c r="C97">
        <v>1.02431610942249</v>
      </c>
      <c r="D97">
        <v>1.1000000000000001</v>
      </c>
      <c r="E97">
        <v>0.57999999999999996</v>
      </c>
    </row>
    <row r="98" spans="1:5" x14ac:dyDescent="0.25">
      <c r="A98" t="s">
        <v>80</v>
      </c>
      <c r="B98" t="s">
        <v>95</v>
      </c>
      <c r="C98">
        <v>1.02431610942249</v>
      </c>
      <c r="D98">
        <v>0.42</v>
      </c>
      <c r="E98">
        <v>0.54</v>
      </c>
    </row>
    <row r="99" spans="1:5" x14ac:dyDescent="0.25">
      <c r="A99" t="s">
        <v>80</v>
      </c>
      <c r="B99" t="s">
        <v>435</v>
      </c>
      <c r="C99">
        <v>1.02431610942249</v>
      </c>
      <c r="D99">
        <v>0.7</v>
      </c>
      <c r="E99">
        <v>1.96</v>
      </c>
    </row>
    <row r="100" spans="1:5" x14ac:dyDescent="0.25">
      <c r="A100" t="s">
        <v>99</v>
      </c>
      <c r="B100" t="s">
        <v>100</v>
      </c>
      <c r="C100">
        <v>1.28712871287129</v>
      </c>
      <c r="D100">
        <v>0.74</v>
      </c>
      <c r="E100">
        <v>1.19</v>
      </c>
    </row>
    <row r="101" spans="1:5" x14ac:dyDescent="0.25">
      <c r="A101" t="s">
        <v>99</v>
      </c>
      <c r="B101" t="s">
        <v>102</v>
      </c>
      <c r="C101">
        <v>1.28712871287129</v>
      </c>
      <c r="D101">
        <v>1.22</v>
      </c>
      <c r="E101">
        <v>1.08</v>
      </c>
    </row>
    <row r="102" spans="1:5" x14ac:dyDescent="0.25">
      <c r="A102" t="s">
        <v>99</v>
      </c>
      <c r="B102" t="s">
        <v>111</v>
      </c>
      <c r="C102">
        <v>1.28712871287129</v>
      </c>
      <c r="D102">
        <v>0.8</v>
      </c>
      <c r="E102">
        <v>0.85</v>
      </c>
    </row>
    <row r="103" spans="1:5" x14ac:dyDescent="0.25">
      <c r="A103" t="s">
        <v>99</v>
      </c>
      <c r="B103" t="s">
        <v>104</v>
      </c>
      <c r="C103">
        <v>1.28712871287129</v>
      </c>
      <c r="D103">
        <v>0.69</v>
      </c>
      <c r="E103">
        <v>1.22</v>
      </c>
    </row>
    <row r="104" spans="1:5" x14ac:dyDescent="0.25">
      <c r="A104" t="s">
        <v>99</v>
      </c>
      <c r="B104" t="s">
        <v>106</v>
      </c>
      <c r="C104">
        <v>1.28712871287129</v>
      </c>
      <c r="D104">
        <v>0.74</v>
      </c>
      <c r="E104">
        <v>1.42</v>
      </c>
    </row>
    <row r="105" spans="1:5" x14ac:dyDescent="0.25">
      <c r="A105" t="s">
        <v>99</v>
      </c>
      <c r="B105" t="s">
        <v>105</v>
      </c>
      <c r="C105">
        <v>1.28712871287129</v>
      </c>
      <c r="D105">
        <v>0.99</v>
      </c>
      <c r="E105">
        <v>0.69</v>
      </c>
    </row>
    <row r="106" spans="1:5" x14ac:dyDescent="0.25">
      <c r="A106" t="s">
        <v>99</v>
      </c>
      <c r="B106" t="s">
        <v>117</v>
      </c>
      <c r="C106">
        <v>1.28712871287129</v>
      </c>
      <c r="D106">
        <v>0.74</v>
      </c>
      <c r="E106">
        <v>1.1100000000000001</v>
      </c>
    </row>
    <row r="107" spans="1:5" x14ac:dyDescent="0.25">
      <c r="A107" t="s">
        <v>99</v>
      </c>
      <c r="B107" t="s">
        <v>121</v>
      </c>
      <c r="C107">
        <v>1.28712871287129</v>
      </c>
      <c r="D107">
        <v>1.19</v>
      </c>
      <c r="E107">
        <v>0.74</v>
      </c>
    </row>
    <row r="108" spans="1:5" x14ac:dyDescent="0.25">
      <c r="A108" t="s">
        <v>99</v>
      </c>
      <c r="B108" t="s">
        <v>108</v>
      </c>
      <c r="C108">
        <v>1.28712871287129</v>
      </c>
      <c r="D108">
        <v>0.74</v>
      </c>
      <c r="E108">
        <v>0.86</v>
      </c>
    </row>
    <row r="109" spans="1:5" x14ac:dyDescent="0.25">
      <c r="A109" t="s">
        <v>99</v>
      </c>
      <c r="B109" t="s">
        <v>103</v>
      </c>
      <c r="C109">
        <v>1.28712871287129</v>
      </c>
      <c r="D109">
        <v>0.99</v>
      </c>
      <c r="E109">
        <v>0.93</v>
      </c>
    </row>
    <row r="110" spans="1:5" x14ac:dyDescent="0.25">
      <c r="A110" t="s">
        <v>99</v>
      </c>
      <c r="B110" t="s">
        <v>110</v>
      </c>
      <c r="C110">
        <v>1.28712871287129</v>
      </c>
      <c r="D110">
        <v>1.38</v>
      </c>
      <c r="E110">
        <v>0.85</v>
      </c>
    </row>
    <row r="111" spans="1:5" x14ac:dyDescent="0.25">
      <c r="A111" t="s">
        <v>99</v>
      </c>
      <c r="B111" t="s">
        <v>107</v>
      </c>
      <c r="C111">
        <v>1.28712871287129</v>
      </c>
      <c r="D111">
        <v>0.97</v>
      </c>
      <c r="E111">
        <v>0.82</v>
      </c>
    </row>
    <row r="112" spans="1:5" x14ac:dyDescent="0.25">
      <c r="A112" t="s">
        <v>99</v>
      </c>
      <c r="B112" t="s">
        <v>395</v>
      </c>
      <c r="C112">
        <v>1.28712871287129</v>
      </c>
      <c r="D112">
        <v>1.18</v>
      </c>
      <c r="E112">
        <v>0.31</v>
      </c>
    </row>
    <row r="113" spans="1:5" x14ac:dyDescent="0.25">
      <c r="A113" t="s">
        <v>99</v>
      </c>
      <c r="B113" t="s">
        <v>115</v>
      </c>
      <c r="C113">
        <v>1.28712871287129</v>
      </c>
      <c r="D113">
        <v>0.8</v>
      </c>
      <c r="E113">
        <v>0.97</v>
      </c>
    </row>
    <row r="114" spans="1:5" x14ac:dyDescent="0.25">
      <c r="A114" t="s">
        <v>99</v>
      </c>
      <c r="B114" t="s">
        <v>112</v>
      </c>
      <c r="C114">
        <v>1.28712871287129</v>
      </c>
      <c r="D114">
        <v>0.69</v>
      </c>
      <c r="E114">
        <v>1.31</v>
      </c>
    </row>
    <row r="115" spans="1:5" x14ac:dyDescent="0.25">
      <c r="A115" t="s">
        <v>99</v>
      </c>
      <c r="B115" t="s">
        <v>113</v>
      </c>
      <c r="C115">
        <v>1.28712871287129</v>
      </c>
      <c r="D115">
        <v>1.26</v>
      </c>
      <c r="E115">
        <v>1.31</v>
      </c>
    </row>
    <row r="116" spans="1:5" x14ac:dyDescent="0.25">
      <c r="A116" t="s">
        <v>99</v>
      </c>
      <c r="B116" t="s">
        <v>114</v>
      </c>
      <c r="C116">
        <v>1.28712871287129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1.28712871287129</v>
      </c>
      <c r="D117">
        <v>0.93</v>
      </c>
      <c r="E117">
        <v>1.49</v>
      </c>
    </row>
    <row r="118" spans="1:5" x14ac:dyDescent="0.25">
      <c r="A118" t="s">
        <v>99</v>
      </c>
      <c r="B118" t="s">
        <v>109</v>
      </c>
      <c r="C118">
        <v>1.28712871287129</v>
      </c>
      <c r="D118">
        <v>1.49</v>
      </c>
      <c r="E118">
        <v>0.54</v>
      </c>
    </row>
    <row r="119" spans="1:5" x14ac:dyDescent="0.25">
      <c r="A119" t="s">
        <v>99</v>
      </c>
      <c r="B119" t="s">
        <v>118</v>
      </c>
      <c r="C119">
        <v>1.28712871287129</v>
      </c>
      <c r="D119">
        <v>1.37</v>
      </c>
      <c r="E119">
        <v>1.31</v>
      </c>
    </row>
    <row r="120" spans="1:5" x14ac:dyDescent="0.25">
      <c r="A120" t="s">
        <v>99</v>
      </c>
      <c r="B120" t="s">
        <v>417</v>
      </c>
      <c r="C120">
        <v>1.28712871287129</v>
      </c>
      <c r="D120">
        <v>0.63</v>
      </c>
      <c r="E120">
        <v>0.74</v>
      </c>
    </row>
    <row r="121" spans="1:5" x14ac:dyDescent="0.25">
      <c r="A121" t="s">
        <v>99</v>
      </c>
      <c r="B121" t="s">
        <v>101</v>
      </c>
      <c r="C121">
        <v>1.28712871287129</v>
      </c>
      <c r="D121">
        <v>1.24</v>
      </c>
      <c r="E121">
        <v>0.37</v>
      </c>
    </row>
    <row r="122" spans="1:5" x14ac:dyDescent="0.25">
      <c r="A122" t="s">
        <v>99</v>
      </c>
      <c r="B122" t="s">
        <v>120</v>
      </c>
      <c r="C122">
        <v>1.28712871287129</v>
      </c>
      <c r="D122">
        <v>1.05</v>
      </c>
      <c r="E122">
        <v>1.73</v>
      </c>
    </row>
    <row r="123" spans="1:5" x14ac:dyDescent="0.25">
      <c r="A123" t="s">
        <v>99</v>
      </c>
      <c r="B123" t="s">
        <v>119</v>
      </c>
      <c r="C123">
        <v>1.28712871287129</v>
      </c>
      <c r="D123">
        <v>0.74</v>
      </c>
      <c r="E123">
        <v>1.24</v>
      </c>
    </row>
    <row r="124" spans="1:5" x14ac:dyDescent="0.25">
      <c r="A124" t="s">
        <v>122</v>
      </c>
      <c r="B124" t="s">
        <v>123</v>
      </c>
      <c r="C124">
        <v>1.1655844155844199</v>
      </c>
      <c r="D124">
        <v>0.74</v>
      </c>
      <c r="E124">
        <v>1.1000000000000001</v>
      </c>
    </row>
    <row r="125" spans="1:5" x14ac:dyDescent="0.25">
      <c r="A125" t="s">
        <v>122</v>
      </c>
      <c r="B125" t="s">
        <v>125</v>
      </c>
      <c r="C125">
        <v>1.1655844155844199</v>
      </c>
      <c r="D125">
        <v>0.98</v>
      </c>
      <c r="E125">
        <v>1.23</v>
      </c>
    </row>
    <row r="126" spans="1:5" x14ac:dyDescent="0.25">
      <c r="A126" t="s">
        <v>122</v>
      </c>
      <c r="B126" t="s">
        <v>127</v>
      </c>
      <c r="C126">
        <v>1.1655844155844199</v>
      </c>
      <c r="D126">
        <v>0.85</v>
      </c>
      <c r="E126">
        <v>1.02</v>
      </c>
    </row>
    <row r="127" spans="1:5" x14ac:dyDescent="0.25">
      <c r="A127" t="s">
        <v>122</v>
      </c>
      <c r="B127" t="s">
        <v>130</v>
      </c>
      <c r="C127">
        <v>1.1655844155844199</v>
      </c>
      <c r="D127">
        <v>1.19</v>
      </c>
      <c r="E127">
        <v>0.68</v>
      </c>
    </row>
    <row r="128" spans="1:5" x14ac:dyDescent="0.25">
      <c r="A128" t="s">
        <v>122</v>
      </c>
      <c r="B128" t="s">
        <v>362</v>
      </c>
      <c r="C128">
        <v>1.1655844155844199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1.1655844155844199</v>
      </c>
      <c r="D129">
        <v>0.86</v>
      </c>
      <c r="E129">
        <v>0.61</v>
      </c>
    </row>
    <row r="130" spans="1:5" x14ac:dyDescent="0.25">
      <c r="A130" t="s">
        <v>122</v>
      </c>
      <c r="B130" t="s">
        <v>129</v>
      </c>
      <c r="C130">
        <v>1.1655844155844199</v>
      </c>
      <c r="D130">
        <v>0.53</v>
      </c>
      <c r="E130">
        <v>1.1599999999999999</v>
      </c>
    </row>
    <row r="131" spans="1:5" x14ac:dyDescent="0.25">
      <c r="A131" t="s">
        <v>122</v>
      </c>
      <c r="B131" t="s">
        <v>128</v>
      </c>
      <c r="C131">
        <v>1.1655844155844199</v>
      </c>
      <c r="D131">
        <v>0.9</v>
      </c>
      <c r="E131">
        <v>1.1299999999999999</v>
      </c>
    </row>
    <row r="132" spans="1:5" x14ac:dyDescent="0.25">
      <c r="A132" t="s">
        <v>122</v>
      </c>
      <c r="B132" t="s">
        <v>136</v>
      </c>
      <c r="C132">
        <v>1.1655844155844199</v>
      </c>
      <c r="D132">
        <v>1.1599999999999999</v>
      </c>
      <c r="E132">
        <v>1.04</v>
      </c>
    </row>
    <row r="133" spans="1:5" x14ac:dyDescent="0.25">
      <c r="A133" t="s">
        <v>122</v>
      </c>
      <c r="B133" t="s">
        <v>131</v>
      </c>
      <c r="C133">
        <v>1.1655844155844199</v>
      </c>
      <c r="D133">
        <v>1</v>
      </c>
      <c r="E133">
        <v>0.68</v>
      </c>
    </row>
    <row r="134" spans="1:5" x14ac:dyDescent="0.25">
      <c r="A134" t="s">
        <v>122</v>
      </c>
      <c r="B134" t="s">
        <v>133</v>
      </c>
      <c r="C134">
        <v>1.1655844155844199</v>
      </c>
      <c r="D134">
        <v>0.57999999999999996</v>
      </c>
      <c r="E134">
        <v>1.37</v>
      </c>
    </row>
    <row r="135" spans="1:5" x14ac:dyDescent="0.25">
      <c r="A135" t="s">
        <v>122</v>
      </c>
      <c r="B135" t="s">
        <v>135</v>
      </c>
      <c r="C135">
        <v>1.1655844155844199</v>
      </c>
      <c r="D135">
        <v>1.08</v>
      </c>
      <c r="E135">
        <v>0.93</v>
      </c>
    </row>
    <row r="136" spans="1:5" x14ac:dyDescent="0.25">
      <c r="A136" t="s">
        <v>122</v>
      </c>
      <c r="B136" t="s">
        <v>137</v>
      </c>
      <c r="C136">
        <v>1.1655844155844199</v>
      </c>
      <c r="D136">
        <v>0.74</v>
      </c>
      <c r="E136">
        <v>0.96</v>
      </c>
    </row>
    <row r="137" spans="1:5" x14ac:dyDescent="0.25">
      <c r="A137" t="s">
        <v>122</v>
      </c>
      <c r="B137" t="s">
        <v>401</v>
      </c>
      <c r="C137">
        <v>1.1655844155844199</v>
      </c>
      <c r="D137">
        <v>0.98</v>
      </c>
      <c r="E137">
        <v>0.8</v>
      </c>
    </row>
    <row r="138" spans="1:5" x14ac:dyDescent="0.25">
      <c r="A138" t="s">
        <v>122</v>
      </c>
      <c r="B138" t="s">
        <v>138</v>
      </c>
      <c r="C138">
        <v>1.1655844155844199</v>
      </c>
      <c r="D138">
        <v>1.02</v>
      </c>
      <c r="E138">
        <v>1.19</v>
      </c>
    </row>
    <row r="139" spans="1:5" x14ac:dyDescent="0.25">
      <c r="A139" t="s">
        <v>122</v>
      </c>
      <c r="B139" t="s">
        <v>139</v>
      </c>
      <c r="C139">
        <v>1.1655844155844199</v>
      </c>
      <c r="D139">
        <v>1.05</v>
      </c>
      <c r="E139">
        <v>0.89</v>
      </c>
    </row>
    <row r="140" spans="1:5" x14ac:dyDescent="0.25">
      <c r="A140" t="s">
        <v>122</v>
      </c>
      <c r="B140" t="s">
        <v>144</v>
      </c>
      <c r="C140">
        <v>1.1655844155844199</v>
      </c>
      <c r="D140">
        <v>1.23</v>
      </c>
      <c r="E140">
        <v>1.23</v>
      </c>
    </row>
    <row r="141" spans="1:5" x14ac:dyDescent="0.25">
      <c r="A141" t="s">
        <v>122</v>
      </c>
      <c r="B141" t="s">
        <v>132</v>
      </c>
      <c r="C141">
        <v>1.1655844155844199</v>
      </c>
      <c r="D141">
        <v>1</v>
      </c>
      <c r="E141">
        <v>1.31</v>
      </c>
    </row>
    <row r="142" spans="1:5" x14ac:dyDescent="0.25">
      <c r="A142" t="s">
        <v>122</v>
      </c>
      <c r="B142" t="s">
        <v>140</v>
      </c>
      <c r="C142">
        <v>1.1655844155844199</v>
      </c>
      <c r="D142">
        <v>0.68</v>
      </c>
      <c r="E142">
        <v>0.68</v>
      </c>
    </row>
    <row r="143" spans="1:5" x14ac:dyDescent="0.25">
      <c r="A143" t="s">
        <v>122</v>
      </c>
      <c r="B143" t="s">
        <v>124</v>
      </c>
      <c r="C143">
        <v>1.1655844155844199</v>
      </c>
      <c r="D143">
        <v>0.74</v>
      </c>
      <c r="E143">
        <v>0.9</v>
      </c>
    </row>
    <row r="144" spans="1:5" x14ac:dyDescent="0.25">
      <c r="A144" t="s">
        <v>122</v>
      </c>
      <c r="B144" t="s">
        <v>134</v>
      </c>
      <c r="C144">
        <v>1.1655844155844199</v>
      </c>
      <c r="D144">
        <v>0.25</v>
      </c>
      <c r="E144">
        <v>1.35</v>
      </c>
    </row>
    <row r="145" spans="1:5" x14ac:dyDescent="0.25">
      <c r="A145" t="s">
        <v>122</v>
      </c>
      <c r="B145" t="s">
        <v>141</v>
      </c>
      <c r="C145">
        <v>1.1655844155844199</v>
      </c>
      <c r="D145">
        <v>0.55000000000000004</v>
      </c>
      <c r="E145">
        <v>1.1000000000000001</v>
      </c>
    </row>
    <row r="146" spans="1:5" x14ac:dyDescent="0.25">
      <c r="A146" t="s">
        <v>122</v>
      </c>
      <c r="B146" t="s">
        <v>142</v>
      </c>
      <c r="C146">
        <v>1.1655844155844199</v>
      </c>
      <c r="D146">
        <v>0.74</v>
      </c>
      <c r="E146">
        <v>0.9</v>
      </c>
    </row>
    <row r="147" spans="1:5" x14ac:dyDescent="0.25">
      <c r="A147" t="s">
        <v>122</v>
      </c>
      <c r="B147" t="s">
        <v>143</v>
      </c>
      <c r="C147">
        <v>1.1655844155844199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1.2757009345794399</v>
      </c>
      <c r="D148">
        <v>1.08</v>
      </c>
      <c r="E148">
        <v>1.08</v>
      </c>
    </row>
    <row r="149" spans="1:5" x14ac:dyDescent="0.25">
      <c r="A149" t="s">
        <v>145</v>
      </c>
      <c r="B149" t="s">
        <v>349</v>
      </c>
      <c r="C149">
        <v>1.2757009345794399</v>
      </c>
      <c r="D149">
        <v>0.91</v>
      </c>
      <c r="E149">
        <v>0.8</v>
      </c>
    </row>
    <row r="150" spans="1:5" x14ac:dyDescent="0.25">
      <c r="A150" t="s">
        <v>145</v>
      </c>
      <c r="B150" t="s">
        <v>355</v>
      </c>
      <c r="C150">
        <v>1.2757009345794399</v>
      </c>
      <c r="D150">
        <v>0.78</v>
      </c>
      <c r="E150">
        <v>2.1800000000000002</v>
      </c>
    </row>
    <row r="151" spans="1:5" x14ac:dyDescent="0.25">
      <c r="A151" t="s">
        <v>145</v>
      </c>
      <c r="B151" t="s">
        <v>357</v>
      </c>
      <c r="C151">
        <v>1.2757009345794399</v>
      </c>
      <c r="D151">
        <v>0.95</v>
      </c>
      <c r="E151">
        <v>0.51</v>
      </c>
    </row>
    <row r="152" spans="1:5" x14ac:dyDescent="0.25">
      <c r="A152" t="s">
        <v>145</v>
      </c>
      <c r="B152" t="s">
        <v>360</v>
      </c>
      <c r="C152">
        <v>1.2757009345794399</v>
      </c>
      <c r="D152">
        <v>1.19</v>
      </c>
      <c r="E152">
        <v>0.6</v>
      </c>
    </row>
    <row r="153" spans="1:5" x14ac:dyDescent="0.25">
      <c r="A153" t="s">
        <v>145</v>
      </c>
      <c r="B153" t="s">
        <v>366</v>
      </c>
      <c r="C153">
        <v>1.2757009345794399</v>
      </c>
      <c r="D153">
        <v>0.93</v>
      </c>
      <c r="E153">
        <v>1.01</v>
      </c>
    </row>
    <row r="154" spans="1:5" x14ac:dyDescent="0.25">
      <c r="A154" t="s">
        <v>145</v>
      </c>
      <c r="B154" t="s">
        <v>371</v>
      </c>
      <c r="C154">
        <v>1.2757009345794399</v>
      </c>
      <c r="D154">
        <v>0.7</v>
      </c>
      <c r="E154">
        <v>1.01</v>
      </c>
    </row>
    <row r="155" spans="1:5" x14ac:dyDescent="0.25">
      <c r="A155" t="s">
        <v>145</v>
      </c>
      <c r="B155" t="s">
        <v>149</v>
      </c>
      <c r="C155">
        <v>1.2757009345794399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1.2757009345794399</v>
      </c>
      <c r="D156">
        <v>1.24</v>
      </c>
      <c r="E156">
        <v>1.08</v>
      </c>
    </row>
    <row r="157" spans="1:5" x14ac:dyDescent="0.25">
      <c r="A157" t="s">
        <v>145</v>
      </c>
      <c r="B157" t="s">
        <v>388</v>
      </c>
      <c r="C157">
        <v>1.2757009345794399</v>
      </c>
      <c r="D157">
        <v>0.89</v>
      </c>
      <c r="E157">
        <v>0.76</v>
      </c>
    </row>
    <row r="158" spans="1:5" x14ac:dyDescent="0.25">
      <c r="A158" t="s">
        <v>145</v>
      </c>
      <c r="B158" t="s">
        <v>389</v>
      </c>
      <c r="C158">
        <v>1.2757009345794399</v>
      </c>
      <c r="D158">
        <v>0.87</v>
      </c>
      <c r="E158">
        <v>0.7</v>
      </c>
    </row>
    <row r="159" spans="1:5" x14ac:dyDescent="0.25">
      <c r="A159" t="s">
        <v>145</v>
      </c>
      <c r="B159" t="s">
        <v>391</v>
      </c>
      <c r="C159">
        <v>1.2757009345794399</v>
      </c>
      <c r="D159">
        <v>0.87</v>
      </c>
      <c r="E159">
        <v>1.66</v>
      </c>
    </row>
    <row r="160" spans="1:5" x14ac:dyDescent="0.25">
      <c r="A160" t="s">
        <v>145</v>
      </c>
      <c r="B160" t="s">
        <v>146</v>
      </c>
      <c r="C160">
        <v>1.2757009345794399</v>
      </c>
      <c r="D160">
        <v>0.77</v>
      </c>
      <c r="E160">
        <v>0.84</v>
      </c>
    </row>
    <row r="161" spans="1:5" x14ac:dyDescent="0.25">
      <c r="A161" t="s">
        <v>145</v>
      </c>
      <c r="B161" t="s">
        <v>404</v>
      </c>
      <c r="C161">
        <v>1.2757009345794399</v>
      </c>
      <c r="D161">
        <v>0.6</v>
      </c>
      <c r="E161">
        <v>0.5</v>
      </c>
    </row>
    <row r="162" spans="1:5" x14ac:dyDescent="0.25">
      <c r="A162" t="s">
        <v>145</v>
      </c>
      <c r="B162" t="s">
        <v>419</v>
      </c>
      <c r="C162">
        <v>1.2757009345794399</v>
      </c>
      <c r="D162">
        <v>0.62</v>
      </c>
      <c r="E162">
        <v>1.01</v>
      </c>
    </row>
    <row r="163" spans="1:5" x14ac:dyDescent="0.25">
      <c r="A163" t="s">
        <v>145</v>
      </c>
      <c r="B163" t="s">
        <v>423</v>
      </c>
      <c r="C163">
        <v>1.2757009345794399</v>
      </c>
      <c r="D163">
        <v>1.25</v>
      </c>
      <c r="E163">
        <v>0.84</v>
      </c>
    </row>
    <row r="164" spans="1:5" x14ac:dyDescent="0.25">
      <c r="A164" t="s">
        <v>145</v>
      </c>
      <c r="B164" t="s">
        <v>425</v>
      </c>
      <c r="C164">
        <v>1.2757009345794399</v>
      </c>
      <c r="D164">
        <v>0.85</v>
      </c>
      <c r="E164">
        <v>0.77</v>
      </c>
    </row>
    <row r="165" spans="1:5" x14ac:dyDescent="0.25">
      <c r="A165" t="s">
        <v>145</v>
      </c>
      <c r="B165" t="s">
        <v>427</v>
      </c>
      <c r="C165">
        <v>1.2757009345794399</v>
      </c>
      <c r="D165">
        <v>1.46</v>
      </c>
      <c r="E165">
        <v>0.7</v>
      </c>
    </row>
    <row r="166" spans="1:5" x14ac:dyDescent="0.25">
      <c r="A166" t="s">
        <v>145</v>
      </c>
      <c r="B166" t="s">
        <v>432</v>
      </c>
      <c r="C166">
        <v>1.2757009345794399</v>
      </c>
      <c r="D166">
        <v>0.49</v>
      </c>
      <c r="E166">
        <v>1.32</v>
      </c>
    </row>
    <row r="167" spans="1:5" x14ac:dyDescent="0.25">
      <c r="A167" t="s">
        <v>145</v>
      </c>
      <c r="B167" t="s">
        <v>433</v>
      </c>
      <c r="C167">
        <v>1.2757009345794399</v>
      </c>
      <c r="D167">
        <v>0.61</v>
      </c>
      <c r="E167">
        <v>0.7</v>
      </c>
    </row>
    <row r="168" spans="1:5" x14ac:dyDescent="0.25">
      <c r="A168" t="s">
        <v>145</v>
      </c>
      <c r="B168" t="s">
        <v>434</v>
      </c>
      <c r="C168">
        <v>1.2757009345794399</v>
      </c>
      <c r="D168">
        <v>0.87</v>
      </c>
      <c r="E168">
        <v>1.31</v>
      </c>
    </row>
    <row r="169" spans="1:5" x14ac:dyDescent="0.25">
      <c r="A169" t="s">
        <v>145</v>
      </c>
      <c r="B169" t="s">
        <v>148</v>
      </c>
      <c r="C169">
        <v>1.2757009345794399</v>
      </c>
      <c r="D169">
        <v>0.89</v>
      </c>
      <c r="E169">
        <v>1.01</v>
      </c>
    </row>
    <row r="170" spans="1:5" x14ac:dyDescent="0.25">
      <c r="A170" t="s">
        <v>145</v>
      </c>
      <c r="B170" t="s">
        <v>147</v>
      </c>
      <c r="C170">
        <v>1.2757009345794399</v>
      </c>
      <c r="D170">
        <v>0.93</v>
      </c>
      <c r="E170">
        <v>1.24</v>
      </c>
    </row>
    <row r="171" spans="1:5" x14ac:dyDescent="0.25">
      <c r="A171" t="s">
        <v>21</v>
      </c>
      <c r="B171" t="s">
        <v>152</v>
      </c>
      <c r="C171">
        <v>1.3248945147679301</v>
      </c>
      <c r="D171">
        <v>0.92</v>
      </c>
      <c r="E171">
        <v>1.25</v>
      </c>
    </row>
    <row r="172" spans="1:5" x14ac:dyDescent="0.25">
      <c r="A172" t="s">
        <v>21</v>
      </c>
      <c r="B172" t="s">
        <v>269</v>
      </c>
      <c r="C172">
        <v>1.3248945147679301</v>
      </c>
      <c r="D172">
        <v>0.88</v>
      </c>
      <c r="E172">
        <v>1</v>
      </c>
    </row>
    <row r="173" spans="1:5" x14ac:dyDescent="0.25">
      <c r="A173" t="s">
        <v>21</v>
      </c>
      <c r="B173" t="s">
        <v>264</v>
      </c>
      <c r="C173">
        <v>1.3248945147679301</v>
      </c>
      <c r="D173">
        <v>0.76</v>
      </c>
      <c r="E173">
        <v>1.35</v>
      </c>
    </row>
    <row r="174" spans="1:5" x14ac:dyDescent="0.25">
      <c r="A174" t="s">
        <v>21</v>
      </c>
      <c r="B174" t="s">
        <v>372</v>
      </c>
      <c r="C174">
        <v>1.3248945147679301</v>
      </c>
      <c r="D174">
        <v>0.76</v>
      </c>
      <c r="E174">
        <v>1.41</v>
      </c>
    </row>
    <row r="175" spans="1:5" x14ac:dyDescent="0.25">
      <c r="A175" t="s">
        <v>21</v>
      </c>
      <c r="B175" t="s">
        <v>267</v>
      </c>
      <c r="C175">
        <v>1.3248945147679301</v>
      </c>
      <c r="D175">
        <v>1</v>
      </c>
      <c r="E175">
        <v>0.94</v>
      </c>
    </row>
    <row r="176" spans="1:5" x14ac:dyDescent="0.25">
      <c r="A176" t="s">
        <v>21</v>
      </c>
      <c r="B176" t="s">
        <v>272</v>
      </c>
      <c r="C176">
        <v>1.3248945147679301</v>
      </c>
      <c r="D176">
        <v>1.23</v>
      </c>
      <c r="E176">
        <v>0.47</v>
      </c>
    </row>
    <row r="177" spans="1:5" x14ac:dyDescent="0.25">
      <c r="A177" t="s">
        <v>21</v>
      </c>
      <c r="B177" t="s">
        <v>397</v>
      </c>
      <c r="C177">
        <v>1.3248945147679301</v>
      </c>
      <c r="D177">
        <v>0.64</v>
      </c>
      <c r="E177">
        <v>1.41</v>
      </c>
    </row>
    <row r="178" spans="1:5" x14ac:dyDescent="0.25">
      <c r="A178" t="s">
        <v>21</v>
      </c>
      <c r="B178" t="s">
        <v>274</v>
      </c>
      <c r="C178">
        <v>1.3248945147679301</v>
      </c>
      <c r="D178">
        <v>1.35</v>
      </c>
      <c r="E178">
        <v>0.59</v>
      </c>
    </row>
    <row r="179" spans="1:5" x14ac:dyDescent="0.25">
      <c r="A179" t="s">
        <v>21</v>
      </c>
      <c r="B179" t="s">
        <v>150</v>
      </c>
      <c r="C179">
        <v>1.3248945147679301</v>
      </c>
      <c r="D179">
        <v>0.9</v>
      </c>
      <c r="E179">
        <v>0.77</v>
      </c>
    </row>
    <row r="180" spans="1:5" x14ac:dyDescent="0.25">
      <c r="A180" t="s">
        <v>21</v>
      </c>
      <c r="B180" t="s">
        <v>275</v>
      </c>
      <c r="C180">
        <v>1.3248945147679301</v>
      </c>
      <c r="D180">
        <v>0.76</v>
      </c>
      <c r="E180">
        <v>0.65</v>
      </c>
    </row>
    <row r="181" spans="1:5" x14ac:dyDescent="0.25">
      <c r="A181" t="s">
        <v>21</v>
      </c>
      <c r="B181" t="s">
        <v>23</v>
      </c>
      <c r="C181">
        <v>1.3248945147679301</v>
      </c>
      <c r="D181">
        <v>1.29</v>
      </c>
      <c r="E181">
        <v>1.18</v>
      </c>
    </row>
    <row r="182" spans="1:5" x14ac:dyDescent="0.25">
      <c r="A182" t="s">
        <v>21</v>
      </c>
      <c r="B182" t="s">
        <v>22</v>
      </c>
      <c r="C182">
        <v>1.3248945147679301</v>
      </c>
      <c r="D182">
        <v>0.96</v>
      </c>
      <c r="E182">
        <v>1.0900000000000001</v>
      </c>
    </row>
    <row r="183" spans="1:5" x14ac:dyDescent="0.25">
      <c r="A183" t="s">
        <v>21</v>
      </c>
      <c r="B183" t="s">
        <v>266</v>
      </c>
      <c r="C183">
        <v>1.3248945147679301</v>
      </c>
      <c r="D183">
        <v>0.59</v>
      </c>
      <c r="E183">
        <v>1.18</v>
      </c>
    </row>
    <row r="184" spans="1:5" x14ac:dyDescent="0.25">
      <c r="A184" t="s">
        <v>21</v>
      </c>
      <c r="B184" t="s">
        <v>268</v>
      </c>
      <c r="C184">
        <v>1.3248945147679301</v>
      </c>
      <c r="D184">
        <v>0.9</v>
      </c>
      <c r="E184">
        <v>0.57999999999999996</v>
      </c>
    </row>
    <row r="185" spans="1:5" x14ac:dyDescent="0.25">
      <c r="A185" t="s">
        <v>21</v>
      </c>
      <c r="B185" t="s">
        <v>151</v>
      </c>
      <c r="C185">
        <v>1.3248945147679301</v>
      </c>
      <c r="D185">
        <v>0.47</v>
      </c>
      <c r="E185">
        <v>1.41</v>
      </c>
    </row>
    <row r="186" spans="1:5" x14ac:dyDescent="0.25">
      <c r="A186" t="s">
        <v>21</v>
      </c>
      <c r="B186" t="s">
        <v>153</v>
      </c>
      <c r="C186">
        <v>1.3248945147679301</v>
      </c>
      <c r="D186">
        <v>1.35</v>
      </c>
      <c r="E186">
        <v>0.53</v>
      </c>
    </row>
    <row r="187" spans="1:5" x14ac:dyDescent="0.25">
      <c r="A187" t="s">
        <v>21</v>
      </c>
      <c r="B187" t="s">
        <v>273</v>
      </c>
      <c r="C187">
        <v>1.3248945147679301</v>
      </c>
      <c r="D187">
        <v>1.0900000000000001</v>
      </c>
      <c r="E187">
        <v>1.1399999999999999</v>
      </c>
    </row>
    <row r="188" spans="1:5" x14ac:dyDescent="0.25">
      <c r="A188" t="s">
        <v>21</v>
      </c>
      <c r="B188" t="s">
        <v>265</v>
      </c>
      <c r="C188">
        <v>1.3248945147679301</v>
      </c>
      <c r="D188">
        <v>1.03</v>
      </c>
      <c r="E188">
        <v>0.57999999999999996</v>
      </c>
    </row>
    <row r="189" spans="1:5" x14ac:dyDescent="0.25">
      <c r="A189" t="s">
        <v>21</v>
      </c>
      <c r="B189" t="s">
        <v>271</v>
      </c>
      <c r="C189">
        <v>1.3248945147679301</v>
      </c>
      <c r="D189">
        <v>0.71</v>
      </c>
      <c r="E189">
        <v>1.1200000000000001</v>
      </c>
    </row>
    <row r="190" spans="1:5" x14ac:dyDescent="0.25">
      <c r="A190" t="s">
        <v>21</v>
      </c>
      <c r="B190" t="s">
        <v>270</v>
      </c>
      <c r="C190">
        <v>1.3248945147679301</v>
      </c>
      <c r="D190">
        <v>1.06</v>
      </c>
      <c r="E190">
        <v>1.29</v>
      </c>
    </row>
    <row r="191" spans="1:5" x14ac:dyDescent="0.25">
      <c r="A191" t="s">
        <v>154</v>
      </c>
      <c r="B191" t="s">
        <v>159</v>
      </c>
      <c r="C191">
        <v>1.02928870292887</v>
      </c>
      <c r="D191">
        <v>0.68</v>
      </c>
      <c r="E191">
        <v>1.06</v>
      </c>
    </row>
    <row r="192" spans="1:5" x14ac:dyDescent="0.25">
      <c r="A192" t="s">
        <v>154</v>
      </c>
      <c r="B192" t="s">
        <v>161</v>
      </c>
      <c r="C192">
        <v>1.02928870292887</v>
      </c>
      <c r="D192">
        <v>0.87</v>
      </c>
      <c r="E192">
        <v>0.93</v>
      </c>
    </row>
    <row r="193" spans="1:5" x14ac:dyDescent="0.25">
      <c r="A193" t="s">
        <v>154</v>
      </c>
      <c r="B193" t="s">
        <v>163</v>
      </c>
      <c r="C193">
        <v>1.02928870292887</v>
      </c>
      <c r="D193">
        <v>0.93</v>
      </c>
      <c r="E193">
        <v>1.06</v>
      </c>
    </row>
    <row r="194" spans="1:5" x14ac:dyDescent="0.25">
      <c r="A194" t="s">
        <v>154</v>
      </c>
      <c r="B194" t="s">
        <v>160</v>
      </c>
      <c r="C194">
        <v>1.02928870292887</v>
      </c>
      <c r="D194">
        <v>0.75</v>
      </c>
      <c r="E194">
        <v>1.06</v>
      </c>
    </row>
    <row r="195" spans="1:5" x14ac:dyDescent="0.25">
      <c r="A195" t="s">
        <v>154</v>
      </c>
      <c r="B195" t="s">
        <v>165</v>
      </c>
      <c r="C195">
        <v>1.02928870292887</v>
      </c>
      <c r="D195">
        <v>0.81</v>
      </c>
      <c r="E195">
        <v>1.43</v>
      </c>
    </row>
    <row r="196" spans="1:5" x14ac:dyDescent="0.25">
      <c r="A196" t="s">
        <v>154</v>
      </c>
      <c r="B196" t="s">
        <v>164</v>
      </c>
      <c r="C196">
        <v>1.02928870292887</v>
      </c>
      <c r="D196">
        <v>0.5</v>
      </c>
      <c r="E196">
        <v>1.1200000000000001</v>
      </c>
    </row>
    <row r="197" spans="1:5" x14ac:dyDescent="0.25">
      <c r="A197" t="s">
        <v>154</v>
      </c>
      <c r="B197" t="s">
        <v>167</v>
      </c>
      <c r="C197">
        <v>1.02928870292887</v>
      </c>
      <c r="D197">
        <v>0.75</v>
      </c>
      <c r="E197">
        <v>0.62</v>
      </c>
    </row>
    <row r="198" spans="1:5" x14ac:dyDescent="0.25">
      <c r="A198" t="s">
        <v>154</v>
      </c>
      <c r="B198" t="s">
        <v>168</v>
      </c>
      <c r="C198">
        <v>1.02928870292887</v>
      </c>
      <c r="D198">
        <v>0.37</v>
      </c>
      <c r="E198">
        <v>1.1200000000000001</v>
      </c>
    </row>
    <row r="199" spans="1:5" x14ac:dyDescent="0.25">
      <c r="A199" t="s">
        <v>154</v>
      </c>
      <c r="B199" t="s">
        <v>156</v>
      </c>
      <c r="C199">
        <v>1.02928870292887</v>
      </c>
      <c r="D199">
        <v>0.52</v>
      </c>
      <c r="E199">
        <v>0.75</v>
      </c>
    </row>
    <row r="200" spans="1:5" x14ac:dyDescent="0.25">
      <c r="A200" t="s">
        <v>154</v>
      </c>
      <c r="B200" t="s">
        <v>169</v>
      </c>
      <c r="C200">
        <v>1.02928870292887</v>
      </c>
      <c r="D200">
        <v>0.81</v>
      </c>
      <c r="E200">
        <v>1.1200000000000001</v>
      </c>
    </row>
    <row r="201" spans="1:5" x14ac:dyDescent="0.25">
      <c r="A201" t="s">
        <v>154</v>
      </c>
      <c r="B201" t="s">
        <v>162</v>
      </c>
      <c r="C201">
        <v>1.02928870292887</v>
      </c>
      <c r="D201">
        <v>0.68</v>
      </c>
      <c r="E201">
        <v>1.06</v>
      </c>
    </row>
    <row r="202" spans="1:5" x14ac:dyDescent="0.25">
      <c r="A202" t="s">
        <v>154</v>
      </c>
      <c r="B202" t="s">
        <v>170</v>
      </c>
      <c r="C202">
        <v>1.02928870292887</v>
      </c>
      <c r="D202">
        <v>0.56000000000000005</v>
      </c>
      <c r="E202">
        <v>0.81</v>
      </c>
    </row>
    <row r="203" spans="1:5" x14ac:dyDescent="0.25">
      <c r="A203" t="s">
        <v>154</v>
      </c>
      <c r="B203" t="s">
        <v>166</v>
      </c>
      <c r="C203">
        <v>1.02928870292887</v>
      </c>
      <c r="D203">
        <v>0.93</v>
      </c>
      <c r="E203">
        <v>1.56</v>
      </c>
    </row>
    <row r="204" spans="1:5" x14ac:dyDescent="0.25">
      <c r="A204" t="s">
        <v>154</v>
      </c>
      <c r="B204" t="s">
        <v>174</v>
      </c>
      <c r="C204">
        <v>1.02928870292887</v>
      </c>
      <c r="D204">
        <v>0.87</v>
      </c>
      <c r="E204">
        <v>0.87</v>
      </c>
    </row>
    <row r="205" spans="1:5" x14ac:dyDescent="0.25">
      <c r="A205" t="s">
        <v>154</v>
      </c>
      <c r="B205" t="s">
        <v>172</v>
      </c>
      <c r="C205">
        <v>1.02928870292887</v>
      </c>
      <c r="D205">
        <v>0.56999999999999995</v>
      </c>
      <c r="E205">
        <v>1.26</v>
      </c>
    </row>
    <row r="206" spans="1:5" x14ac:dyDescent="0.25">
      <c r="A206" t="s">
        <v>154</v>
      </c>
      <c r="B206" t="s">
        <v>171</v>
      </c>
      <c r="C206">
        <v>1.02928870292887</v>
      </c>
      <c r="D206">
        <v>0.68</v>
      </c>
      <c r="E206">
        <v>1.0900000000000001</v>
      </c>
    </row>
    <row r="207" spans="1:5" x14ac:dyDescent="0.25">
      <c r="A207" t="s">
        <v>154</v>
      </c>
      <c r="B207" t="s">
        <v>158</v>
      </c>
      <c r="C207">
        <v>1.02928870292887</v>
      </c>
      <c r="D207">
        <v>0.87</v>
      </c>
      <c r="E207">
        <v>0.5</v>
      </c>
    </row>
    <row r="208" spans="1:5" x14ac:dyDescent="0.25">
      <c r="A208" t="s">
        <v>154</v>
      </c>
      <c r="B208" t="s">
        <v>155</v>
      </c>
      <c r="C208">
        <v>1.02928870292887</v>
      </c>
      <c r="D208">
        <v>1.31</v>
      </c>
      <c r="E208">
        <v>0.87</v>
      </c>
    </row>
    <row r="209" spans="1:5" x14ac:dyDescent="0.25">
      <c r="A209" t="s">
        <v>154</v>
      </c>
      <c r="B209" t="s">
        <v>157</v>
      </c>
      <c r="C209">
        <v>1.02928870292887</v>
      </c>
      <c r="D209">
        <v>0.87</v>
      </c>
      <c r="E209">
        <v>0.68</v>
      </c>
    </row>
    <row r="210" spans="1:5" x14ac:dyDescent="0.25">
      <c r="A210" t="s">
        <v>154</v>
      </c>
      <c r="B210" t="s">
        <v>173</v>
      </c>
      <c r="C210">
        <v>1.02928870292887</v>
      </c>
      <c r="D210">
        <v>1.0900000000000001</v>
      </c>
      <c r="E210">
        <v>1.0900000000000001</v>
      </c>
    </row>
    <row r="211" spans="1:5" x14ac:dyDescent="0.25">
      <c r="A211" t="s">
        <v>175</v>
      </c>
      <c r="B211" t="s">
        <v>284</v>
      </c>
      <c r="C211">
        <v>1.1041666666666701</v>
      </c>
      <c r="D211">
        <v>1.27</v>
      </c>
      <c r="E211">
        <v>0.85</v>
      </c>
    </row>
    <row r="212" spans="1:5" x14ac:dyDescent="0.25">
      <c r="A212" t="s">
        <v>175</v>
      </c>
      <c r="B212" t="s">
        <v>179</v>
      </c>
      <c r="C212">
        <v>1.1041666666666701</v>
      </c>
      <c r="D212">
        <v>0.85</v>
      </c>
      <c r="E212">
        <v>0.77</v>
      </c>
    </row>
    <row r="213" spans="1:5" x14ac:dyDescent="0.25">
      <c r="A213" t="s">
        <v>175</v>
      </c>
      <c r="B213" t="s">
        <v>282</v>
      </c>
      <c r="C213">
        <v>1.1041666666666701</v>
      </c>
      <c r="D213">
        <v>1.1599999999999999</v>
      </c>
      <c r="E213">
        <v>0.46</v>
      </c>
    </row>
    <row r="214" spans="1:5" x14ac:dyDescent="0.25">
      <c r="A214" t="s">
        <v>175</v>
      </c>
      <c r="B214" t="s">
        <v>176</v>
      </c>
      <c r="C214">
        <v>1.1041666666666701</v>
      </c>
      <c r="D214">
        <v>0.85</v>
      </c>
      <c r="E214">
        <v>0.92</v>
      </c>
    </row>
    <row r="215" spans="1:5" x14ac:dyDescent="0.25">
      <c r="A215" t="s">
        <v>175</v>
      </c>
      <c r="B215" t="s">
        <v>285</v>
      </c>
      <c r="C215">
        <v>1.1041666666666701</v>
      </c>
      <c r="D215">
        <v>0.59</v>
      </c>
      <c r="E215">
        <v>1.1000000000000001</v>
      </c>
    </row>
    <row r="216" spans="1:5" x14ac:dyDescent="0.25">
      <c r="A216" t="s">
        <v>175</v>
      </c>
      <c r="B216" t="s">
        <v>277</v>
      </c>
      <c r="C216">
        <v>1.1041666666666701</v>
      </c>
      <c r="D216">
        <v>1</v>
      </c>
      <c r="E216">
        <v>1</v>
      </c>
    </row>
    <row r="217" spans="1:5" x14ac:dyDescent="0.25">
      <c r="A217" t="s">
        <v>175</v>
      </c>
      <c r="B217" t="s">
        <v>281</v>
      </c>
      <c r="C217">
        <v>1.1041666666666701</v>
      </c>
      <c r="D217">
        <v>0.32</v>
      </c>
      <c r="E217">
        <v>1.38</v>
      </c>
    </row>
    <row r="218" spans="1:5" x14ac:dyDescent="0.25">
      <c r="A218" t="s">
        <v>175</v>
      </c>
      <c r="B218" t="s">
        <v>178</v>
      </c>
      <c r="C218">
        <v>1.1041666666666701</v>
      </c>
      <c r="D218">
        <v>0.51</v>
      </c>
      <c r="E218">
        <v>1.61</v>
      </c>
    </row>
    <row r="219" spans="1:5" x14ac:dyDescent="0.25">
      <c r="A219" t="s">
        <v>175</v>
      </c>
      <c r="B219" t="s">
        <v>278</v>
      </c>
      <c r="C219">
        <v>1.1041666666666701</v>
      </c>
      <c r="D219">
        <v>0.76</v>
      </c>
      <c r="E219">
        <v>1.27</v>
      </c>
    </row>
    <row r="220" spans="1:5" x14ac:dyDescent="0.25">
      <c r="A220" t="s">
        <v>175</v>
      </c>
      <c r="B220" t="s">
        <v>276</v>
      </c>
      <c r="C220">
        <v>1.1041666666666701</v>
      </c>
      <c r="D220">
        <v>1.95</v>
      </c>
      <c r="E220">
        <v>0.51</v>
      </c>
    </row>
    <row r="221" spans="1:5" x14ac:dyDescent="0.25">
      <c r="A221" t="s">
        <v>175</v>
      </c>
      <c r="B221" t="s">
        <v>279</v>
      </c>
      <c r="C221">
        <v>1.1041666666666701</v>
      </c>
      <c r="D221">
        <v>1.27</v>
      </c>
      <c r="E221">
        <v>0.93</v>
      </c>
    </row>
    <row r="222" spans="1:5" x14ac:dyDescent="0.25">
      <c r="A222" t="s">
        <v>175</v>
      </c>
      <c r="B222" t="s">
        <v>283</v>
      </c>
      <c r="C222">
        <v>1.1041666666666701</v>
      </c>
      <c r="D222">
        <v>1.1599999999999999</v>
      </c>
      <c r="E222">
        <v>0.77</v>
      </c>
    </row>
    <row r="223" spans="1:5" x14ac:dyDescent="0.25">
      <c r="A223" t="s">
        <v>175</v>
      </c>
      <c r="B223" t="s">
        <v>177</v>
      </c>
      <c r="C223">
        <v>1.1041666666666701</v>
      </c>
      <c r="D223">
        <v>0.17</v>
      </c>
      <c r="E223">
        <v>1.27</v>
      </c>
    </row>
    <row r="224" spans="1:5" x14ac:dyDescent="0.25">
      <c r="A224" t="s">
        <v>175</v>
      </c>
      <c r="B224" t="s">
        <v>280</v>
      </c>
      <c r="C224">
        <v>1.1041666666666701</v>
      </c>
      <c r="D224">
        <v>1.08</v>
      </c>
      <c r="E224">
        <v>1.31</v>
      </c>
    </row>
    <row r="225" spans="1:5" x14ac:dyDescent="0.25">
      <c r="A225" t="s">
        <v>24</v>
      </c>
      <c r="B225" t="s">
        <v>292</v>
      </c>
      <c r="C225">
        <v>1.44761904761905</v>
      </c>
      <c r="D225">
        <v>1.37</v>
      </c>
      <c r="E225">
        <v>0.81</v>
      </c>
    </row>
    <row r="226" spans="1:5" x14ac:dyDescent="0.25">
      <c r="A226" t="s">
        <v>24</v>
      </c>
      <c r="B226" t="s">
        <v>289</v>
      </c>
      <c r="C226">
        <v>1.44761904761905</v>
      </c>
      <c r="D226">
        <v>0.75</v>
      </c>
      <c r="E226">
        <v>1.25</v>
      </c>
    </row>
    <row r="227" spans="1:5" x14ac:dyDescent="0.25">
      <c r="A227" t="s">
        <v>24</v>
      </c>
      <c r="B227" t="s">
        <v>180</v>
      </c>
      <c r="C227">
        <v>1.44761904761905</v>
      </c>
      <c r="D227">
        <v>0.56999999999999995</v>
      </c>
      <c r="E227">
        <v>0.91</v>
      </c>
    </row>
    <row r="228" spans="1:5" x14ac:dyDescent="0.25">
      <c r="A228" t="s">
        <v>24</v>
      </c>
      <c r="B228" t="s">
        <v>326</v>
      </c>
      <c r="C228">
        <v>1.44761904761905</v>
      </c>
      <c r="D228">
        <v>0.62</v>
      </c>
      <c r="E228">
        <v>1.1399999999999999</v>
      </c>
    </row>
    <row r="229" spans="1:5" x14ac:dyDescent="0.25">
      <c r="A229" t="s">
        <v>24</v>
      </c>
      <c r="B229" t="s">
        <v>288</v>
      </c>
      <c r="C229">
        <v>1.44761904761905</v>
      </c>
      <c r="D229">
        <v>0.51</v>
      </c>
      <c r="E229">
        <v>1.7</v>
      </c>
    </row>
    <row r="230" spans="1:5" x14ac:dyDescent="0.25">
      <c r="A230" t="s">
        <v>24</v>
      </c>
      <c r="B230" t="s">
        <v>287</v>
      </c>
      <c r="C230">
        <v>1.44761904761905</v>
      </c>
      <c r="D230">
        <v>0.62</v>
      </c>
      <c r="E230">
        <v>1.37</v>
      </c>
    </row>
    <row r="231" spans="1:5" x14ac:dyDescent="0.25">
      <c r="A231" t="s">
        <v>24</v>
      </c>
      <c r="B231" t="s">
        <v>293</v>
      </c>
      <c r="C231">
        <v>1.44761904761905</v>
      </c>
      <c r="D231">
        <v>0.5</v>
      </c>
      <c r="E231">
        <v>0.87</v>
      </c>
    </row>
    <row r="232" spans="1:5" x14ac:dyDescent="0.25">
      <c r="A232" t="s">
        <v>24</v>
      </c>
      <c r="B232" t="s">
        <v>294</v>
      </c>
      <c r="C232">
        <v>1.44761904761905</v>
      </c>
      <c r="D232">
        <v>1.25</v>
      </c>
      <c r="E232">
        <v>0.56999999999999995</v>
      </c>
    </row>
    <row r="233" spans="1:5" x14ac:dyDescent="0.25">
      <c r="A233" t="s">
        <v>24</v>
      </c>
      <c r="B233" t="s">
        <v>295</v>
      </c>
      <c r="C233">
        <v>1.44761904761905</v>
      </c>
      <c r="D233">
        <v>1.31</v>
      </c>
      <c r="E233">
        <v>0.62</v>
      </c>
    </row>
    <row r="234" spans="1:5" x14ac:dyDescent="0.25">
      <c r="A234" t="s">
        <v>24</v>
      </c>
      <c r="B234" t="s">
        <v>25</v>
      </c>
      <c r="C234">
        <v>1.44761904761905</v>
      </c>
      <c r="D234">
        <v>1.19</v>
      </c>
      <c r="E234">
        <v>0.81</v>
      </c>
    </row>
    <row r="235" spans="1:5" x14ac:dyDescent="0.25">
      <c r="A235" t="s">
        <v>24</v>
      </c>
      <c r="B235" t="s">
        <v>327</v>
      </c>
      <c r="C235">
        <v>1.44761904761905</v>
      </c>
      <c r="D235">
        <v>1.31</v>
      </c>
      <c r="E235">
        <v>0.5</v>
      </c>
    </row>
    <row r="236" spans="1:5" x14ac:dyDescent="0.25">
      <c r="A236" t="s">
        <v>24</v>
      </c>
      <c r="B236" t="s">
        <v>286</v>
      </c>
      <c r="C236">
        <v>1.44761904761905</v>
      </c>
      <c r="D236">
        <v>0.97</v>
      </c>
      <c r="E236">
        <v>0.8</v>
      </c>
    </row>
    <row r="237" spans="1:5" x14ac:dyDescent="0.25">
      <c r="A237" t="s">
        <v>24</v>
      </c>
      <c r="B237" t="s">
        <v>291</v>
      </c>
      <c r="C237">
        <v>1.44761904761905</v>
      </c>
      <c r="D237">
        <v>0.69</v>
      </c>
      <c r="E237">
        <v>1.44</v>
      </c>
    </row>
    <row r="238" spans="1:5" x14ac:dyDescent="0.25">
      <c r="A238" t="s">
        <v>24</v>
      </c>
      <c r="B238" t="s">
        <v>26</v>
      </c>
      <c r="C238">
        <v>1.44761904761905</v>
      </c>
      <c r="D238">
        <v>1</v>
      </c>
      <c r="E238">
        <v>1.19</v>
      </c>
    </row>
    <row r="239" spans="1:5" x14ac:dyDescent="0.25">
      <c r="A239" t="s">
        <v>24</v>
      </c>
      <c r="B239" t="s">
        <v>184</v>
      </c>
      <c r="C239">
        <v>1.44761904761905</v>
      </c>
      <c r="D239">
        <v>0.8</v>
      </c>
      <c r="E239">
        <v>0.91</v>
      </c>
    </row>
    <row r="240" spans="1:5" x14ac:dyDescent="0.25">
      <c r="A240" t="s">
        <v>24</v>
      </c>
      <c r="B240" t="s">
        <v>290</v>
      </c>
      <c r="C240">
        <v>1.44761904761905</v>
      </c>
      <c r="D240">
        <v>1.1399999999999999</v>
      </c>
      <c r="E240">
        <v>1.02</v>
      </c>
    </row>
    <row r="241" spans="1:5" x14ac:dyDescent="0.25">
      <c r="A241" t="s">
        <v>24</v>
      </c>
      <c r="B241" t="s">
        <v>183</v>
      </c>
      <c r="C241">
        <v>1.44761904761905</v>
      </c>
      <c r="D241">
        <v>1.02</v>
      </c>
      <c r="E241">
        <v>1.08</v>
      </c>
    </row>
    <row r="242" spans="1:5" x14ac:dyDescent="0.25">
      <c r="A242" t="s">
        <v>24</v>
      </c>
      <c r="B242" t="s">
        <v>182</v>
      </c>
      <c r="C242">
        <v>1.44761904761905</v>
      </c>
      <c r="D242">
        <v>1.02</v>
      </c>
      <c r="E242">
        <v>1.25</v>
      </c>
    </row>
    <row r="243" spans="1:5" x14ac:dyDescent="0.25">
      <c r="A243" t="s">
        <v>24</v>
      </c>
      <c r="B243" t="s">
        <v>185</v>
      </c>
      <c r="C243">
        <v>1.44761904761905</v>
      </c>
      <c r="D243">
        <v>0.87</v>
      </c>
      <c r="E243">
        <v>1</v>
      </c>
    </row>
    <row r="244" spans="1:5" x14ac:dyDescent="0.25">
      <c r="A244" t="s">
        <v>24</v>
      </c>
      <c r="B244" t="s">
        <v>181</v>
      </c>
      <c r="C244">
        <v>1.44761904761905</v>
      </c>
      <c r="D244">
        <v>0.62</v>
      </c>
      <c r="E244">
        <v>0.74</v>
      </c>
    </row>
    <row r="245" spans="1:5" x14ac:dyDescent="0.25">
      <c r="A245" t="s">
        <v>27</v>
      </c>
      <c r="B245" t="s">
        <v>187</v>
      </c>
      <c r="C245">
        <v>1.0904761904761899</v>
      </c>
      <c r="D245">
        <v>0.69</v>
      </c>
      <c r="E245">
        <v>1.18</v>
      </c>
    </row>
    <row r="246" spans="1:5" x14ac:dyDescent="0.25">
      <c r="A246" t="s">
        <v>27</v>
      </c>
      <c r="B246" t="s">
        <v>191</v>
      </c>
      <c r="C246">
        <v>1.0904761904761899</v>
      </c>
      <c r="D246">
        <v>0.84</v>
      </c>
      <c r="E246">
        <v>1.22</v>
      </c>
    </row>
    <row r="247" spans="1:5" x14ac:dyDescent="0.25">
      <c r="A247" t="s">
        <v>27</v>
      </c>
      <c r="B247" t="s">
        <v>28</v>
      </c>
      <c r="C247">
        <v>1.0904761904761899</v>
      </c>
      <c r="D247">
        <v>0.83</v>
      </c>
      <c r="E247">
        <v>0.62</v>
      </c>
    </row>
    <row r="248" spans="1:5" x14ac:dyDescent="0.25">
      <c r="A248" t="s">
        <v>27</v>
      </c>
      <c r="B248" t="s">
        <v>186</v>
      </c>
      <c r="C248">
        <v>1.0904761904761899</v>
      </c>
      <c r="D248">
        <v>1.18</v>
      </c>
      <c r="E248">
        <v>0.97</v>
      </c>
    </row>
    <row r="249" spans="1:5" x14ac:dyDescent="0.25">
      <c r="A249" t="s">
        <v>27</v>
      </c>
      <c r="B249" t="s">
        <v>189</v>
      </c>
      <c r="C249">
        <v>1.0904761904761899</v>
      </c>
      <c r="D249">
        <v>0.84</v>
      </c>
      <c r="E249">
        <v>0.61</v>
      </c>
    </row>
    <row r="250" spans="1:5" x14ac:dyDescent="0.25">
      <c r="A250" t="s">
        <v>27</v>
      </c>
      <c r="B250" t="s">
        <v>297</v>
      </c>
      <c r="C250">
        <v>1.0904761904761899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1.0904761904761899</v>
      </c>
      <c r="D251">
        <v>1.39</v>
      </c>
      <c r="E251">
        <v>0.83</v>
      </c>
    </row>
    <row r="252" spans="1:5" x14ac:dyDescent="0.25">
      <c r="A252" t="s">
        <v>27</v>
      </c>
      <c r="B252" t="s">
        <v>31</v>
      </c>
      <c r="C252">
        <v>1.0904761904761899</v>
      </c>
      <c r="D252">
        <v>0.84</v>
      </c>
      <c r="E252">
        <v>0.76</v>
      </c>
    </row>
    <row r="253" spans="1:5" x14ac:dyDescent="0.25">
      <c r="A253" t="s">
        <v>27</v>
      </c>
      <c r="B253" t="s">
        <v>195</v>
      </c>
      <c r="C253">
        <v>1.0904761904761899</v>
      </c>
      <c r="D253">
        <v>1.1499999999999999</v>
      </c>
      <c r="E253">
        <v>0.84</v>
      </c>
    </row>
    <row r="254" spans="1:5" x14ac:dyDescent="0.25">
      <c r="A254" t="s">
        <v>27</v>
      </c>
      <c r="B254" t="s">
        <v>188</v>
      </c>
      <c r="C254">
        <v>1.0904761904761899</v>
      </c>
      <c r="D254">
        <v>0.83</v>
      </c>
      <c r="E254">
        <v>0.69</v>
      </c>
    </row>
    <row r="255" spans="1:5" x14ac:dyDescent="0.25">
      <c r="A255" t="s">
        <v>27</v>
      </c>
      <c r="B255" t="s">
        <v>296</v>
      </c>
      <c r="C255">
        <v>1.0904761904761899</v>
      </c>
      <c r="D255">
        <v>0.46</v>
      </c>
      <c r="E255">
        <v>1.53</v>
      </c>
    </row>
    <row r="256" spans="1:5" x14ac:dyDescent="0.25">
      <c r="A256" t="s">
        <v>27</v>
      </c>
      <c r="B256" t="s">
        <v>190</v>
      </c>
      <c r="C256">
        <v>1.0904761904761899</v>
      </c>
      <c r="D256">
        <v>1.18</v>
      </c>
      <c r="E256">
        <v>1.67</v>
      </c>
    </row>
    <row r="257" spans="1:5" x14ac:dyDescent="0.25">
      <c r="A257" t="s">
        <v>27</v>
      </c>
      <c r="B257" t="s">
        <v>192</v>
      </c>
      <c r="C257">
        <v>1.0904761904761899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1.0904761904761899</v>
      </c>
      <c r="D258">
        <v>0.46</v>
      </c>
      <c r="E258">
        <v>1.6</v>
      </c>
    </row>
    <row r="259" spans="1:5" x14ac:dyDescent="0.25">
      <c r="A259" t="s">
        <v>27</v>
      </c>
      <c r="B259" t="s">
        <v>194</v>
      </c>
      <c r="C259">
        <v>1.0904761904761899</v>
      </c>
      <c r="D259">
        <v>0.69</v>
      </c>
      <c r="E259">
        <v>1.04</v>
      </c>
    </row>
    <row r="260" spans="1:5" x14ac:dyDescent="0.25">
      <c r="A260" t="s">
        <v>27</v>
      </c>
      <c r="B260" t="s">
        <v>299</v>
      </c>
      <c r="C260">
        <v>1.0904761904761899</v>
      </c>
      <c r="D260">
        <v>0.53</v>
      </c>
      <c r="E260">
        <v>1.22</v>
      </c>
    </row>
    <row r="261" spans="1:5" x14ac:dyDescent="0.25">
      <c r="A261" t="s">
        <v>27</v>
      </c>
      <c r="B261" t="s">
        <v>328</v>
      </c>
      <c r="C261">
        <v>1.0904761904761899</v>
      </c>
      <c r="D261">
        <v>0.69</v>
      </c>
      <c r="E261">
        <v>0.83</v>
      </c>
    </row>
    <row r="262" spans="1:5" x14ac:dyDescent="0.25">
      <c r="A262" t="s">
        <v>27</v>
      </c>
      <c r="B262" t="s">
        <v>193</v>
      </c>
      <c r="C262">
        <v>1.0904761904761899</v>
      </c>
      <c r="D262">
        <v>0.83</v>
      </c>
      <c r="E262">
        <v>0.76</v>
      </c>
    </row>
    <row r="263" spans="1:5" x14ac:dyDescent="0.25">
      <c r="A263" t="s">
        <v>27</v>
      </c>
      <c r="B263" t="s">
        <v>30</v>
      </c>
      <c r="C263">
        <v>1.0904761904761899</v>
      </c>
      <c r="D263">
        <v>1.1100000000000001</v>
      </c>
      <c r="E263">
        <v>1.18</v>
      </c>
    </row>
    <row r="264" spans="1:5" x14ac:dyDescent="0.25">
      <c r="A264" t="s">
        <v>27</v>
      </c>
      <c r="B264" t="s">
        <v>29</v>
      </c>
      <c r="C264">
        <v>1.0904761904761899</v>
      </c>
      <c r="D264">
        <v>0.61</v>
      </c>
      <c r="E264">
        <v>1.22</v>
      </c>
    </row>
    <row r="265" spans="1:5" x14ac:dyDescent="0.25">
      <c r="A265" t="s">
        <v>196</v>
      </c>
      <c r="B265" t="s">
        <v>205</v>
      </c>
      <c r="C265">
        <v>1.48648648648649</v>
      </c>
      <c r="D265">
        <v>1.55</v>
      </c>
      <c r="E265">
        <v>0.98</v>
      </c>
    </row>
    <row r="266" spans="1:5" x14ac:dyDescent="0.25">
      <c r="A266" t="s">
        <v>196</v>
      </c>
      <c r="B266" t="s">
        <v>306</v>
      </c>
      <c r="C266">
        <v>1.48648648648649</v>
      </c>
      <c r="D266">
        <v>2.21</v>
      </c>
      <c r="E266">
        <v>0.38</v>
      </c>
    </row>
    <row r="267" spans="1:5" x14ac:dyDescent="0.25">
      <c r="A267" t="s">
        <v>196</v>
      </c>
      <c r="B267" t="s">
        <v>206</v>
      </c>
      <c r="C267">
        <v>1.48648648648649</v>
      </c>
      <c r="D267">
        <v>0.51</v>
      </c>
      <c r="E267">
        <v>1.52</v>
      </c>
    </row>
    <row r="268" spans="1:5" x14ac:dyDescent="0.25">
      <c r="A268" t="s">
        <v>196</v>
      </c>
      <c r="B268" t="s">
        <v>197</v>
      </c>
      <c r="C268">
        <v>1.48648648648649</v>
      </c>
      <c r="D268">
        <v>0.25</v>
      </c>
      <c r="E268">
        <v>1.2</v>
      </c>
    </row>
    <row r="269" spans="1:5" x14ac:dyDescent="0.25">
      <c r="A269" t="s">
        <v>196</v>
      </c>
      <c r="B269" t="s">
        <v>307</v>
      </c>
      <c r="C269">
        <v>1.48648648648649</v>
      </c>
      <c r="D269">
        <v>1.2</v>
      </c>
      <c r="E269">
        <v>0.69</v>
      </c>
    </row>
    <row r="270" spans="1:5" x14ac:dyDescent="0.25">
      <c r="A270" t="s">
        <v>196</v>
      </c>
      <c r="B270" t="s">
        <v>204</v>
      </c>
      <c r="C270">
        <v>1.48648648648649</v>
      </c>
      <c r="D270">
        <v>0.88</v>
      </c>
      <c r="E270">
        <v>1.07</v>
      </c>
    </row>
    <row r="271" spans="1:5" x14ac:dyDescent="0.25">
      <c r="A271" t="s">
        <v>196</v>
      </c>
      <c r="B271" t="s">
        <v>302</v>
      </c>
      <c r="C271">
        <v>1.48648648648649</v>
      </c>
      <c r="D271">
        <v>0.95</v>
      </c>
      <c r="E271">
        <v>0.95</v>
      </c>
    </row>
    <row r="272" spans="1:5" x14ac:dyDescent="0.25">
      <c r="A272" t="s">
        <v>196</v>
      </c>
      <c r="B272" t="s">
        <v>305</v>
      </c>
      <c r="C272">
        <v>1.48648648648649</v>
      </c>
      <c r="D272">
        <v>0.75</v>
      </c>
      <c r="E272">
        <v>0.92</v>
      </c>
    </row>
    <row r="273" spans="1:5" x14ac:dyDescent="0.25">
      <c r="A273" t="s">
        <v>196</v>
      </c>
      <c r="B273" t="s">
        <v>202</v>
      </c>
      <c r="C273">
        <v>1.48648648648649</v>
      </c>
      <c r="D273">
        <v>0.52</v>
      </c>
      <c r="E273">
        <v>1.21</v>
      </c>
    </row>
    <row r="274" spans="1:5" x14ac:dyDescent="0.25">
      <c r="A274" t="s">
        <v>196</v>
      </c>
      <c r="B274" t="s">
        <v>200</v>
      </c>
      <c r="C274">
        <v>1.48648648648649</v>
      </c>
      <c r="D274">
        <v>1.43</v>
      </c>
      <c r="E274">
        <v>0.92</v>
      </c>
    </row>
    <row r="275" spans="1:5" x14ac:dyDescent="0.25">
      <c r="A275" t="s">
        <v>196</v>
      </c>
      <c r="B275" t="s">
        <v>199</v>
      </c>
      <c r="C275">
        <v>1.48648648648649</v>
      </c>
      <c r="D275">
        <v>0.63</v>
      </c>
      <c r="E275">
        <v>0.69</v>
      </c>
    </row>
    <row r="276" spans="1:5" x14ac:dyDescent="0.25">
      <c r="A276" t="s">
        <v>196</v>
      </c>
      <c r="B276" t="s">
        <v>303</v>
      </c>
      <c r="C276">
        <v>1.48648648648649</v>
      </c>
      <c r="D276">
        <v>1.2</v>
      </c>
      <c r="E276">
        <v>0.82</v>
      </c>
    </row>
    <row r="277" spans="1:5" x14ac:dyDescent="0.25">
      <c r="A277" t="s">
        <v>196</v>
      </c>
      <c r="B277" t="s">
        <v>201</v>
      </c>
      <c r="C277">
        <v>1.48648648648649</v>
      </c>
      <c r="D277">
        <v>0.63</v>
      </c>
      <c r="E277">
        <v>0.84</v>
      </c>
    </row>
    <row r="278" spans="1:5" x14ac:dyDescent="0.25">
      <c r="A278" t="s">
        <v>196</v>
      </c>
      <c r="B278" t="s">
        <v>304</v>
      </c>
      <c r="C278">
        <v>1.48648648648649</v>
      </c>
      <c r="D278">
        <v>1.2</v>
      </c>
      <c r="E278">
        <v>1.33</v>
      </c>
    </row>
    <row r="279" spans="1:5" x14ac:dyDescent="0.25">
      <c r="A279" t="s">
        <v>196</v>
      </c>
      <c r="B279" t="s">
        <v>198</v>
      </c>
      <c r="C279">
        <v>1.48648648648649</v>
      </c>
      <c r="D279">
        <v>0.98</v>
      </c>
      <c r="E279">
        <v>0.86</v>
      </c>
    </row>
    <row r="280" spans="1:5" x14ac:dyDescent="0.25">
      <c r="A280" t="s">
        <v>196</v>
      </c>
      <c r="B280" t="s">
        <v>300</v>
      </c>
      <c r="C280">
        <v>1.48648648648649</v>
      </c>
      <c r="D280">
        <v>0.46</v>
      </c>
      <c r="E280">
        <v>1.03</v>
      </c>
    </row>
    <row r="281" spans="1:5" x14ac:dyDescent="0.25">
      <c r="A281" t="s">
        <v>196</v>
      </c>
      <c r="B281" t="s">
        <v>301</v>
      </c>
      <c r="C281">
        <v>1.48648648648649</v>
      </c>
      <c r="D281">
        <v>0.56999999999999995</v>
      </c>
      <c r="E281">
        <v>1.33</v>
      </c>
    </row>
    <row r="282" spans="1:5" x14ac:dyDescent="0.25">
      <c r="A282" t="s">
        <v>196</v>
      </c>
      <c r="B282" t="s">
        <v>203</v>
      </c>
      <c r="C282">
        <v>1.48648648648649</v>
      </c>
      <c r="D282">
        <v>0.95</v>
      </c>
      <c r="E282">
        <v>1.26</v>
      </c>
    </row>
    <row r="283" spans="1:5" x14ac:dyDescent="0.25">
      <c r="A283" t="s">
        <v>32</v>
      </c>
      <c r="B283" t="s">
        <v>331</v>
      </c>
      <c r="C283">
        <v>1.1337579617834399</v>
      </c>
      <c r="D283">
        <v>0.1</v>
      </c>
      <c r="E283">
        <v>0.61</v>
      </c>
    </row>
    <row r="284" spans="1:5" x14ac:dyDescent="0.25">
      <c r="A284" t="s">
        <v>32</v>
      </c>
      <c r="B284" t="s">
        <v>36</v>
      </c>
      <c r="C284">
        <v>1.1337579617834399</v>
      </c>
      <c r="D284">
        <v>1.42</v>
      </c>
      <c r="E284">
        <v>0.81</v>
      </c>
    </row>
    <row r="285" spans="1:5" x14ac:dyDescent="0.25">
      <c r="A285" t="s">
        <v>32</v>
      </c>
      <c r="B285" t="s">
        <v>212</v>
      </c>
      <c r="C285">
        <v>1.1337579617834399</v>
      </c>
      <c r="D285">
        <v>0.99</v>
      </c>
      <c r="E285">
        <v>1.27</v>
      </c>
    </row>
    <row r="286" spans="1:5" x14ac:dyDescent="0.25">
      <c r="A286" t="s">
        <v>32</v>
      </c>
      <c r="B286" t="s">
        <v>311</v>
      </c>
      <c r="C286">
        <v>1.1337579617834399</v>
      </c>
      <c r="D286">
        <v>0.72</v>
      </c>
      <c r="E286">
        <v>1.18</v>
      </c>
    </row>
    <row r="287" spans="1:5" x14ac:dyDescent="0.25">
      <c r="A287" t="s">
        <v>32</v>
      </c>
      <c r="B287" t="s">
        <v>210</v>
      </c>
      <c r="C287">
        <v>1.1337579617834399</v>
      </c>
      <c r="D287">
        <v>0.35</v>
      </c>
      <c r="E287">
        <v>1.39</v>
      </c>
    </row>
    <row r="288" spans="1:5" x14ac:dyDescent="0.25">
      <c r="A288" t="s">
        <v>32</v>
      </c>
      <c r="B288" t="s">
        <v>312</v>
      </c>
      <c r="C288">
        <v>1.1337579617834399</v>
      </c>
      <c r="D288">
        <v>0.63</v>
      </c>
      <c r="E288">
        <v>1.08</v>
      </c>
    </row>
    <row r="289" spans="1:5" x14ac:dyDescent="0.25">
      <c r="A289" t="s">
        <v>32</v>
      </c>
      <c r="B289" t="s">
        <v>209</v>
      </c>
      <c r="C289">
        <v>1.1337579617834399</v>
      </c>
      <c r="D289">
        <v>1.18</v>
      </c>
      <c r="E289">
        <v>0.36</v>
      </c>
    </row>
    <row r="290" spans="1:5" x14ac:dyDescent="0.25">
      <c r="A290" t="s">
        <v>32</v>
      </c>
      <c r="B290" t="s">
        <v>313</v>
      </c>
      <c r="C290">
        <v>1.1337579617834399</v>
      </c>
      <c r="D290">
        <v>0.99</v>
      </c>
      <c r="E290">
        <v>1.27</v>
      </c>
    </row>
    <row r="291" spans="1:5" x14ac:dyDescent="0.25">
      <c r="A291" t="s">
        <v>32</v>
      </c>
      <c r="B291" t="s">
        <v>309</v>
      </c>
      <c r="C291">
        <v>1.1337579617834399</v>
      </c>
      <c r="D291">
        <v>0.54</v>
      </c>
      <c r="E291">
        <v>0.9</v>
      </c>
    </row>
    <row r="292" spans="1:5" x14ac:dyDescent="0.25">
      <c r="A292" t="s">
        <v>32</v>
      </c>
      <c r="B292" t="s">
        <v>308</v>
      </c>
      <c r="C292">
        <v>1.1337579617834399</v>
      </c>
      <c r="D292">
        <v>0.41</v>
      </c>
      <c r="E292">
        <v>0.92</v>
      </c>
    </row>
    <row r="293" spans="1:5" x14ac:dyDescent="0.25">
      <c r="A293" t="s">
        <v>32</v>
      </c>
      <c r="B293" t="s">
        <v>207</v>
      </c>
      <c r="C293">
        <v>1.1337579617834399</v>
      </c>
      <c r="D293">
        <v>1.08</v>
      </c>
      <c r="E293">
        <v>0.63</v>
      </c>
    </row>
    <row r="294" spans="1:5" x14ac:dyDescent="0.25">
      <c r="A294" t="s">
        <v>32</v>
      </c>
      <c r="B294" t="s">
        <v>330</v>
      </c>
      <c r="C294">
        <v>1.1337579617834399</v>
      </c>
      <c r="D294">
        <v>0.63</v>
      </c>
      <c r="E294">
        <v>1.45</v>
      </c>
    </row>
    <row r="295" spans="1:5" x14ac:dyDescent="0.25">
      <c r="A295" t="s">
        <v>32</v>
      </c>
      <c r="B295" t="s">
        <v>35</v>
      </c>
      <c r="C295">
        <v>1.1337579617834399</v>
      </c>
      <c r="D295">
        <v>1.81</v>
      </c>
      <c r="E295">
        <v>0.9</v>
      </c>
    </row>
    <row r="296" spans="1:5" x14ac:dyDescent="0.25">
      <c r="A296" t="s">
        <v>32</v>
      </c>
      <c r="B296" t="s">
        <v>34</v>
      </c>
      <c r="C296">
        <v>1.1337579617834399</v>
      </c>
      <c r="D296">
        <v>0.36</v>
      </c>
      <c r="E296">
        <v>1.08</v>
      </c>
    </row>
    <row r="297" spans="1:5" x14ac:dyDescent="0.25">
      <c r="A297" t="s">
        <v>32</v>
      </c>
      <c r="B297" t="s">
        <v>310</v>
      </c>
      <c r="C297">
        <v>1.1337579617834399</v>
      </c>
      <c r="D297">
        <v>1.06</v>
      </c>
      <c r="E297">
        <v>0.89</v>
      </c>
    </row>
    <row r="298" spans="1:5" x14ac:dyDescent="0.25">
      <c r="A298" t="s">
        <v>32</v>
      </c>
      <c r="B298" t="s">
        <v>208</v>
      </c>
      <c r="C298">
        <v>1.1337579617834399</v>
      </c>
      <c r="D298">
        <v>1.63</v>
      </c>
      <c r="E298">
        <v>1.08</v>
      </c>
    </row>
    <row r="299" spans="1:5" x14ac:dyDescent="0.25">
      <c r="A299" t="s">
        <v>32</v>
      </c>
      <c r="B299" t="s">
        <v>33</v>
      </c>
      <c r="C299">
        <v>1.1337579617834399</v>
      </c>
      <c r="D299">
        <v>1.81</v>
      </c>
      <c r="E299">
        <v>0.36</v>
      </c>
    </row>
    <row r="300" spans="1:5" x14ac:dyDescent="0.25">
      <c r="A300" t="s">
        <v>32</v>
      </c>
      <c r="B300" t="s">
        <v>211</v>
      </c>
      <c r="C300">
        <v>1.1337579617834399</v>
      </c>
      <c r="D300">
        <v>0.61</v>
      </c>
      <c r="E300">
        <v>1.93</v>
      </c>
    </row>
    <row r="301" spans="1:5" x14ac:dyDescent="0.25">
      <c r="A301" t="s">
        <v>213</v>
      </c>
      <c r="B301" t="s">
        <v>221</v>
      </c>
      <c r="C301">
        <v>1.2160493827160499</v>
      </c>
      <c r="D301">
        <v>0.61</v>
      </c>
      <c r="E301">
        <v>0.74</v>
      </c>
    </row>
    <row r="302" spans="1:5" x14ac:dyDescent="0.25">
      <c r="A302" t="s">
        <v>213</v>
      </c>
      <c r="B302" t="s">
        <v>214</v>
      </c>
      <c r="C302">
        <v>1.2160493827160499</v>
      </c>
      <c r="D302">
        <v>1.93</v>
      </c>
      <c r="E302">
        <v>0.73</v>
      </c>
    </row>
    <row r="303" spans="1:5" x14ac:dyDescent="0.25">
      <c r="A303" t="s">
        <v>213</v>
      </c>
      <c r="B303" t="s">
        <v>217</v>
      </c>
      <c r="C303">
        <v>1.2160493827160499</v>
      </c>
      <c r="D303">
        <v>0.46</v>
      </c>
      <c r="E303">
        <v>1.03</v>
      </c>
    </row>
    <row r="304" spans="1:5" x14ac:dyDescent="0.25">
      <c r="A304" t="s">
        <v>213</v>
      </c>
      <c r="B304" t="s">
        <v>216</v>
      </c>
      <c r="C304">
        <v>1.2160493827160499</v>
      </c>
      <c r="D304">
        <v>0.8</v>
      </c>
      <c r="E304">
        <v>1.93</v>
      </c>
    </row>
    <row r="305" spans="1:5" x14ac:dyDescent="0.25">
      <c r="A305" t="s">
        <v>213</v>
      </c>
      <c r="B305" t="s">
        <v>218</v>
      </c>
      <c r="C305">
        <v>1.2160493827160499</v>
      </c>
      <c r="D305">
        <v>1.25</v>
      </c>
      <c r="E305">
        <v>0.51</v>
      </c>
    </row>
    <row r="306" spans="1:5" x14ac:dyDescent="0.25">
      <c r="A306" t="s">
        <v>213</v>
      </c>
      <c r="B306" t="s">
        <v>219</v>
      </c>
      <c r="C306">
        <v>1.2160493827160499</v>
      </c>
      <c r="D306">
        <v>0.51</v>
      </c>
      <c r="E306">
        <v>1.1399999999999999</v>
      </c>
    </row>
    <row r="307" spans="1:5" x14ac:dyDescent="0.25">
      <c r="A307" t="s">
        <v>213</v>
      </c>
      <c r="B307" t="s">
        <v>215</v>
      </c>
      <c r="C307">
        <v>1.2160493827160499</v>
      </c>
      <c r="D307">
        <v>1.17</v>
      </c>
      <c r="E307">
        <v>0.86</v>
      </c>
    </row>
    <row r="308" spans="1:5" x14ac:dyDescent="0.25">
      <c r="A308" t="s">
        <v>213</v>
      </c>
      <c r="B308" t="s">
        <v>314</v>
      </c>
      <c r="C308">
        <v>1.2160493827160499</v>
      </c>
      <c r="D308">
        <v>0.74</v>
      </c>
      <c r="E308">
        <v>1.1000000000000001</v>
      </c>
    </row>
    <row r="309" spans="1:5" x14ac:dyDescent="0.25">
      <c r="A309" t="s">
        <v>213</v>
      </c>
      <c r="B309" t="s">
        <v>315</v>
      </c>
      <c r="C309">
        <v>1.2160493827160499</v>
      </c>
      <c r="D309">
        <v>1.54</v>
      </c>
      <c r="E309">
        <v>0.37</v>
      </c>
    </row>
    <row r="310" spans="1:5" x14ac:dyDescent="0.25">
      <c r="A310" t="s">
        <v>213</v>
      </c>
      <c r="B310" t="s">
        <v>220</v>
      </c>
      <c r="C310">
        <v>1.2160493827160499</v>
      </c>
      <c r="D310">
        <v>0.56999999999999995</v>
      </c>
      <c r="E310">
        <v>1.48</v>
      </c>
    </row>
    <row r="311" spans="1:5" x14ac:dyDescent="0.25">
      <c r="A311" t="s">
        <v>213</v>
      </c>
      <c r="B311" t="s">
        <v>222</v>
      </c>
      <c r="C311">
        <v>1.2160493827160499</v>
      </c>
      <c r="D311">
        <v>1.17</v>
      </c>
      <c r="E311">
        <v>1.38</v>
      </c>
    </row>
    <row r="312" spans="1:5" x14ac:dyDescent="0.25">
      <c r="A312" t="s">
        <v>213</v>
      </c>
      <c r="B312" t="s">
        <v>223</v>
      </c>
      <c r="C312">
        <v>1.2160493827160499</v>
      </c>
      <c r="D312">
        <v>0.92</v>
      </c>
      <c r="E312">
        <v>0.8</v>
      </c>
    </row>
    <row r="313" spans="1:5" x14ac:dyDescent="0.25">
      <c r="A313" t="s">
        <v>37</v>
      </c>
      <c r="B313" t="s">
        <v>224</v>
      </c>
      <c r="C313">
        <v>1.3142857142857101</v>
      </c>
      <c r="D313">
        <v>0.28000000000000003</v>
      </c>
      <c r="E313">
        <v>1.22</v>
      </c>
    </row>
    <row r="314" spans="1:5" x14ac:dyDescent="0.25">
      <c r="A314" t="s">
        <v>37</v>
      </c>
      <c r="B314" t="s">
        <v>229</v>
      </c>
      <c r="C314">
        <v>1.3142857142857101</v>
      </c>
      <c r="D314">
        <v>0.4</v>
      </c>
      <c r="E314">
        <v>1.05</v>
      </c>
    </row>
    <row r="315" spans="1:5" x14ac:dyDescent="0.25">
      <c r="A315" t="s">
        <v>37</v>
      </c>
      <c r="B315" t="s">
        <v>227</v>
      </c>
      <c r="C315">
        <v>1.3142857142857101</v>
      </c>
      <c r="D315">
        <v>0.89</v>
      </c>
      <c r="E315">
        <v>1.1299999999999999</v>
      </c>
    </row>
    <row r="316" spans="1:5" x14ac:dyDescent="0.25">
      <c r="A316" t="s">
        <v>37</v>
      </c>
      <c r="B316" t="s">
        <v>226</v>
      </c>
      <c r="C316">
        <v>1.3142857142857101</v>
      </c>
      <c r="D316">
        <v>0.97</v>
      </c>
      <c r="E316">
        <v>1.45</v>
      </c>
    </row>
    <row r="317" spans="1:5" x14ac:dyDescent="0.25">
      <c r="A317" t="s">
        <v>37</v>
      </c>
      <c r="B317" t="s">
        <v>39</v>
      </c>
      <c r="C317">
        <v>1.3142857142857101</v>
      </c>
      <c r="D317">
        <v>0.71</v>
      </c>
      <c r="E317">
        <v>0.71</v>
      </c>
    </row>
    <row r="318" spans="1:5" x14ac:dyDescent="0.25">
      <c r="A318" t="s">
        <v>37</v>
      </c>
      <c r="B318" t="s">
        <v>225</v>
      </c>
      <c r="C318">
        <v>1.3142857142857101</v>
      </c>
      <c r="D318">
        <v>1.05</v>
      </c>
      <c r="E318">
        <v>0.48</v>
      </c>
    </row>
    <row r="319" spans="1:5" x14ac:dyDescent="0.25">
      <c r="A319" t="s">
        <v>37</v>
      </c>
      <c r="B319" t="s">
        <v>231</v>
      </c>
      <c r="C319">
        <v>1.3142857142857101</v>
      </c>
      <c r="D319">
        <v>0.85</v>
      </c>
      <c r="E319">
        <v>0.94</v>
      </c>
    </row>
    <row r="320" spans="1:5" x14ac:dyDescent="0.25">
      <c r="A320" t="s">
        <v>37</v>
      </c>
      <c r="B320" t="s">
        <v>38</v>
      </c>
      <c r="C320">
        <v>1.3142857142857101</v>
      </c>
      <c r="D320">
        <v>0.4</v>
      </c>
      <c r="E320">
        <v>0.89</v>
      </c>
    </row>
    <row r="321" spans="1:5" x14ac:dyDescent="0.25">
      <c r="A321" t="s">
        <v>37</v>
      </c>
      <c r="B321" t="s">
        <v>228</v>
      </c>
      <c r="C321">
        <v>1.3142857142857101</v>
      </c>
      <c r="D321">
        <v>0.65</v>
      </c>
      <c r="E321">
        <v>1.29</v>
      </c>
    </row>
    <row r="322" spans="1:5" x14ac:dyDescent="0.25">
      <c r="A322" t="s">
        <v>37</v>
      </c>
      <c r="B322" t="s">
        <v>230</v>
      </c>
      <c r="C322">
        <v>1.3142857142857101</v>
      </c>
      <c r="D322">
        <v>1.1299999999999999</v>
      </c>
      <c r="E322">
        <v>0.92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1.15348837209302</v>
      </c>
      <c r="D343">
        <v>0.66</v>
      </c>
      <c r="E343">
        <v>1.03</v>
      </c>
    </row>
    <row r="344" spans="1:5" x14ac:dyDescent="0.25">
      <c r="A344" t="s">
        <v>340</v>
      </c>
      <c r="B344" t="s">
        <v>352</v>
      </c>
      <c r="C344">
        <v>1.15348837209302</v>
      </c>
      <c r="D344">
        <v>0.66</v>
      </c>
      <c r="E344">
        <v>1.17</v>
      </c>
    </row>
    <row r="345" spans="1:5" x14ac:dyDescent="0.25">
      <c r="A345" t="s">
        <v>340</v>
      </c>
      <c r="B345" t="s">
        <v>353</v>
      </c>
      <c r="C345">
        <v>1.15348837209302</v>
      </c>
      <c r="D345">
        <v>1.3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1.15348837209302</v>
      </c>
      <c r="D346">
        <v>1.4</v>
      </c>
      <c r="E346">
        <v>0.6</v>
      </c>
    </row>
    <row r="347" spans="1:5" x14ac:dyDescent="0.25">
      <c r="A347" t="s">
        <v>340</v>
      </c>
      <c r="B347" t="s">
        <v>356</v>
      </c>
      <c r="C347">
        <v>1.15348837209302</v>
      </c>
      <c r="D347">
        <v>0.93</v>
      </c>
      <c r="E347">
        <v>1.47</v>
      </c>
    </row>
    <row r="348" spans="1:5" x14ac:dyDescent="0.25">
      <c r="A348" t="s">
        <v>340</v>
      </c>
      <c r="B348" t="s">
        <v>361</v>
      </c>
      <c r="C348">
        <v>1.15348837209302</v>
      </c>
      <c r="D348">
        <v>0.6</v>
      </c>
      <c r="E348">
        <v>1.2</v>
      </c>
    </row>
    <row r="349" spans="1:5" x14ac:dyDescent="0.25">
      <c r="A349" t="s">
        <v>340</v>
      </c>
      <c r="B349" t="s">
        <v>365</v>
      </c>
      <c r="C349">
        <v>1.15348837209302</v>
      </c>
      <c r="D349">
        <v>0.67</v>
      </c>
      <c r="E349">
        <v>0.98</v>
      </c>
    </row>
    <row r="350" spans="1:5" x14ac:dyDescent="0.25">
      <c r="A350" t="s">
        <v>340</v>
      </c>
      <c r="B350" t="s">
        <v>377</v>
      </c>
      <c r="C350">
        <v>1.15348837209302</v>
      </c>
      <c r="D350">
        <v>0.87</v>
      </c>
      <c r="E350">
        <v>0.87</v>
      </c>
    </row>
    <row r="351" spans="1:5" x14ac:dyDescent="0.25">
      <c r="A351" t="s">
        <v>340</v>
      </c>
      <c r="B351" t="s">
        <v>378</v>
      </c>
      <c r="C351">
        <v>1.15348837209302</v>
      </c>
      <c r="D351">
        <v>0.65</v>
      </c>
      <c r="E351">
        <v>0.9</v>
      </c>
    </row>
    <row r="352" spans="1:5" x14ac:dyDescent="0.25">
      <c r="A352" t="s">
        <v>340</v>
      </c>
      <c r="B352" t="s">
        <v>385</v>
      </c>
      <c r="C352">
        <v>1.15348837209302</v>
      </c>
      <c r="D352">
        <v>0.59</v>
      </c>
      <c r="E352">
        <v>1.32</v>
      </c>
    </row>
    <row r="353" spans="1:5" x14ac:dyDescent="0.25">
      <c r="A353" t="s">
        <v>340</v>
      </c>
      <c r="B353" t="s">
        <v>387</v>
      </c>
      <c r="C353">
        <v>1.15348837209302</v>
      </c>
      <c r="D353">
        <v>0.67</v>
      </c>
      <c r="E353">
        <v>1.53</v>
      </c>
    </row>
    <row r="354" spans="1:5" x14ac:dyDescent="0.25">
      <c r="A354" t="s">
        <v>340</v>
      </c>
      <c r="B354" t="s">
        <v>390</v>
      </c>
      <c r="C354">
        <v>1.15348837209302</v>
      </c>
      <c r="D354">
        <v>0.8</v>
      </c>
      <c r="E354">
        <v>1.33</v>
      </c>
    </row>
    <row r="355" spans="1:5" x14ac:dyDescent="0.25">
      <c r="A355" t="s">
        <v>340</v>
      </c>
      <c r="B355" t="s">
        <v>394</v>
      </c>
      <c r="C355">
        <v>1.15348837209302</v>
      </c>
      <c r="D355">
        <v>0.87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1.15348837209302</v>
      </c>
      <c r="D356">
        <v>0.53</v>
      </c>
      <c r="E356">
        <v>1.07</v>
      </c>
    </row>
    <row r="357" spans="1:5" x14ac:dyDescent="0.25">
      <c r="A357" t="s">
        <v>340</v>
      </c>
      <c r="B357" t="s">
        <v>413</v>
      </c>
      <c r="C357">
        <v>1.15348837209302</v>
      </c>
      <c r="D357">
        <v>1.28</v>
      </c>
      <c r="E357">
        <v>0.73</v>
      </c>
    </row>
    <row r="358" spans="1:5" x14ac:dyDescent="0.25">
      <c r="A358" t="s">
        <v>340</v>
      </c>
      <c r="B358" t="s">
        <v>415</v>
      </c>
      <c r="C358">
        <v>1.15348837209302</v>
      </c>
      <c r="D358">
        <v>0.87</v>
      </c>
      <c r="E358">
        <v>0.6</v>
      </c>
    </row>
    <row r="359" spans="1:5" x14ac:dyDescent="0.25">
      <c r="A359" t="s">
        <v>340</v>
      </c>
      <c r="B359" t="s">
        <v>418</v>
      </c>
      <c r="C359">
        <v>1.15348837209302</v>
      </c>
      <c r="D359">
        <v>1.2</v>
      </c>
      <c r="E359">
        <v>0.67</v>
      </c>
    </row>
    <row r="360" spans="1:5" x14ac:dyDescent="0.25">
      <c r="A360" t="s">
        <v>340</v>
      </c>
      <c r="B360" t="s">
        <v>428</v>
      </c>
      <c r="C360">
        <v>1.15348837209302</v>
      </c>
      <c r="D360">
        <v>0.8</v>
      </c>
      <c r="E360">
        <v>1.07</v>
      </c>
    </row>
    <row r="361" spans="1:5" x14ac:dyDescent="0.25">
      <c r="A361" t="s">
        <v>340</v>
      </c>
      <c r="B361" t="s">
        <v>429</v>
      </c>
      <c r="C361">
        <v>1.15348837209302</v>
      </c>
      <c r="D361">
        <v>0.6</v>
      </c>
      <c r="E361">
        <v>0.93</v>
      </c>
    </row>
    <row r="362" spans="1:5" x14ac:dyDescent="0.25">
      <c r="A362" t="s">
        <v>340</v>
      </c>
      <c r="B362" t="s">
        <v>431</v>
      </c>
      <c r="C362">
        <v>1.15348837209302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0.85171102661596998</v>
      </c>
      <c r="D363">
        <v>0.45</v>
      </c>
      <c r="E363">
        <v>1.1200000000000001</v>
      </c>
    </row>
    <row r="364" spans="1:5" x14ac:dyDescent="0.25">
      <c r="A364" t="s">
        <v>342</v>
      </c>
      <c r="B364" t="s">
        <v>346</v>
      </c>
      <c r="C364">
        <v>0.85171102661596998</v>
      </c>
      <c r="D364">
        <v>0.37</v>
      </c>
      <c r="E364">
        <v>0.75</v>
      </c>
    </row>
    <row r="365" spans="1:5" x14ac:dyDescent="0.25">
      <c r="A365" t="s">
        <v>342</v>
      </c>
      <c r="B365" t="s">
        <v>348</v>
      </c>
      <c r="C365">
        <v>0.85171102661596998</v>
      </c>
      <c r="D365">
        <v>1.1399999999999999</v>
      </c>
      <c r="E365">
        <v>0.81</v>
      </c>
    </row>
    <row r="366" spans="1:5" x14ac:dyDescent="0.25">
      <c r="A366" t="s">
        <v>342</v>
      </c>
      <c r="B366" t="s">
        <v>363</v>
      </c>
      <c r="C366">
        <v>0.85171102661596998</v>
      </c>
      <c r="D366">
        <v>0.75</v>
      </c>
      <c r="E366">
        <v>1.34</v>
      </c>
    </row>
    <row r="367" spans="1:5" x14ac:dyDescent="0.25">
      <c r="A367" t="s">
        <v>342</v>
      </c>
      <c r="B367" t="s">
        <v>364</v>
      </c>
      <c r="C367">
        <v>0.85171102661596998</v>
      </c>
      <c r="D367">
        <v>0.75</v>
      </c>
      <c r="E367">
        <v>1.64</v>
      </c>
    </row>
    <row r="368" spans="1:5" x14ac:dyDescent="0.25">
      <c r="A368" t="s">
        <v>342</v>
      </c>
      <c r="B368" t="s">
        <v>380</v>
      </c>
      <c r="C368">
        <v>0.85171102661596998</v>
      </c>
      <c r="D368">
        <v>1.04</v>
      </c>
      <c r="E368">
        <v>0.6</v>
      </c>
    </row>
    <row r="369" spans="1:5" x14ac:dyDescent="0.25">
      <c r="A369" t="s">
        <v>342</v>
      </c>
      <c r="B369" t="s">
        <v>384</v>
      </c>
      <c r="C369">
        <v>0.85171102661596998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0.85171102661596998</v>
      </c>
      <c r="D370">
        <v>0.67</v>
      </c>
      <c r="E370">
        <v>0.97</v>
      </c>
    </row>
    <row r="371" spans="1:5" x14ac:dyDescent="0.25">
      <c r="A371" t="s">
        <v>342</v>
      </c>
      <c r="B371" t="s">
        <v>392</v>
      </c>
      <c r="C371">
        <v>0.85171102661596998</v>
      </c>
      <c r="D371">
        <v>0.52</v>
      </c>
      <c r="E371">
        <v>1.19</v>
      </c>
    </row>
    <row r="372" spans="1:5" x14ac:dyDescent="0.25">
      <c r="A372" t="s">
        <v>342</v>
      </c>
      <c r="B372" t="s">
        <v>393</v>
      </c>
      <c r="C372">
        <v>0.85171102661596998</v>
      </c>
      <c r="D372">
        <v>0.75</v>
      </c>
      <c r="E372">
        <v>0.89</v>
      </c>
    </row>
    <row r="373" spans="1:5" x14ac:dyDescent="0.25">
      <c r="A373" t="s">
        <v>342</v>
      </c>
      <c r="B373" t="s">
        <v>396</v>
      </c>
      <c r="C373">
        <v>0.85171102661596998</v>
      </c>
      <c r="D373">
        <v>0.52</v>
      </c>
      <c r="E373">
        <v>1.1200000000000001</v>
      </c>
    </row>
    <row r="374" spans="1:5" x14ac:dyDescent="0.25">
      <c r="A374" t="s">
        <v>342</v>
      </c>
      <c r="B374" t="s">
        <v>398</v>
      </c>
      <c r="C374">
        <v>0.85171102661596998</v>
      </c>
      <c r="D374">
        <v>0.89</v>
      </c>
      <c r="E374">
        <v>1.27</v>
      </c>
    </row>
    <row r="375" spans="1:5" x14ac:dyDescent="0.25">
      <c r="A375" t="s">
        <v>342</v>
      </c>
      <c r="B375" t="s">
        <v>399</v>
      </c>
      <c r="C375">
        <v>0.85171102661596998</v>
      </c>
      <c r="D375">
        <v>0.97</v>
      </c>
      <c r="E375">
        <v>1.19</v>
      </c>
    </row>
    <row r="376" spans="1:5" x14ac:dyDescent="0.25">
      <c r="A376" t="s">
        <v>342</v>
      </c>
      <c r="B376" t="s">
        <v>400</v>
      </c>
      <c r="C376">
        <v>0.85171102661596998</v>
      </c>
      <c r="D376">
        <v>1.04</v>
      </c>
      <c r="E376">
        <v>0.3</v>
      </c>
    </row>
    <row r="377" spans="1:5" x14ac:dyDescent="0.25">
      <c r="A377" t="s">
        <v>342</v>
      </c>
      <c r="B377" t="s">
        <v>402</v>
      </c>
      <c r="C377">
        <v>0.85171102661596998</v>
      </c>
      <c r="D377">
        <v>0.97</v>
      </c>
      <c r="E377">
        <v>0.75</v>
      </c>
    </row>
    <row r="378" spans="1:5" x14ac:dyDescent="0.25">
      <c r="A378" t="s">
        <v>342</v>
      </c>
      <c r="B378" t="s">
        <v>406</v>
      </c>
      <c r="C378">
        <v>0.85171102661596998</v>
      </c>
      <c r="D378">
        <v>0.67</v>
      </c>
      <c r="E378">
        <v>0.82</v>
      </c>
    </row>
    <row r="379" spans="1:5" x14ac:dyDescent="0.25">
      <c r="A379" t="s">
        <v>342</v>
      </c>
      <c r="B379" t="s">
        <v>409</v>
      </c>
      <c r="C379">
        <v>0.85171102661596998</v>
      </c>
      <c r="D379">
        <v>0.82</v>
      </c>
      <c r="E379">
        <v>1.04</v>
      </c>
    </row>
    <row r="380" spans="1:5" x14ac:dyDescent="0.25">
      <c r="A380" t="s">
        <v>342</v>
      </c>
      <c r="B380" t="s">
        <v>414</v>
      </c>
      <c r="C380">
        <v>0.85171102661596998</v>
      </c>
      <c r="D380">
        <v>0.89</v>
      </c>
      <c r="E380">
        <v>1.04</v>
      </c>
    </row>
    <row r="381" spans="1:5" x14ac:dyDescent="0.25">
      <c r="A381" t="s">
        <v>342</v>
      </c>
      <c r="B381" t="s">
        <v>420</v>
      </c>
      <c r="C381">
        <v>0.85171102661596998</v>
      </c>
      <c r="D381">
        <v>0.75</v>
      </c>
      <c r="E381">
        <v>0.82</v>
      </c>
    </row>
    <row r="382" spans="1:5" x14ac:dyDescent="0.25">
      <c r="A382" t="s">
        <v>342</v>
      </c>
      <c r="B382" t="s">
        <v>426</v>
      </c>
      <c r="C382">
        <v>0.85171102661596998</v>
      </c>
      <c r="D382">
        <v>0.6</v>
      </c>
      <c r="E382">
        <v>1.19</v>
      </c>
    </row>
    <row r="383" spans="1:5" x14ac:dyDescent="0.25">
      <c r="A383" t="s">
        <v>342</v>
      </c>
      <c r="B383" t="s">
        <v>430</v>
      </c>
      <c r="C383">
        <v>0.85171102661596998</v>
      </c>
      <c r="D383">
        <v>0.75</v>
      </c>
      <c r="E383">
        <v>0.89</v>
      </c>
    </row>
    <row r="384" spans="1:5" x14ac:dyDescent="0.25">
      <c r="A384" t="s">
        <v>342</v>
      </c>
      <c r="B384" t="s">
        <v>436</v>
      </c>
      <c r="C384">
        <v>0.85171102661596998</v>
      </c>
      <c r="D384">
        <v>0.3</v>
      </c>
      <c r="E384">
        <v>0.97</v>
      </c>
    </row>
    <row r="385" spans="1:5" x14ac:dyDescent="0.25">
      <c r="A385" t="s">
        <v>40</v>
      </c>
      <c r="B385" t="s">
        <v>339</v>
      </c>
      <c r="C385">
        <v>1.1875</v>
      </c>
      <c r="D385">
        <v>0.72</v>
      </c>
      <c r="E385">
        <v>0.78</v>
      </c>
    </row>
    <row r="386" spans="1:5" x14ac:dyDescent="0.25">
      <c r="A386" t="s">
        <v>40</v>
      </c>
      <c r="B386" t="s">
        <v>333</v>
      </c>
      <c r="C386">
        <v>1.1875</v>
      </c>
      <c r="D386">
        <v>0.66</v>
      </c>
      <c r="E386">
        <v>1.32</v>
      </c>
    </row>
    <row r="387" spans="1:5" x14ac:dyDescent="0.25">
      <c r="A387" t="s">
        <v>40</v>
      </c>
      <c r="B387" t="s">
        <v>238</v>
      </c>
      <c r="C387">
        <v>1.1875</v>
      </c>
      <c r="D387">
        <v>0.55000000000000004</v>
      </c>
      <c r="E387">
        <v>0.77</v>
      </c>
    </row>
    <row r="388" spans="1:5" x14ac:dyDescent="0.25">
      <c r="A388" t="s">
        <v>40</v>
      </c>
      <c r="B388" t="s">
        <v>320</v>
      </c>
      <c r="C388">
        <v>1.1875</v>
      </c>
      <c r="D388">
        <v>1.38</v>
      </c>
      <c r="E388">
        <v>1.1399999999999999</v>
      </c>
    </row>
    <row r="389" spans="1:5" x14ac:dyDescent="0.25">
      <c r="A389" t="s">
        <v>40</v>
      </c>
      <c r="B389" t="s">
        <v>234</v>
      </c>
      <c r="C389">
        <v>1.1875</v>
      </c>
      <c r="D389">
        <v>0.6</v>
      </c>
      <c r="E389">
        <v>1.32</v>
      </c>
    </row>
    <row r="390" spans="1:5" x14ac:dyDescent="0.25">
      <c r="A390" t="s">
        <v>40</v>
      </c>
      <c r="B390" t="s">
        <v>316</v>
      </c>
      <c r="C390">
        <v>1.1875</v>
      </c>
      <c r="D390">
        <v>0.84</v>
      </c>
      <c r="E390">
        <v>1.56</v>
      </c>
    </row>
    <row r="391" spans="1:5" x14ac:dyDescent="0.25">
      <c r="A391" t="s">
        <v>40</v>
      </c>
      <c r="B391" t="s">
        <v>335</v>
      </c>
      <c r="C391">
        <v>1.1875</v>
      </c>
      <c r="D391">
        <v>0.66</v>
      </c>
      <c r="E391">
        <v>1.2</v>
      </c>
    </row>
    <row r="392" spans="1:5" x14ac:dyDescent="0.25">
      <c r="A392" t="s">
        <v>40</v>
      </c>
      <c r="B392" t="s">
        <v>332</v>
      </c>
      <c r="C392">
        <v>1.1875</v>
      </c>
      <c r="D392">
        <v>1.44</v>
      </c>
      <c r="E392">
        <v>0.6</v>
      </c>
    </row>
    <row r="393" spans="1:5" x14ac:dyDescent="0.25">
      <c r="A393" t="s">
        <v>40</v>
      </c>
      <c r="B393" t="s">
        <v>321</v>
      </c>
      <c r="C393">
        <v>1.1875</v>
      </c>
      <c r="D393">
        <v>1.1000000000000001</v>
      </c>
      <c r="E393">
        <v>0.66</v>
      </c>
    </row>
    <row r="394" spans="1:5" x14ac:dyDescent="0.25">
      <c r="A394" t="s">
        <v>40</v>
      </c>
      <c r="B394" t="s">
        <v>236</v>
      </c>
      <c r="C394">
        <v>1.1875</v>
      </c>
      <c r="D394">
        <v>0.84</v>
      </c>
      <c r="E394">
        <v>0.96</v>
      </c>
    </row>
    <row r="395" spans="1:5" x14ac:dyDescent="0.25">
      <c r="A395" t="s">
        <v>40</v>
      </c>
      <c r="B395" t="s">
        <v>41</v>
      </c>
      <c r="C395">
        <v>1.1875</v>
      </c>
      <c r="D395">
        <v>0.36</v>
      </c>
      <c r="E395">
        <v>1.32</v>
      </c>
    </row>
    <row r="396" spans="1:5" x14ac:dyDescent="0.25">
      <c r="A396" t="s">
        <v>40</v>
      </c>
      <c r="B396" t="s">
        <v>233</v>
      </c>
      <c r="C396">
        <v>1.1875</v>
      </c>
      <c r="D396">
        <v>0.61</v>
      </c>
      <c r="E396">
        <v>0.94</v>
      </c>
    </row>
    <row r="397" spans="1:5" x14ac:dyDescent="0.25">
      <c r="A397" t="s">
        <v>40</v>
      </c>
      <c r="B397" t="s">
        <v>317</v>
      </c>
      <c r="C397">
        <v>1.1875</v>
      </c>
      <c r="D397">
        <v>1.1599999999999999</v>
      </c>
      <c r="E397">
        <v>0.94</v>
      </c>
    </row>
    <row r="398" spans="1:5" x14ac:dyDescent="0.25">
      <c r="A398" t="s">
        <v>40</v>
      </c>
      <c r="B398" t="s">
        <v>42</v>
      </c>
      <c r="C398">
        <v>1.1875</v>
      </c>
      <c r="D398">
        <v>0.77</v>
      </c>
      <c r="E398">
        <v>0.94</v>
      </c>
    </row>
    <row r="399" spans="1:5" x14ac:dyDescent="0.25">
      <c r="A399" t="s">
        <v>40</v>
      </c>
      <c r="B399" t="s">
        <v>334</v>
      </c>
      <c r="C399">
        <v>1.1875</v>
      </c>
      <c r="D399">
        <v>0.66</v>
      </c>
      <c r="E399">
        <v>1.08</v>
      </c>
    </row>
    <row r="400" spans="1:5" x14ac:dyDescent="0.25">
      <c r="A400" t="s">
        <v>40</v>
      </c>
      <c r="B400" t="s">
        <v>237</v>
      </c>
      <c r="C400">
        <v>1.1875</v>
      </c>
      <c r="D400">
        <v>0.5</v>
      </c>
      <c r="E400">
        <v>0.88</v>
      </c>
    </row>
    <row r="401" spans="1:5" x14ac:dyDescent="0.25">
      <c r="A401" t="s">
        <v>40</v>
      </c>
      <c r="B401" t="s">
        <v>232</v>
      </c>
      <c r="C401">
        <v>1.1875</v>
      </c>
      <c r="D401">
        <v>0.6</v>
      </c>
      <c r="E401">
        <v>0.9</v>
      </c>
    </row>
    <row r="402" spans="1:5" x14ac:dyDescent="0.25">
      <c r="A402" t="s">
        <v>40</v>
      </c>
      <c r="B402" t="s">
        <v>319</v>
      </c>
      <c r="C402">
        <v>1.1875</v>
      </c>
      <c r="D402">
        <v>0.55000000000000004</v>
      </c>
      <c r="E402">
        <v>1.27</v>
      </c>
    </row>
    <row r="403" spans="1:5" x14ac:dyDescent="0.25">
      <c r="A403" t="s">
        <v>40</v>
      </c>
      <c r="B403" t="s">
        <v>235</v>
      </c>
      <c r="C403">
        <v>1.1875</v>
      </c>
      <c r="D403">
        <v>0.94</v>
      </c>
      <c r="E403">
        <v>0.94</v>
      </c>
    </row>
    <row r="404" spans="1:5" x14ac:dyDescent="0.25">
      <c r="A404" t="s">
        <v>40</v>
      </c>
      <c r="B404" t="s">
        <v>239</v>
      </c>
      <c r="C404">
        <v>1.1875</v>
      </c>
      <c r="D404">
        <v>0.77</v>
      </c>
      <c r="E404">
        <v>0.5</v>
      </c>
    </row>
    <row r="405" spans="1:5" x14ac:dyDescent="0.25">
      <c r="A405" t="s">
        <v>40</v>
      </c>
      <c r="B405" t="s">
        <v>318</v>
      </c>
      <c r="C405">
        <v>1.1875</v>
      </c>
      <c r="D405">
        <v>0.78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9"/>
  <sheetViews>
    <sheetView tabSelected="1" zoomScale="80" zoomScaleNormal="80" workbookViewId="0">
      <pane xSplit="12" ySplit="1" topLeftCell="BJ409" activePane="bottomRight" state="frozen"/>
      <selection pane="topRight" activeCell="M1" sqref="M1"/>
      <selection pane="bottomLeft" activeCell="A2" sqref="A2"/>
      <selection pane="bottomRight" activeCell="A390" sqref="A390:XFD39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6">
        <v>44198</v>
      </c>
      <c r="E2" s="1">
        <f>VLOOKUP(A2,home!$A$2:$E$405,3,FALSE)</f>
        <v>1.6145251396647999</v>
      </c>
      <c r="F2">
        <f>VLOOKUP(B2,home!$B$2:$E$405,3,FALSE)</f>
        <v>1.24</v>
      </c>
      <c r="G2">
        <f>VLOOKUP(C2,away!$B$2:$E$405,4,FALSE)</f>
        <v>0.87</v>
      </c>
      <c r="H2">
        <f>VLOOKUP(A2,away!$A$2:$E$405,3,FALSE)</f>
        <v>1.3296089385474901</v>
      </c>
      <c r="I2">
        <f>VLOOKUP(C2,away!$B$2:$E$405,3,FALSE)</f>
        <v>0.68</v>
      </c>
      <c r="J2">
        <f>VLOOKUP(B2,home!$B$2:$E$405,4,FALSE)</f>
        <v>0.57999999999999996</v>
      </c>
      <c r="K2" s="3">
        <f>E2*F2*G2</f>
        <v>1.741749720670386</v>
      </c>
      <c r="L2" s="3">
        <f>H2*I2*J2</f>
        <v>0.5243977653631301</v>
      </c>
      <c r="M2" s="5">
        <f>_xlfn.POISSON.DIST(0,$K2,FALSE) * _xlfn.POISSON.DIST(0,$L2,FALSE)</f>
        <v>0.10371095935792229</v>
      </c>
      <c r="N2" s="5">
        <f>_xlfn.POISSON.DIST(1,K2,FALSE) * _xlfn.POISSON.DIST(0,L2,FALSE)</f>
        <v>0.18063853449211892</v>
      </c>
      <c r="O2" s="5">
        <f>_xlfn.POISSON.DIST(0,K2,FALSE) * _xlfn.POISSON.DIST(1,L2,FALSE)</f>
        <v>5.4385795330960843E-2</v>
      </c>
      <c r="P2" s="5">
        <f>_xlfn.POISSON.DIST(1,K2,FALSE) * _xlfn.POISSON.DIST(1,L2,FALSE)</f>
        <v>9.4726443826137832E-2</v>
      </c>
      <c r="Q2" s="5">
        <f>_xlfn.POISSON.DIST(2,K2,FALSE) * _xlfn.POISSON.DIST(0,L2,FALSE)</f>
        <v>0.15731355849697803</v>
      </c>
      <c r="R2" s="5">
        <f>_xlfn.POISSON.DIST(0,K2,FALSE) * _xlfn.POISSON.DIST(2,L2,FALSE)</f>
        <v>1.4259894769526211E-2</v>
      </c>
      <c r="S2" s="5">
        <f>_xlfn.POISSON.DIST(2,K2,FALSE) * _xlfn.POISSON.DIST(2,L2,FALSE)</f>
        <v>2.1630064979388824E-2</v>
      </c>
      <c r="T2" s="5">
        <f>_xlfn.POISSON.DIST(2,K2,FALSE) * _xlfn.POISSON.DIST(1,L2,FALSE)</f>
        <v>8.2494878537137314E-2</v>
      </c>
      <c r="U2" s="5">
        <f>_xlfn.POISSON.DIST(1,K2,FALSE) * _xlfn.POISSON.DIST(2,L2,FALSE)</f>
        <v>2.4837167731611376E-2</v>
      </c>
      <c r="V2" s="5">
        <f>_xlfn.POISSON.DIST(3,K2,FALSE) * _xlfn.POISSON.DIST(3,L2,FALSE)</f>
        <v>2.1951383472241103E-3</v>
      </c>
      <c r="W2" s="5">
        <f>_xlfn.POISSON.DIST(3,K2,FALSE) * _xlfn.POISSON.DIST(0,L2,FALSE)</f>
        <v>9.1333615523258666E-2</v>
      </c>
      <c r="X2" s="5">
        <f>_xlfn.POISSON.DIST(3,K2,FALSE) * _xlfn.POISSON.DIST(1,L2,FALSE)</f>
        <v>4.7895143882932117E-2</v>
      </c>
      <c r="Y2" s="5">
        <f>_xlfn.POISSON.DIST(3,K2,FALSE) * _xlfn.POISSON.DIST(2,L2,FALSE)</f>
        <v>1.2558053211977597E-2</v>
      </c>
      <c r="Z2" s="5">
        <f>_xlfn.POISSON.DIST(0,K2,FALSE) * _xlfn.POISSON.DIST(3,L2,FALSE)</f>
        <v>2.4926189838176444E-3</v>
      </c>
      <c r="AA2" s="5">
        <f>_xlfn.POISSON.DIST(1,K2,FALSE) * _xlfn.POISSON.DIST(3,L2,FALSE)</f>
        <v>4.3415184188020832E-3</v>
      </c>
      <c r="AB2" s="5">
        <f>_xlfn.POISSON.DIST(2,K2,FALSE) * _xlfn.POISSON.DIST(3,L2,FALSE)</f>
        <v>3.7809192466169332E-3</v>
      </c>
      <c r="AC2" s="5">
        <f>_xlfn.POISSON.DIST(4,K2,FALSE) * _xlfn.POISSON.DIST(4,L2,FALSE)</f>
        <v>1.2531079805010127E-4</v>
      </c>
      <c r="AD2" s="5">
        <f>_xlfn.POISSON.DIST(4,K2,FALSE) * _xlfn.POISSON.DIST(0,L2,FALSE)</f>
        <v>3.977007483136305E-2</v>
      </c>
      <c r="AE2" s="5">
        <f>_xlfn.POISSON.DIST(4,K2,FALSE) * _xlfn.POISSON.DIST(1,L2,FALSE)</f>
        <v>2.0855338369891244E-2</v>
      </c>
      <c r="AF2" s="5">
        <f>_xlfn.POISSON.DIST(4,K2,FALSE) * _xlfn.POISSON.DIST(2,L2,FALSE)</f>
        <v>5.4682464185314564E-3</v>
      </c>
      <c r="AG2" s="5">
        <f>_xlfn.POISSON.DIST(4,K2,FALSE) * _xlfn.POISSON.DIST(3,L2,FALSE)</f>
        <v>9.5584540077761182E-4</v>
      </c>
      <c r="AH2" s="5">
        <f>_xlfn.POISSON.DIST(0,K2,FALSE) * _xlfn.POISSON.DIST(4,L2,FALSE)</f>
        <v>3.2678095625392217E-4</v>
      </c>
      <c r="AI2" s="5">
        <f>_xlfn.POISSON.DIST(1,K2,FALSE) * _xlfn.POISSON.DIST(4,L2,FALSE)</f>
        <v>5.6917063927567051E-4</v>
      </c>
      <c r="AJ2" s="5">
        <f>_xlfn.POISSON.DIST(2,K2,FALSE) * _xlfn.POISSON.DIST(4,L2,FALSE)</f>
        <v>4.9567640098609222E-4</v>
      </c>
      <c r="AK2" s="5">
        <f>_xlfn.POISSON.DIST(3,K2,FALSE) * _xlfn.POISSON.DIST(4,L2,FALSE)</f>
        <v>2.877814109868095E-4</v>
      </c>
      <c r="AL2" s="5">
        <f>_xlfn.POISSON.DIST(5,K2,FALSE) * _xlfn.POISSON.DIST(5,L2,FALSE)</f>
        <v>4.5782032470976977E-6</v>
      </c>
      <c r="AM2" s="5">
        <f>_xlfn.POISSON.DIST(5,K2,FALSE) * _xlfn.POISSON.DIST(0,L2,FALSE)</f>
        <v>1.3853903345713393E-2</v>
      </c>
      <c r="AN2" s="5">
        <f>_xlfn.POISSON.DIST(5,K2,FALSE) * _xlfn.POISSON.DIST(1,L2,FALSE)</f>
        <v>7.2649559560488937E-3</v>
      </c>
      <c r="AO2" s="5">
        <f>_xlfn.POISSON.DIST(5,K2,FALSE) * _xlfn.POISSON.DIST(2,L2,FALSE)</f>
        <v>1.904863334406801E-3</v>
      </c>
      <c r="AP2" s="5">
        <f>_xlfn.POISSON.DIST(5,K2,FALSE) * _xlfn.POISSON.DIST(3,L2,FALSE)</f>
        <v>3.3296869196169579E-4</v>
      </c>
      <c r="AQ2" s="5">
        <f>_xlfn.POISSON.DIST(5,K2,FALSE) * _xlfn.POISSON.DIST(4,L2,FALSE)</f>
        <v>4.3652009500149421E-5</v>
      </c>
      <c r="AR2" s="5">
        <f>_xlfn.POISSON.DIST(0,K2,FALSE) * _xlfn.POISSON.DIST(5,L2,FALSE)</f>
        <v>3.4272640644556725E-5</v>
      </c>
      <c r="AS2" s="5">
        <f>_xlfn.POISSON.DIST(1,K2,FALSE) * _xlfn.POISSON.DIST(5,L2,FALSE)</f>
        <v>5.9694362269293192E-5</v>
      </c>
      <c r="AT2" s="5">
        <f>_xlfn.POISSON.DIST(2,K2,FALSE) * _xlfn.POISSON.DIST(5,L2,FALSE)</f>
        <v>5.1986319404069139E-5</v>
      </c>
      <c r="AU2" s="5">
        <f>_xlfn.POISSON.DIST(3,K2,FALSE) * _xlfn.POISSON.DIST(5,L2,FALSE)</f>
        <v>3.01823857669063E-5</v>
      </c>
      <c r="AV2" s="5">
        <f>_xlfn.POISSON.DIST(4,K2,FALSE) * _xlfn.POISSON.DIST(5,L2,FALSE)</f>
        <v>1.3142540494668721E-5</v>
      </c>
      <c r="AW2" s="5">
        <f>_xlfn.POISSON.DIST(6,K2,FALSE) * _xlfn.POISSON.DIST(6,L2,FALSE)</f>
        <v>1.1615533192649297E-7</v>
      </c>
      <c r="AX2" s="5">
        <f>_xlfn.POISSON.DIST(6,K2,FALSE) * _xlfn.POISSON.DIST(0,L2,FALSE)</f>
        <v>4.0216720470984679E-3</v>
      </c>
      <c r="AY2" s="5">
        <f>_xlfn.POISSON.DIST(6,K2,FALSE) * _xlfn.POISSON.DIST(1,L2,FALSE)</f>
        <v>2.1089558345218011E-3</v>
      </c>
      <c r="AZ2" s="5">
        <f>_xlfn.POISSON.DIST(6,K2,FALSE) * _xlfn.POISSON.DIST(2,L2,FALSE)</f>
        <v>5.529658634363839E-4</v>
      </c>
      <c r="BA2" s="5">
        <f>_xlfn.POISSON.DIST(6,K2,FALSE) * _xlfn.POISSON.DIST(3,L2,FALSE)</f>
        <v>9.6658021036044497E-5</v>
      </c>
      <c r="BB2" s="5">
        <f>_xlfn.POISSON.DIST(6,K2,FALSE) * _xlfn.POISSON.DIST(4,L2,FALSE)</f>
        <v>1.2671812558931039E-5</v>
      </c>
      <c r="BC2" s="5">
        <f>_xlfn.POISSON.DIST(6,K2,FALSE) * _xlfn.POISSON.DIST(5,L2,FALSE)</f>
        <v>1.3290140378007772E-6</v>
      </c>
      <c r="BD2" s="5">
        <f>_xlfn.POISSON.DIST(0,K2,FALSE) * _xlfn.POISSON.DIST(6,L2,FALSE)</f>
        <v>2.9954160278498544E-6</v>
      </c>
      <c r="BE2" s="5">
        <f>_xlfn.POISSON.DIST(1,K2,FALSE) * _xlfn.POISSON.DIST(6,L2,FALSE)</f>
        <v>5.2172650297990808E-6</v>
      </c>
      <c r="BF2" s="5">
        <f>_xlfn.POISSON.DIST(2,K2,FALSE) * _xlfn.POISSON.DIST(6,L2,FALSE)</f>
        <v>4.5435849541579626E-6</v>
      </c>
      <c r="BG2" s="5">
        <f>_xlfn.POISSON.DIST(3,K2,FALSE) * _xlfn.POISSON.DIST(6,L2,FALSE)</f>
        <v>2.6379292749156006E-6</v>
      </c>
      <c r="BH2" s="5">
        <f>_xlfn.POISSON.DIST(4,K2,FALSE) * _xlfn.POISSON.DIST(6,L2,FALSE)</f>
        <v>1.1486531444331203E-6</v>
      </c>
      <c r="BI2" s="5">
        <f>_xlfn.POISSON.DIST(5,K2,FALSE) * _xlfn.POISSON.DIST(6,L2,FALSE)</f>
        <v>4.0013325869270967E-7</v>
      </c>
      <c r="BJ2" s="8">
        <f>SUM(N2,Q2,T2,W2,X2,Y2,AD2,AE2,AF2,AG2,AM2,AN2,AO2,AP2,AQ2,AX2,AY2,AZ2,BA2,BB2,BC2)</f>
        <v>0.66947788509528638</v>
      </c>
      <c r="BK2" s="8">
        <f>SUM(M2,P2,S2,V2,AC2,AL2,AY2)</f>
        <v>0.22450145134649205</v>
      </c>
      <c r="BL2" s="8">
        <f>SUM(O2,R2,U2,AA2,AB2,AH2,AI2,AJ2,AK2,AR2,AS2,AT2,AU2,AV2,BD2,BE2,BF2,BG2,BH2,BI2)</f>
        <v>0.1034909261352893</v>
      </c>
      <c r="BM2" s="8">
        <f>SUM(S2:BI2)</f>
        <v>0.39281885560805124</v>
      </c>
      <c r="BN2" s="8">
        <f>SUM(M2:R2)</f>
        <v>0.60503518627364405</v>
      </c>
    </row>
    <row r="3" spans="1:88" x14ac:dyDescent="0.25">
      <c r="A3" t="s">
        <v>80</v>
      </c>
      <c r="B3" t="s">
        <v>95</v>
      </c>
      <c r="C3" t="s">
        <v>410</v>
      </c>
      <c r="D3" s="16">
        <v>44198</v>
      </c>
      <c r="E3">
        <f>VLOOKUP(A3,home!$A$2:$E$405,3,FALSE)</f>
        <v>1.18844984802432</v>
      </c>
      <c r="F3">
        <f>VLOOKUP(B3,home!$B$2:$E$405,3,FALSE)</f>
        <v>1.44</v>
      </c>
      <c r="G3">
        <f>VLOOKUP(C3,away!$B$2:$E$405,4,FALSE)</f>
        <v>1.08</v>
      </c>
      <c r="H3">
        <f>VLOOKUP(A3,away!$A$2:$E$405,3,FALSE)</f>
        <v>1.02431610942249</v>
      </c>
      <c r="I3">
        <f>VLOOKUP(C3,away!$B$2:$E$405,3,FALSE)</f>
        <v>0.84</v>
      </c>
      <c r="J3">
        <f>VLOOKUP(B3,home!$B$2:$E$405,4,FALSE)</f>
        <v>0.77</v>
      </c>
      <c r="K3" s="3">
        <f t="shared" ref="K3:K11" si="0">E3*F3*G3</f>
        <v>1.8482772036474224</v>
      </c>
      <c r="L3" s="3">
        <f t="shared" ref="L3:L11" si="1">H3*I3*J3</f>
        <v>0.66252765957446658</v>
      </c>
      <c r="M3" s="5">
        <f>_xlfn.POISSON.DIST(0,K3,FALSE) * _xlfn.POISSON.DIST(0,L3,FALSE)</f>
        <v>8.1202855739936283E-2</v>
      </c>
      <c r="N3" s="5">
        <f>_xlfn.POISSON.DIST(1,K3,FALSE) * _xlfn.POISSON.DIST(0,L3,FALSE)</f>
        <v>0.15008538713519451</v>
      </c>
      <c r="O3" s="5">
        <f>_xlfn.POISSON.DIST(0,K3,FALSE) * _xlfn.POISSON.DIST(1,L3,FALSE)</f>
        <v>5.3799137964143033E-2</v>
      </c>
      <c r="P3" s="5">
        <f>_xlfn.POISSON.DIST(1,K3,FALSE) * _xlfn.POISSON.DIST(1,L3,FALSE)</f>
        <v>9.9435720275008174E-2</v>
      </c>
      <c r="Q3" s="5">
        <f>_xlfn.POISSON.DIST(2,K3,FALSE) * _xlfn.POISSON.DIST(0,L3,FALSE)</f>
        <v>0.13869969982128905</v>
      </c>
      <c r="R3" s="5">
        <f>_xlfn.POISSON.DIST(0,K3,FALSE) * _xlfn.POISSON.DIST(2,L3,FALSE)</f>
        <v>1.7821708481253754E-2</v>
      </c>
      <c r="S3" s="5">
        <f>_xlfn.POISSON.DIST(2,K3,FALSE) * _xlfn.POISSON.DIST(2,L3,FALSE)</f>
        <v>3.0440624213622716E-2</v>
      </c>
      <c r="T3" s="5">
        <f>_xlfn.POISSON.DIST(2,K3,FALSE) * _xlfn.POISSON.DIST(1,L3,FALSE)</f>
        <v>9.1892387506279705E-2</v>
      </c>
      <c r="U3" s="5">
        <f>_xlfn.POISSON.DIST(1,K3,FALSE) * _xlfn.POISSON.DIST(2,L3,FALSE)</f>
        <v>3.2939457515951245E-2</v>
      </c>
      <c r="V3" s="5">
        <f>_xlfn.POISSON.DIST(3,K3,FALSE) * _xlfn.POISSON.DIST(3,L3,FALSE)</f>
        <v>4.1417336410439964E-3</v>
      </c>
      <c r="W3" s="5">
        <f>_xlfn.POISSON.DIST(3,K3,FALSE) * _xlfn.POISSON.DIST(0,L3,FALSE)</f>
        <v>8.5451831110809714E-2</v>
      </c>
      <c r="X3" s="5">
        <f>_xlfn.POISSON.DIST(3,K3,FALSE) * _xlfn.POISSON.DIST(1,L3,FALSE)</f>
        <v>5.6614201672197356E-2</v>
      </c>
      <c r="Y3" s="5">
        <f>_xlfn.POISSON.DIST(3,K3,FALSE) * _xlfn.POISSON.DIST(2,L3,FALSE)</f>
        <v>1.8754237266278881E-2</v>
      </c>
      <c r="Z3" s="5">
        <f>_xlfn.POISSON.DIST(0,K3,FALSE) * _xlfn.POISSON.DIST(3,L3,FALSE)</f>
        <v>3.9357916032344903E-3</v>
      </c>
      <c r="AA3" s="5">
        <f>_xlfn.POISSON.DIST(1,K3,FALSE) * _xlfn.POISSON.DIST(3,L3,FALSE)</f>
        <v>7.2744338985652503E-3</v>
      </c>
      <c r="AB3" s="5">
        <f>_xlfn.POISSON.DIST(2,K3,FALSE) * _xlfn.POISSON.DIST(3,L3,FALSE)</f>
        <v>6.7225851720790989E-3</v>
      </c>
      <c r="AC3" s="5">
        <f>_xlfn.POISSON.DIST(4,K3,FALSE) * _xlfn.POISSON.DIST(4,L3,FALSE)</f>
        <v>3.1698105321520788E-4</v>
      </c>
      <c r="AD3" s="5">
        <f>_xlfn.POISSON.DIST(4,K3,FALSE) * _xlfn.POISSON.DIST(0,L3,FALSE)</f>
        <v>3.9484667863009769E-2</v>
      </c>
      <c r="AE3" s="5">
        <f>_xlfn.POISSON.DIST(4,K3,FALSE) * _xlfn.POISSON.DIST(1,L3,FALSE)</f>
        <v>2.615968458835502E-2</v>
      </c>
      <c r="AF3" s="5">
        <f>_xlfn.POISSON.DIST(4,K3,FALSE) * _xlfn.POISSON.DIST(2,L3,FALSE)</f>
        <v>8.6657573027645457E-3</v>
      </c>
      <c r="AG3" s="5">
        <f>_xlfn.POISSON.DIST(4,K3,FALSE) * _xlfn.POISSON.DIST(3,L3,FALSE)</f>
        <v>1.9137679680803121E-3</v>
      </c>
      <c r="AH3" s="5">
        <f>_xlfn.POISSON.DIST(0,K3,FALSE) * _xlfn.POISSON.DIST(4,L3,FALSE)</f>
        <v>6.5189269986594596E-4</v>
      </c>
      <c r="AI3" s="5">
        <f>_xlfn.POISSON.DIST(1,K3,FALSE) * _xlfn.POISSON.DIST(4,L3,FALSE)</f>
        <v>1.2048784163863993E-3</v>
      </c>
      <c r="AJ3" s="5">
        <f>_xlfn.POISSON.DIST(2,K3,FALSE) * _xlfn.POISSON.DIST(4,L3,FALSE)</f>
        <v>1.1134746550868944E-3</v>
      </c>
      <c r="AK3" s="5">
        <f>_xlfn.POISSON.DIST(3,K3,FALSE) * _xlfn.POISSON.DIST(4,L3,FALSE)</f>
        <v>6.86003273945428E-4</v>
      </c>
      <c r="AL3" s="5">
        <f>_xlfn.POISSON.DIST(5,K3,FALSE) * _xlfn.POISSON.DIST(5,L3,FALSE)</f>
        <v>1.5526172843442738E-5</v>
      </c>
      <c r="AM3" s="5">
        <f>_xlfn.POISSON.DIST(5,K3,FALSE) * _xlfn.POISSON.DIST(0,L3,FALSE)</f>
        <v>1.45957223009582E-2</v>
      </c>
      <c r="AN3" s="5">
        <f>_xlfn.POISSON.DIST(5,K3,FALSE) * _xlfn.POISSON.DIST(1,L3,FALSE)</f>
        <v>9.6700697358526842E-3</v>
      </c>
      <c r="AO3" s="5">
        <f>_xlfn.POISSON.DIST(5,K3,FALSE) * _xlfn.POISSON.DIST(2,L3,FALSE)</f>
        <v>3.2033443350081791E-3</v>
      </c>
      <c r="AP3" s="5">
        <f>_xlfn.POISSON.DIST(5,K3,FALSE) * _xlfn.POISSON.DIST(3,L3,FALSE)</f>
        <v>7.0743474169469834E-4</v>
      </c>
      <c r="AQ3" s="5">
        <f>_xlfn.POISSON.DIST(5,K3,FALSE) * _xlfn.POISSON.DIST(4,L3,FALSE)</f>
        <v>1.1717377092916392E-4</v>
      </c>
      <c r="AR3" s="5">
        <f>_xlfn.POISSON.DIST(0,K3,FALSE) * _xlfn.POISSON.DIST(5,L3,FALSE)</f>
        <v>8.6379388947173128E-5</v>
      </c>
      <c r="AS3" s="5">
        <f>_xlfn.POISSON.DIST(1,K3,FALSE) * _xlfn.POISSON.DIST(5,L3,FALSE)</f>
        <v>1.5965305545605422E-4</v>
      </c>
      <c r="AT3" s="5">
        <f>_xlfn.POISSON.DIST(2,K3,FALSE) * _xlfn.POISSON.DIST(5,L3,FALSE)</f>
        <v>1.4754155144604139E-4</v>
      </c>
      <c r="AU3" s="5">
        <f>_xlfn.POISSON.DIST(3,K3,FALSE) * _xlfn.POISSON.DIST(5,L3,FALSE)</f>
        <v>9.0899228709497275E-5</v>
      </c>
      <c r="AV3" s="5">
        <f>_xlfn.POISSON.DIST(4,K3,FALSE) * _xlfn.POISSON.DIST(5,L3,FALSE)</f>
        <v>4.2001743063224246E-5</v>
      </c>
      <c r="AW3" s="5">
        <f>_xlfn.POISSON.DIST(6,K3,FALSE) * _xlfn.POISSON.DIST(6,L3,FALSE)</f>
        <v>5.2812051365205512E-7</v>
      </c>
      <c r="AX3" s="5">
        <f>_xlfn.POISSON.DIST(6,K3,FALSE) * _xlfn.POISSON.DIST(0,L3,FALSE)</f>
        <v>4.4961567999382245E-3</v>
      </c>
      <c r="AY3" s="5">
        <f>_xlfn.POISSON.DIST(6,K3,FALSE) * _xlfn.POISSON.DIST(1,L3,FALSE)</f>
        <v>2.9788282417428954E-3</v>
      </c>
      <c r="AZ3" s="5">
        <f>_xlfn.POISSON.DIST(6,K3,FALSE) * _xlfn.POISSON.DIST(2,L3,FALSE)</f>
        <v>9.8677805163812173E-4</v>
      </c>
      <c r="BA3" s="5">
        <f>_xlfn.POISSON.DIST(6,K3,FALSE) * _xlfn.POISSON.DIST(3,L3,FALSE)</f>
        <v>2.1792258435708565E-4</v>
      </c>
      <c r="BB3" s="5">
        <f>_xlfn.POISSON.DIST(6,K3,FALSE) * _xlfn.POISSON.DIST(4,L3,FALSE)</f>
        <v>3.6094934945629797E-5</v>
      </c>
      <c r="BC3" s="5">
        <f>_xlfn.POISSON.DIST(6,K3,FALSE) * _xlfn.POISSON.DIST(5,L3,FALSE)</f>
        <v>4.7827785544041492E-6</v>
      </c>
      <c r="BD3" s="5">
        <f>_xlfn.POISSON.DIST(0,K3,FALSE) * _xlfn.POISSON.DIST(6,L3,FALSE)</f>
        <v>9.5381223991071893E-6</v>
      </c>
      <c r="BE3" s="5">
        <f>_xlfn.POISSON.DIST(1,K3,FALSE) * _xlfn.POISSON.DIST(6,L3,FALSE)</f>
        <v>1.7629094195868682E-5</v>
      </c>
      <c r="BF3" s="5">
        <f>_xlfn.POISSON.DIST(2,K3,FALSE) * _xlfn.POISSON.DIST(6,L3,FALSE)</f>
        <v>1.6291726461588585E-5</v>
      </c>
      <c r="BG3" s="5">
        <f>_xlfn.POISSON.DIST(3,K3,FALSE) * _xlfn.POISSON.DIST(6,L3,FALSE)</f>
        <v>1.0037208875671227E-5</v>
      </c>
      <c r="BH3" s="5">
        <f>_xlfn.POISSON.DIST(4,K3,FALSE) * _xlfn.POISSON.DIST(6,L3,FALSE)</f>
        <v>4.6378860882876723E-6</v>
      </c>
      <c r="BI3" s="5">
        <f>_xlfn.POISSON.DIST(5,K3,FALSE) * _xlfn.POISSON.DIST(6,L3,FALSE)</f>
        <v>1.7144198260191256E-6</v>
      </c>
      <c r="BJ3" s="8">
        <f>SUM(N3,Q3,T3,W3,X3,Y3,AD3,AE3,AF3,AG3,AM3,AN3,AO3,AP3,AQ3,AX3,AY3,AZ3,BA3,BB3,BC3)</f>
        <v>0.65473593050987799</v>
      </c>
      <c r="BK3" s="8">
        <f>SUM(M3,P3,S3,V3,AC3,AL3,AY3)</f>
        <v>0.21853226933741274</v>
      </c>
      <c r="BL3" s="8">
        <f>SUM(O3,R3,U3,AA3,AB3,AH3,AI3,AJ3,AK3,AR3,AS3,AT3,AU3,AV3,BD3,BE3,BF3,BG3,BH3,BI3)</f>
        <v>0.12279989550274559</v>
      </c>
      <c r="BM3" s="8">
        <f>SUM(S3:BI3)</f>
        <v>0.45598107741521676</v>
      </c>
      <c r="BN3" s="8">
        <f>SUM(M3:R3)</f>
        <v>0.5410445094168248</v>
      </c>
    </row>
    <row r="4" spans="1:88" x14ac:dyDescent="0.25">
      <c r="A4" t="s">
        <v>27</v>
      </c>
      <c r="B4" t="s">
        <v>194</v>
      </c>
      <c r="C4" t="s">
        <v>299</v>
      </c>
      <c r="D4" s="16">
        <v>44198</v>
      </c>
      <c r="E4">
        <f>VLOOKUP(A4,home!$A$2:$E$405,3,FALSE)</f>
        <v>1.30952380952381</v>
      </c>
      <c r="F4">
        <f>VLOOKUP(B4,home!$B$2:$E$405,3,FALSE)</f>
        <v>0.69</v>
      </c>
      <c r="G4">
        <f>VLOOKUP(C4,away!$B$2:$E$405,4,FALSE)</f>
        <v>1.22</v>
      </c>
      <c r="H4">
        <f>VLOOKUP(A4,away!$A$2:$E$405,3,FALSE)</f>
        <v>1.0904761904761899</v>
      </c>
      <c r="I4">
        <f>VLOOKUP(C4,away!$B$2:$E$405,3,FALSE)</f>
        <v>0.53</v>
      </c>
      <c r="J4">
        <f>VLOOKUP(B4,home!$B$2:$E$405,4,FALSE)</f>
        <v>1.01</v>
      </c>
      <c r="K4" s="3">
        <f t="shared" si="0"/>
        <v>1.102357142857143</v>
      </c>
      <c r="L4" s="3">
        <f t="shared" si="1"/>
        <v>0.58373190476190451</v>
      </c>
      <c r="M4" s="5">
        <f t="shared" ref="M4:M23" si="2">_xlfn.POISSON.DIST(0,K4,FALSE) * _xlfn.POISSON.DIST(0,L4,FALSE)</f>
        <v>0.18524258406981323</v>
      </c>
      <c r="N4" s="5">
        <f t="shared" ref="N4:N23" si="3">_xlfn.POISSON.DIST(1,K4,FALSE) * _xlfn.POISSON.DIST(0,L4,FALSE)</f>
        <v>0.20420348571067345</v>
      </c>
      <c r="O4" s="5">
        <f t="shared" ref="O4:O23" si="4">_xlfn.POISSON.DIST(0,K4,FALSE) * _xlfn.POISSON.DIST(1,L4,FALSE)</f>
        <v>0.10813200644208931</v>
      </c>
      <c r="P4" s="5">
        <f t="shared" ref="P4:P23" si="5">_xlfn.POISSON.DIST(1,K4,FALSE) * _xlfn.POISSON.DIST(1,L4,FALSE)</f>
        <v>0.11920008967291178</v>
      </c>
      <c r="Q4" s="5">
        <f t="shared" ref="Q4:Q23" si="6">_xlfn.POISSON.DIST(2,K4,FALSE) * _xlfn.POISSON.DIST(0,L4,FALSE)</f>
        <v>0.11255258553474372</v>
      </c>
      <c r="R4" s="5">
        <f t="shared" ref="R4:R23" si="7">_xlfn.POISSON.DIST(0,K4,FALSE) * _xlfn.POISSON.DIST(2,L4,FALSE)</f>
        <v>3.156005104308366E-2</v>
      </c>
      <c r="S4" s="5">
        <f t="shared" ref="S4:S23" si="8">_xlfn.POISSON.DIST(2,K4,FALSE) * _xlfn.POISSON.DIST(2,L4,FALSE)</f>
        <v>1.9175749260595665E-2</v>
      </c>
      <c r="T4" s="5">
        <f t="shared" ref="T4:T23" si="9">_xlfn.POISSON.DIST(2,K4,FALSE) * _xlfn.POISSON.DIST(1,L4,FALSE)</f>
        <v>6.5700535140073138E-2</v>
      </c>
      <c r="U4" s="5">
        <f t="shared" ref="U4:U23" si="10">_xlfn.POISSON.DIST(1,K4,FALSE) * _xlfn.POISSON.DIST(2,L4,FALSE)</f>
        <v>3.47904476962793E-2</v>
      </c>
      <c r="V4" s="5">
        <f t="shared" ref="V4:V23" si="11">_xlfn.POISSON.DIST(3,K4,FALSE) * _xlfn.POISSON.DIST(3,L4,FALSE)</f>
        <v>1.3710256639878544E-3</v>
      </c>
      <c r="W4" s="5">
        <f t="shared" ref="W4:W23" si="12">_xlfn.POISSON.DIST(3,K4,FALSE) * _xlfn.POISSON.DIST(0,L4,FALSE)</f>
        <v>4.1357715537088099E-2</v>
      </c>
      <c r="X4" s="5">
        <f t="shared" ref="X4:X23" si="13">_xlfn.POISSON.DIST(3,K4,FALSE) * _xlfn.POISSON.DIST(1,L4,FALSE)</f>
        <v>2.4141818067065449E-2</v>
      </c>
      <c r="Y4" s="5">
        <f t="shared" ref="Y4:Y23" si="14">_xlfn.POISSON.DIST(3,K4,FALSE) * _xlfn.POISSON.DIST(2,L4,FALSE)</f>
        <v>7.0461747223517371E-3</v>
      </c>
      <c r="Z4" s="5">
        <f t="shared" ref="Z4:Z23" si="15">_xlfn.POISSON.DIST(0,K4,FALSE) * _xlfn.POISSON.DIST(3,L4,FALSE)</f>
        <v>6.1408695699207193E-3</v>
      </c>
      <c r="AA4" s="5">
        <f t="shared" ref="AA4:AA23" si="16">_xlfn.POISSON.DIST(1,K4,FALSE) * _xlfn.POISSON.DIST(3,L4,FALSE)</f>
        <v>6.769431433756177E-3</v>
      </c>
      <c r="AB4" s="5">
        <f t="shared" ref="AB4:AB23" si="17">_xlfn.POISSON.DIST(2,K4,FALSE) * _xlfn.POISSON.DIST(3,L4,FALSE)</f>
        <v>3.7311655470413973E-3</v>
      </c>
      <c r="AC4" s="5">
        <f t="shared" ref="AC4:AC23" si="18">_xlfn.POISSON.DIST(4,K4,FALSE) * _xlfn.POISSON.DIST(4,L4,FALSE)</f>
        <v>5.5139313306337351E-5</v>
      </c>
      <c r="AD4" s="5">
        <f t="shared" ref="AD4:AD23" si="19">_xlfn.POISSON.DIST(4,K4,FALSE) * _xlfn.POISSON.DIST(0,L4,FALSE)</f>
        <v>1.139774328364072E-2</v>
      </c>
      <c r="AE4" s="5">
        <f t="shared" ref="AE4:AE23" si="20">_xlfn.POISSON.DIST(4,K4,FALSE) * _xlfn.POISSON.DIST(1,L4,FALSE)</f>
        <v>6.6532263969468026E-3</v>
      </c>
      <c r="AF4" s="5">
        <f t="shared" ref="AF4:AF23" si="21">_xlfn.POISSON.DIST(4,K4,FALSE) * _xlfn.POISSON.DIST(2,L4,FALSE)</f>
        <v>1.94185025875097E-3</v>
      </c>
      <c r="AG4" s="5">
        <f t="shared" ref="AG4:AG23" si="22">_xlfn.POISSON.DIST(4,K4,FALSE) * _xlfn.POISSON.DIST(3,L4,FALSE)</f>
        <v>3.7783998343436697E-4</v>
      </c>
      <c r="AH4" s="5">
        <f t="shared" ref="AH4:AH23" si="23">_xlfn.POISSON.DIST(0,K4,FALSE) * _xlfn.POISSON.DIST(4,L4,FALSE)</f>
        <v>8.961553727360594E-4</v>
      </c>
      <c r="AI4" s="5">
        <f t="shared" ref="AI4:AI23" si="24">_xlfn.POISSON.DIST(1,K4,FALSE) * _xlfn.POISSON.DIST(4,L4,FALSE)</f>
        <v>9.8788327624540063E-4</v>
      </c>
      <c r="AJ4" s="5">
        <f t="shared" ref="AJ4:AJ23" si="25">_xlfn.POISSON.DIST(2,K4,FALSE) * _xlfn.POISSON.DIST(4,L4,FALSE)</f>
        <v>5.4450009293911686E-4</v>
      </c>
      <c r="AK4" s="5">
        <f t="shared" ref="AK4:AK23" si="26">_xlfn.POISSON.DIST(3,K4,FALSE) * _xlfn.POISSON.DIST(4,L4,FALSE)</f>
        <v>2.0007785557927122E-4</v>
      </c>
      <c r="AL4" s="5">
        <f t="shared" ref="AL4:AL23" si="27">_xlfn.POISSON.DIST(5,K4,FALSE) * _xlfn.POISSON.DIST(5,L4,FALSE)</f>
        <v>1.4192440952218935E-6</v>
      </c>
      <c r="AM4" s="5">
        <f t="shared" ref="AM4:AM23" si="28">_xlfn.POISSON.DIST(5,K4,FALSE) * _xlfn.POISSON.DIST(0,L4,FALSE)</f>
        <v>2.512876744234675E-3</v>
      </c>
      <c r="AN4" s="5">
        <f t="shared" ref="AN4:AN23" si="29">_xlfn.POISSON.DIST(5,K4,FALSE) * _xlfn.POISSON.DIST(1,L4,FALSE)</f>
        <v>1.4668463283440002E-3</v>
      </c>
      <c r="AO4" s="5">
        <f t="shared" ref="AO4:AO23" si="30">_xlfn.POISSON.DIST(5,K4,FALSE) * _xlfn.POISSON.DIST(2,L4,FALSE)</f>
        <v>4.2812250061862454E-4</v>
      </c>
      <c r="AP4" s="5">
        <f t="shared" ref="AP4:AP23" si="31">_xlfn.POISSON.DIST(5,K4,FALSE) * _xlfn.POISSON.DIST(3,L4,FALSE)</f>
        <v>8.3302920919179791E-5</v>
      </c>
      <c r="AQ4" s="5">
        <f t="shared" ref="AQ4:AQ23" si="32">_xlfn.POISSON.DIST(5,K4,FALSE) * _xlfn.POISSON.DIST(4,L4,FALSE)</f>
        <v>1.2156643175095777E-5</v>
      </c>
      <c r="AR4" s="5">
        <f t="shared" ref="AR4:AR23" si="33">_xlfn.POISSON.DIST(0,K4,FALSE) * _xlfn.POISSON.DIST(5,L4,FALSE)</f>
        <v>1.0462289653796694E-4</v>
      </c>
      <c r="AS4" s="5">
        <f t="shared" ref="AS4:AS23" si="34">_xlfn.POISSON.DIST(1,K4,FALSE) * _xlfn.POISSON.DIST(5,L4,FALSE)</f>
        <v>1.1533179730503173E-4</v>
      </c>
      <c r="AT4" s="5">
        <f t="shared" ref="AT4:AT23" si="35">_xlfn.POISSON.DIST(2,K4,FALSE) * _xlfn.POISSON.DIST(5,L4,FALSE)</f>
        <v>6.3568415278876972E-5</v>
      </c>
      <c r="AU4" s="5">
        <f t="shared" ref="AU4:AU23" si="36">_xlfn.POISSON.DIST(3,K4,FALSE) * _xlfn.POISSON.DIST(5,L4,FALSE)</f>
        <v>2.3358365547593056E-5</v>
      </c>
      <c r="AV4" s="5">
        <f t="shared" ref="AV4:AV23" si="37">_xlfn.POISSON.DIST(4,K4,FALSE) * _xlfn.POISSON.DIST(5,L4,FALSE)</f>
        <v>6.4373152767143487E-6</v>
      </c>
      <c r="AW4" s="5">
        <f t="shared" ref="AW4:AW23" si="38">_xlfn.POISSON.DIST(6,K4,FALSE) * _xlfn.POISSON.DIST(6,L4,FALSE)</f>
        <v>2.5368240525689859E-8</v>
      </c>
      <c r="AX4" s="5">
        <f t="shared" ref="AX4:AX23" si="39">_xlfn.POISSON.DIST(6,K4,FALSE) * _xlfn.POISSON.DIST(0,L4,FALSE)</f>
        <v>4.6168127135445028E-4</v>
      </c>
      <c r="AY4" s="5">
        <f t="shared" ref="AY4:AY23" si="40">_xlfn.POISSON.DIST(6,K4,FALSE) * _xlfn.POISSON.DIST(1,L4,FALSE)</f>
        <v>2.6949808792063097E-4</v>
      </c>
      <c r="AZ4" s="5">
        <f t="shared" ref="AZ4:AZ23" si="41">_xlfn.POISSON.DIST(6,K4,FALSE) * _xlfn.POISSON.DIST(2,L4,FALSE)</f>
        <v>7.8657316095800565E-5</v>
      </c>
      <c r="BA4" s="5">
        <f t="shared" ref="BA4:BA23" si="42">_xlfn.POISSON.DIST(6,K4,FALSE) * _xlfn.POISSON.DIST(3,L4,FALSE)</f>
        <v>1.5304928316020291E-5</v>
      </c>
      <c r="BB4" s="5">
        <f t="shared" ref="BB4:BB23" si="43">_xlfn.POISSON.DIST(6,K4,FALSE) * _xlfn.POISSON.DIST(4,L4,FALSE)</f>
        <v>2.2334937395387326E-6</v>
      </c>
      <c r="BC4" s="5">
        <f t="shared" ref="BC4:BC23" si="44">_xlfn.POISSON.DIST(6,K4,FALSE) * _xlfn.POISSON.DIST(5,L4,FALSE)</f>
        <v>2.6075231097094679E-7</v>
      </c>
      <c r="BD4" s="5">
        <f t="shared" ref="BD4:BD23" si="45">_xlfn.POISSON.DIST(0,K4,FALSE) * _xlfn.POISSON.DIST(6,L4,FALSE)</f>
        <v>1.0178620446302513E-5</v>
      </c>
      <c r="BE4" s="5">
        <f t="shared" ref="BE4:BE23" si="46">_xlfn.POISSON.DIST(1,K4,FALSE) * _xlfn.POISSON.DIST(6,L4,FALSE)</f>
        <v>1.1220474953413337E-5</v>
      </c>
      <c r="BF4" s="5">
        <f t="shared" ref="BF4:BF23" si="47">_xlfn.POISSON.DIST(2,K4,FALSE) * _xlfn.POISSON.DIST(6,L4,FALSE)</f>
        <v>6.1844853555724318E-6</v>
      </c>
      <c r="BG4" s="5">
        <f t="shared" ref="BG4:BG23" si="48">_xlfn.POISSON.DIST(3,K4,FALSE) * _xlfn.POISSON.DIST(6,L4,FALSE)</f>
        <v>2.2725038688702229E-6</v>
      </c>
      <c r="BH4" s="5">
        <f t="shared" ref="BH4:BH23" si="49">_xlfn.POISSON.DIST(4,K4,FALSE) * _xlfn.POISSON.DIST(6,L4,FALSE)</f>
        <v>6.2627771800489522E-7</v>
      </c>
      <c r="BI4" s="5">
        <f t="shared" ref="BI4:BI23" si="50">_xlfn.POISSON.DIST(5,K4,FALSE) * _xlfn.POISSON.DIST(6,L4,FALSE)</f>
        <v>1.3807634317099356E-7</v>
      </c>
      <c r="BJ4" s="8">
        <f t="shared" ref="BJ4:BJ23" si="51">SUM(N4,Q4,T4,W4,X4,Y4,AD4,AE4,AF4,AG4,AM4,AN4,AO4,AP4,AQ4,AX4,AY4,AZ4,BA4,BB4,BC4)</f>
        <v>0.48070391562179748</v>
      </c>
      <c r="BK4" s="8">
        <f t="shared" ref="BK4:BK23" si="52">SUM(M4,P4,S4,V4,AC4,AL4,AY4)</f>
        <v>0.32531550531263076</v>
      </c>
      <c r="BL4" s="8">
        <f t="shared" ref="BL4:BL23" si="53">SUM(O4,R4,U4,AA4,AB4,AH4,AI4,AJ4,AK4,AR4,AS4,AT4,AU4,AV4,BD4,BE4,BF4,BG4,BH4,BI4)</f>
        <v>0.18795565798838115</v>
      </c>
      <c r="BM4" s="8">
        <f t="shared" ref="BM4:BM23" si="54">SUM(S4:BI4)</f>
        <v>0.2389556732997348</v>
      </c>
      <c r="BN4" s="8">
        <f t="shared" ref="BN4:BN23" si="55">SUM(M4:R4)</f>
        <v>0.76089080247331509</v>
      </c>
    </row>
    <row r="5" spans="1:88" x14ac:dyDescent="0.25">
      <c r="A5" t="s">
        <v>32</v>
      </c>
      <c r="B5" t="s">
        <v>310</v>
      </c>
      <c r="C5" t="s">
        <v>331</v>
      </c>
      <c r="D5" s="16">
        <v>44198</v>
      </c>
      <c r="E5">
        <f>VLOOKUP(A5,home!$A$2:$E$405,3,FALSE)</f>
        <v>1.2292993630573199</v>
      </c>
      <c r="F5">
        <f>VLOOKUP(B5,home!$B$2:$E$405,3,FALSE)</f>
        <v>0.71</v>
      </c>
      <c r="G5">
        <f>VLOOKUP(C5,away!$B$2:$E$405,4,FALSE)</f>
        <v>0.61</v>
      </c>
      <c r="H5">
        <f>VLOOKUP(A5,away!$A$2:$E$405,3,FALSE)</f>
        <v>1.1337579617834399</v>
      </c>
      <c r="I5">
        <f>VLOOKUP(C5,away!$B$2:$E$405,3,FALSE)</f>
        <v>0.1</v>
      </c>
      <c r="J5">
        <f>VLOOKUP(B5,home!$B$2:$E$405,4,FALSE)</f>
        <v>1.1000000000000001</v>
      </c>
      <c r="K5" s="3">
        <f t="shared" si="0"/>
        <v>0.53240955414012525</v>
      </c>
      <c r="L5" s="3">
        <f t="shared" si="1"/>
        <v>0.1247133757961784</v>
      </c>
      <c r="M5" s="5">
        <f t="shared" si="2"/>
        <v>0.51834049317326514</v>
      </c>
      <c r="N5" s="5">
        <f t="shared" si="3"/>
        <v>0.27596943086315073</v>
      </c>
      <c r="O5" s="5">
        <f t="shared" si="4"/>
        <v>6.4643992715493856E-2</v>
      </c>
      <c r="P5" s="5">
        <f t="shared" si="5"/>
        <v>3.4417079339493582E-2</v>
      </c>
      <c r="Q5" s="5">
        <f t="shared" si="6"/>
        <v>7.3464380821077105E-2</v>
      </c>
      <c r="R5" s="5">
        <f t="shared" si="7"/>
        <v>4.0309852782464016E-3</v>
      </c>
      <c r="S5" s="5">
        <f t="shared" si="8"/>
        <v>5.7131140913249223E-4</v>
      </c>
      <c r="T5" s="5">
        <f t="shared" si="9"/>
        <v>9.1619909329725482E-3</v>
      </c>
      <c r="U5" s="5">
        <f t="shared" si="10"/>
        <v>2.146135074736575E-3</v>
      </c>
      <c r="V5" s="5">
        <f t="shared" si="11"/>
        <v>4.2149192909633098E-6</v>
      </c>
      <c r="W5" s="5">
        <f t="shared" si="12"/>
        <v>1.3037712746043343E-2</v>
      </c>
      <c r="X5" s="5">
        <f t="shared" si="13"/>
        <v>1.6259771692199282E-3</v>
      </c>
      <c r="Y5" s="5">
        <f t="shared" si="14"/>
        <v>1.0139055087046562E-4</v>
      </c>
      <c r="Z5" s="5">
        <f t="shared" si="15"/>
        <v>1.6757259394493553E-4</v>
      </c>
      <c r="AA5" s="5">
        <f t="shared" si="16"/>
        <v>8.9217250028327357E-5</v>
      </c>
      <c r="AB5" s="5">
        <f t="shared" si="17"/>
        <v>2.3750058154594927E-5</v>
      </c>
      <c r="AC5" s="5">
        <f t="shared" si="18"/>
        <v>1.749154435612406E-8</v>
      </c>
      <c r="AD5" s="5">
        <f t="shared" si="19"/>
        <v>1.735350707531991E-3</v>
      </c>
      <c r="AE5" s="5">
        <f t="shared" si="20"/>
        <v>2.1642144492660124E-4</v>
      </c>
      <c r="AF5" s="5">
        <f t="shared" si="21"/>
        <v>1.3495324495741572E-5</v>
      </c>
      <c r="AG5" s="5">
        <f t="shared" si="22"/>
        <v>5.610158251095972E-7</v>
      </c>
      <c r="AH5" s="5">
        <f t="shared" si="23"/>
        <v>5.2246359704487841E-6</v>
      </c>
      <c r="AI5" s="5">
        <f t="shared" si="24"/>
        <v>2.7816461075710974E-6</v>
      </c>
      <c r="AJ5" s="5">
        <f t="shared" si="25"/>
        <v>7.4048748195377154E-7</v>
      </c>
      <c r="AK5" s="5">
        <f t="shared" si="26"/>
        <v>1.3141420337111717E-7</v>
      </c>
      <c r="AL5" s="5">
        <f t="shared" si="27"/>
        <v>4.6456557247883059E-11</v>
      </c>
      <c r="AM5" s="5">
        <f t="shared" si="28"/>
        <v>1.8478345929477173E-4</v>
      </c>
      <c r="AN5" s="5">
        <f t="shared" si="29"/>
        <v>2.3044968999946697E-5</v>
      </c>
      <c r="AO5" s="5">
        <f t="shared" si="30"/>
        <v>1.4370079395508167E-6</v>
      </c>
      <c r="AP5" s="5">
        <f t="shared" si="31"/>
        <v>5.9738037062431044E-8</v>
      </c>
      <c r="AQ5" s="5">
        <f t="shared" si="32"/>
        <v>1.8625330663732477E-9</v>
      </c>
      <c r="AR5" s="5">
        <f t="shared" si="33"/>
        <v>1.3031639783616207E-7</v>
      </c>
      <c r="AS5" s="5">
        <f t="shared" si="34"/>
        <v>6.9381695269098222E-8</v>
      </c>
      <c r="AT5" s="5">
        <f t="shared" si="35"/>
        <v>1.8469738721853315E-8</v>
      </c>
      <c r="AU5" s="5">
        <f t="shared" si="36"/>
        <v>3.2778217859955095E-9</v>
      </c>
      <c r="AV5" s="5">
        <f t="shared" si="37"/>
        <v>4.3628590890816458E-10</v>
      </c>
      <c r="AW5" s="5">
        <f t="shared" si="38"/>
        <v>8.5684722992479817E-14</v>
      </c>
      <c r="AX5" s="5">
        <f t="shared" si="39"/>
        <v>1.6396746529266556E-5</v>
      </c>
      <c r="AY5" s="5">
        <f t="shared" si="40"/>
        <v>2.0448936117391035E-6</v>
      </c>
      <c r="AZ5" s="5">
        <f t="shared" si="41"/>
        <v>1.2751279273201164E-7</v>
      </c>
      <c r="BA5" s="5">
        <f t="shared" si="42"/>
        <v>5.3008502796025285E-9</v>
      </c>
      <c r="BB5" s="5">
        <f t="shared" si="43"/>
        <v>1.6527173323983673E-10</v>
      </c>
      <c r="BC5" s="5">
        <f t="shared" si="44"/>
        <v>4.1223191552051007E-12</v>
      </c>
      <c r="BD5" s="5">
        <f t="shared" si="45"/>
        <v>2.7086996492909307E-9</v>
      </c>
      <c r="BE5" s="5">
        <f t="shared" si="46"/>
        <v>1.4421375725784978E-9</v>
      </c>
      <c r="BF5" s="5">
        <f t="shared" si="47"/>
        <v>3.8390391101262032E-10</v>
      </c>
      <c r="BG5" s="5">
        <f t="shared" si="48"/>
        <v>6.8131370031626492E-11</v>
      </c>
      <c r="BH5" s="5">
        <f t="shared" si="49"/>
        <v>9.0684480853735387E-12</v>
      </c>
      <c r="BI5" s="5">
        <f t="shared" si="50"/>
        <v>9.6562568037532004E-13</v>
      </c>
      <c r="BJ5" s="8">
        <f t="shared" si="51"/>
        <v>0.37555461323609596</v>
      </c>
      <c r="BK5" s="8">
        <f t="shared" si="52"/>
        <v>0.5533351612727947</v>
      </c>
      <c r="BL5" s="8">
        <f t="shared" si="53"/>
        <v>7.0943185055269239E-2</v>
      </c>
      <c r="BM5" s="8">
        <f t="shared" si="54"/>
        <v>2.9132125073852121E-2</v>
      </c>
      <c r="BN5" s="8">
        <f t="shared" si="55"/>
        <v>0.97086636219072675</v>
      </c>
    </row>
    <row r="6" spans="1:88" x14ac:dyDescent="0.25">
      <c r="A6" t="s">
        <v>32</v>
      </c>
      <c r="B6" t="s">
        <v>35</v>
      </c>
      <c r="C6" t="s">
        <v>34</v>
      </c>
      <c r="D6" s="16">
        <v>44198</v>
      </c>
      <c r="E6">
        <f>VLOOKUP(A6,home!$A$2:$E$405,3,FALSE)</f>
        <v>1.2292993630573199</v>
      </c>
      <c r="F6">
        <f>VLOOKUP(B6,home!$B$2:$E$405,3,FALSE)</f>
        <v>1.9</v>
      </c>
      <c r="G6">
        <f>VLOOKUP(C6,away!$B$2:$E$405,4,FALSE)</f>
        <v>1.08</v>
      </c>
      <c r="H6">
        <f>VLOOKUP(A6,away!$A$2:$E$405,3,FALSE)</f>
        <v>1.1337579617834399</v>
      </c>
      <c r="I6">
        <f>VLOOKUP(C6,away!$B$2:$E$405,3,FALSE)</f>
        <v>0.36</v>
      </c>
      <c r="J6">
        <f>VLOOKUP(B6,home!$B$2:$E$405,4,FALSE)</f>
        <v>0.88</v>
      </c>
      <c r="K6" s="3">
        <f t="shared" si="0"/>
        <v>2.5225222929936204</v>
      </c>
      <c r="L6" s="3">
        <f t="shared" si="1"/>
        <v>0.35917452229299374</v>
      </c>
      <c r="M6" s="5">
        <f t="shared" si="2"/>
        <v>5.6039593275861159E-2</v>
      </c>
      <c r="N6" s="5">
        <f t="shared" si="3"/>
        <v>0.14136112332865516</v>
      </c>
      <c r="O6" s="5">
        <f t="shared" si="4"/>
        <v>2.0127994144351097E-2</v>
      </c>
      <c r="P6" s="5">
        <f t="shared" si="5"/>
        <v>5.0773313942370696E-2</v>
      </c>
      <c r="Q6" s="5">
        <f t="shared" si="6"/>
        <v>0.17829329247957662</v>
      </c>
      <c r="R6" s="5">
        <f t="shared" si="7"/>
        <v>3.61473134075674E-3</v>
      </c>
      <c r="S6" s="5">
        <f t="shared" si="8"/>
        <v>1.1500482328629638E-2</v>
      </c>
      <c r="T6" s="5">
        <f t="shared" si="9"/>
        <v>6.4038408154396945E-2</v>
      </c>
      <c r="U6" s="5">
        <f t="shared" si="10"/>
        <v>9.1182403902415957E-3</v>
      </c>
      <c r="V6" s="5">
        <f t="shared" si="11"/>
        <v>1.1577481118985114E-3</v>
      </c>
      <c r="W6" s="5">
        <f t="shared" si="12"/>
        <v>0.14991626832365459</v>
      </c>
      <c r="X6" s="5">
        <f t="shared" si="13"/>
        <v>5.3846104059096914E-2</v>
      </c>
      <c r="Y6" s="5">
        <f t="shared" si="14"/>
        <v>9.6700743513824829E-3</v>
      </c>
      <c r="Z6" s="5">
        <f t="shared" si="15"/>
        <v>4.3277313417793825E-4</v>
      </c>
      <c r="AA6" s="5">
        <f t="shared" si="16"/>
        <v>1.0916798787725685E-3</v>
      </c>
      <c r="AB6" s="5">
        <f t="shared" si="17"/>
        <v>1.3768934155081887E-3</v>
      </c>
      <c r="AC6" s="5">
        <f t="shared" si="18"/>
        <v>6.5559349331647512E-5</v>
      </c>
      <c r="AD6" s="5">
        <f t="shared" si="19"/>
        <v>9.4541782232207994E-2</v>
      </c>
      <c r="AE6" s="5">
        <f t="shared" si="20"/>
        <v>3.3956999469981555E-2</v>
      </c>
      <c r="AF6" s="5">
        <f t="shared" si="21"/>
        <v>6.0982445315670326E-3</v>
      </c>
      <c r="AG6" s="5">
        <f t="shared" si="22"/>
        <v>7.3011135548381673E-4</v>
      </c>
      <c r="AH6" s="5">
        <f t="shared" si="23"/>
        <v>3.8860270932400671E-5</v>
      </c>
      <c r="AI6" s="5">
        <f t="shared" si="24"/>
        <v>9.8025899738752684E-5</v>
      </c>
      <c r="AJ6" s="5">
        <f t="shared" si="25"/>
        <v>1.2363625869088059E-4</v>
      </c>
      <c r="AK6" s="5">
        <f t="shared" si="26"/>
        <v>1.0395840625669084E-4</v>
      </c>
      <c r="AL6" s="5">
        <f t="shared" si="27"/>
        <v>2.375938318529589E-6</v>
      </c>
      <c r="AM6" s="5">
        <f t="shared" si="28"/>
        <v>4.7696750660018557E-2</v>
      </c>
      <c r="AN6" s="5">
        <f t="shared" si="29"/>
        <v>1.7131457633240199E-2</v>
      </c>
      <c r="AO6" s="5">
        <f t="shared" si="30"/>
        <v>3.076591555800855E-3</v>
      </c>
      <c r="AP6" s="5">
        <f t="shared" si="31"/>
        <v>3.6834443411514346E-4</v>
      </c>
      <c r="AQ6" s="5">
        <f t="shared" si="32"/>
        <v>3.3074984040647451E-5</v>
      </c>
      <c r="AR6" s="5">
        <f t="shared" si="33"/>
        <v>2.791523849664266E-6</v>
      </c>
      <c r="AS6" s="5">
        <f t="shared" si="34"/>
        <v>7.0416811422014831E-6</v>
      </c>
      <c r="AT6" s="5">
        <f t="shared" si="35"/>
        <v>8.8813988306780105E-6</v>
      </c>
      <c r="AU6" s="5">
        <f t="shared" si="36"/>
        <v>7.4678421811175854E-6</v>
      </c>
      <c r="AV6" s="5">
        <f t="shared" si="37"/>
        <v>4.7094495956068015E-6</v>
      </c>
      <c r="AW6" s="5">
        <f t="shared" si="38"/>
        <v>5.9796146449814294E-8</v>
      </c>
      <c r="AX6" s="5">
        <f t="shared" si="39"/>
        <v>2.0052686140542526E-2</v>
      </c>
      <c r="AY6" s="5">
        <f t="shared" si="40"/>
        <v>7.202413965220698E-3</v>
      </c>
      <c r="AZ6" s="5">
        <f t="shared" si="41"/>
        <v>1.2934617976572654E-3</v>
      </c>
      <c r="BA6" s="5">
        <f t="shared" si="42"/>
        <v>1.5485950775926175E-4</v>
      </c>
      <c r="BB6" s="5">
        <f t="shared" si="43"/>
        <v>1.3905397430490253E-5</v>
      </c>
      <c r="BC6" s="5">
        <f t="shared" si="44"/>
        <v>9.9889289587811232E-7</v>
      </c>
      <c r="BD6" s="5">
        <f t="shared" si="45"/>
        <v>1.6710737419544342E-7</v>
      </c>
      <c r="BE6" s="5">
        <f t="shared" si="46"/>
        <v>4.2153207673163297E-7</v>
      </c>
      <c r="BF6" s="5">
        <f t="shared" si="47"/>
        <v>5.3166203038372079E-7</v>
      </c>
      <c r="BG6" s="5">
        <f t="shared" si="48"/>
        <v>4.4704310799372911E-7</v>
      </c>
      <c r="BH6" s="5">
        <f t="shared" si="49"/>
        <v>2.8191905146083396E-7</v>
      </c>
      <c r="BI6" s="5">
        <f t="shared" si="50"/>
        <v>1.4222941842591385E-7</v>
      </c>
      <c r="BJ6" s="8">
        <f t="shared" si="51"/>
        <v>0.82947695325472459</v>
      </c>
      <c r="BK6" s="8">
        <f t="shared" si="52"/>
        <v>0.1267414869116309</v>
      </c>
      <c r="BL6" s="8">
        <f t="shared" si="53"/>
        <v>3.5726903393907376E-2</v>
      </c>
      <c r="BM6" s="8">
        <f t="shared" si="54"/>
        <v>0.534965714013795</v>
      </c>
      <c r="BN6" s="8">
        <f t="shared" si="55"/>
        <v>0.45021004851157143</v>
      </c>
    </row>
    <row r="7" spans="1:88" x14ac:dyDescent="0.25">
      <c r="A7" t="s">
        <v>32</v>
      </c>
      <c r="B7" t="s">
        <v>309</v>
      </c>
      <c r="C7" t="s">
        <v>208</v>
      </c>
      <c r="D7" s="16">
        <v>44198</v>
      </c>
      <c r="E7">
        <f>VLOOKUP(A7,home!$A$2:$E$405,3,FALSE)</f>
        <v>1.2292993630573199</v>
      </c>
      <c r="F7">
        <f>VLOOKUP(B7,home!$B$2:$E$405,3,FALSE)</f>
        <v>0.99</v>
      </c>
      <c r="G7">
        <f>VLOOKUP(C7,away!$B$2:$E$405,4,FALSE)</f>
        <v>1.08</v>
      </c>
      <c r="H7">
        <f>VLOOKUP(A7,away!$A$2:$E$405,3,FALSE)</f>
        <v>1.1337579617834399</v>
      </c>
      <c r="I7">
        <f>VLOOKUP(C7,away!$B$2:$E$405,3,FALSE)</f>
        <v>1.63</v>
      </c>
      <c r="J7">
        <f>VLOOKUP(B7,home!$B$2:$E$405,4,FALSE)</f>
        <v>1.18</v>
      </c>
      <c r="K7" s="3">
        <f t="shared" si="0"/>
        <v>1.3143668789808867</v>
      </c>
      <c r="L7" s="3">
        <f t="shared" si="1"/>
        <v>2.1806700636942682</v>
      </c>
      <c r="M7" s="5">
        <f t="shared" si="2"/>
        <v>3.0347627293376499E-2</v>
      </c>
      <c r="N7" s="5">
        <f t="shared" si="3"/>
        <v>3.9887916170070439E-2</v>
      </c>
      <c r="O7" s="5">
        <f t="shared" si="4"/>
        <v>6.6178162342817232E-2</v>
      </c>
      <c r="P7" s="5">
        <f t="shared" si="5"/>
        <v>8.6982384695219114E-2</v>
      </c>
      <c r="Q7" s="5">
        <f t="shared" si="6"/>
        <v>2.6213677942753366E-2</v>
      </c>
      <c r="R7" s="5">
        <f t="shared" si="7"/>
        <v>7.2156368745640451E-2</v>
      </c>
      <c r="S7" s="5">
        <f t="shared" si="8"/>
        <v>6.232723875021353E-2</v>
      </c>
      <c r="T7" s="5">
        <f t="shared" si="9"/>
        <v>5.7163382749085008E-2</v>
      </c>
      <c r="U7" s="5">
        <f t="shared" si="10"/>
        <v>9.4839941186801432E-2</v>
      </c>
      <c r="V7" s="5">
        <f t="shared" si="11"/>
        <v>1.9849151469450144E-2</v>
      </c>
      <c r="W7" s="5">
        <f t="shared" si="12"/>
        <v>1.1484796688075619E-2</v>
      </c>
      <c r="X7" s="5">
        <f t="shared" si="13"/>
        <v>2.5044552325301579E-2</v>
      </c>
      <c r="Y7" s="5">
        <f t="shared" si="14"/>
        <v>2.7306952757204919E-2</v>
      </c>
      <c r="Z7" s="5">
        <f t="shared" si="15"/>
        <v>5.244974440950096E-2</v>
      </c>
      <c r="AA7" s="5">
        <f t="shared" si="16"/>
        <v>6.8938206862860979E-2</v>
      </c>
      <c r="AB7" s="5">
        <f t="shared" si="17"/>
        <v>4.5305047898438672E-2</v>
      </c>
      <c r="AC7" s="5">
        <f t="shared" si="18"/>
        <v>3.5557279987219288E-3</v>
      </c>
      <c r="AD7" s="5">
        <f t="shared" si="19"/>
        <v>3.7738090946589919E-3</v>
      </c>
      <c r="AE7" s="5">
        <f t="shared" si="20"/>
        <v>8.2294325188200304E-3</v>
      </c>
      <c r="AF7" s="5">
        <f t="shared" si="21"/>
        <v>8.9728385674914812E-3</v>
      </c>
      <c r="AG7" s="5">
        <f t="shared" si="22"/>
        <v>6.5222668168300121E-3</v>
      </c>
      <c r="AH7" s="5">
        <f t="shared" si="23"/>
        <v>2.8593896870553633E-2</v>
      </c>
      <c r="AI7" s="5">
        <f t="shared" si="24"/>
        <v>3.7582870987650924E-2</v>
      </c>
      <c r="AJ7" s="5">
        <f t="shared" si="25"/>
        <v>2.469884042159003E-2</v>
      </c>
      <c r="AK7" s="5">
        <f t="shared" si="26"/>
        <v>1.0821112599790754E-2</v>
      </c>
      <c r="AL7" s="5">
        <f t="shared" si="27"/>
        <v>4.076571755234325E-4</v>
      </c>
      <c r="AM7" s="5">
        <f t="shared" si="28"/>
        <v>9.9203393632332467E-4</v>
      </c>
      <c r="AN7" s="5">
        <f t="shared" si="29"/>
        <v>2.1632987071090598E-3</v>
      </c>
      <c r="AO7" s="5">
        <f t="shared" si="30"/>
        <v>2.3587203647106214E-3</v>
      </c>
      <c r="AP7" s="5">
        <f t="shared" si="31"/>
        <v>1.7145302959834928E-3</v>
      </c>
      <c r="AQ7" s="5">
        <f t="shared" si="32"/>
        <v>9.3470622243701888E-4</v>
      </c>
      <c r="AR7" s="5">
        <f t="shared" si="33"/>
        <v>1.2470770981995505E-2</v>
      </c>
      <c r="AS7" s="5">
        <f t="shared" si="34"/>
        <v>1.6391168334090836E-2</v>
      </c>
      <c r="AT7" s="5">
        <f t="shared" si="35"/>
        <v>1.0772004383064658E-2</v>
      </c>
      <c r="AU7" s="5">
        <f t="shared" si="36"/>
        <v>4.7194552604457101E-3</v>
      </c>
      <c r="AV7" s="5">
        <f t="shared" si="37"/>
        <v>1.550773920290488E-3</v>
      </c>
      <c r="AW7" s="5">
        <f t="shared" si="38"/>
        <v>3.2456311184430216E-5</v>
      </c>
      <c r="AX7" s="5">
        <f t="shared" si="39"/>
        <v>2.1731609145473544E-4</v>
      </c>
      <c r="AY7" s="5">
        <f t="shared" si="40"/>
        <v>4.7389469499438728E-4</v>
      </c>
      <c r="AZ7" s="5">
        <f t="shared" si="41"/>
        <v>5.167039873588933E-4</v>
      </c>
      <c r="BA7" s="5">
        <f t="shared" si="42"/>
        <v>3.7558697234166673E-4</v>
      </c>
      <c r="BB7" s="5">
        <f t="shared" si="43"/>
        <v>2.0475781672475992E-4</v>
      </c>
      <c r="BC7" s="5">
        <f t="shared" si="44"/>
        <v>8.9301848247816298E-5</v>
      </c>
      <c r="BD7" s="5">
        <f t="shared" si="45"/>
        <v>4.5324394919374587E-3</v>
      </c>
      <c r="BE7" s="5">
        <f t="shared" si="46"/>
        <v>5.9572883491875528E-3</v>
      </c>
      <c r="BF7" s="5">
        <f t="shared" si="47"/>
        <v>3.915031247355422E-3</v>
      </c>
      <c r="BG7" s="5">
        <f t="shared" si="48"/>
        <v>1.7152624672330649E-3</v>
      </c>
      <c r="BH7" s="5">
        <f t="shared" si="49"/>
        <v>5.6362104392254436E-4</v>
      </c>
      <c r="BI7" s="5">
        <f t="shared" si="50"/>
        <v>1.4816096648568474E-4</v>
      </c>
      <c r="BJ7" s="8">
        <f t="shared" si="51"/>
        <v>0.22464047656797723</v>
      </c>
      <c r="BK7" s="8">
        <f t="shared" si="52"/>
        <v>0.20394368207749905</v>
      </c>
      <c r="BL7" s="8">
        <f t="shared" si="53"/>
        <v>0.511850424362153</v>
      </c>
      <c r="BM7" s="8">
        <f t="shared" si="54"/>
        <v>0.670676751843443</v>
      </c>
      <c r="BN7" s="8">
        <f t="shared" si="55"/>
        <v>0.32176613718987712</v>
      </c>
    </row>
    <row r="8" spans="1:88" x14ac:dyDescent="0.25">
      <c r="A8" t="s">
        <v>32</v>
      </c>
      <c r="B8" t="s">
        <v>33</v>
      </c>
      <c r="C8" t="s">
        <v>36</v>
      </c>
      <c r="D8" s="16">
        <v>44198</v>
      </c>
      <c r="E8">
        <f>VLOOKUP(A8,home!$A$2:$E$405,3,FALSE)</f>
        <v>1.2292993630573199</v>
      </c>
      <c r="F8">
        <f>VLOOKUP(B8,home!$B$2:$E$405,3,FALSE)</f>
        <v>1.63</v>
      </c>
      <c r="G8">
        <f>VLOOKUP(C8,away!$B$2:$E$405,4,FALSE)</f>
        <v>0.81</v>
      </c>
      <c r="H8">
        <f>VLOOKUP(A8,away!$A$2:$E$405,3,FALSE)</f>
        <v>1.1337579617834399</v>
      </c>
      <c r="I8">
        <f>VLOOKUP(C8,away!$B$2:$E$405,3,FALSE)</f>
        <v>1.42</v>
      </c>
      <c r="J8">
        <f>VLOOKUP(B8,home!$B$2:$E$405,4,FALSE)</f>
        <v>0.55000000000000004</v>
      </c>
      <c r="K8" s="3">
        <f t="shared" si="0"/>
        <v>1.6230439490445796</v>
      </c>
      <c r="L8" s="3">
        <f t="shared" si="1"/>
        <v>0.88546496815286657</v>
      </c>
      <c r="M8" s="5">
        <f t="shared" si="2"/>
        <v>8.1389507302710121E-2</v>
      </c>
      <c r="N8" s="5">
        <f t="shared" si="3"/>
        <v>0.13209874734338331</v>
      </c>
      <c r="O8" s="5">
        <f t="shared" si="4"/>
        <v>7.2067557491771725E-2</v>
      </c>
      <c r="P8" s="5">
        <f t="shared" si="5"/>
        <v>0.11696881310944247</v>
      </c>
      <c r="Q8" s="5">
        <f t="shared" si="6"/>
        <v>0.10720103627602352</v>
      </c>
      <c r="R8" s="5">
        <f t="shared" si="7"/>
        <v>3.1906648749653266E-2</v>
      </c>
      <c r="S8" s="5">
        <f t="shared" si="8"/>
        <v>4.2025390291851858E-2</v>
      </c>
      <c r="T8" s="5">
        <f t="shared" si="9"/>
        <v>9.4922762172103464E-2</v>
      </c>
      <c r="U8" s="5">
        <f t="shared" si="10"/>
        <v>5.1785893187415534E-2</v>
      </c>
      <c r="V8" s="5">
        <f t="shared" si="11"/>
        <v>6.7107476760777792E-3</v>
      </c>
      <c r="W8" s="5">
        <f t="shared" si="12"/>
        <v>5.7997331086369473E-2</v>
      </c>
      <c r="X8" s="5">
        <f t="shared" si="13"/>
        <v>5.1354604923343407E-2</v>
      </c>
      <c r="Y8" s="5">
        <f t="shared" si="14"/>
        <v>2.2736351806475655E-2</v>
      </c>
      <c r="Z8" s="5">
        <f t="shared" si="15"/>
        <v>9.417406572992143E-3</v>
      </c>
      <c r="AA8" s="5">
        <f t="shared" si="16"/>
        <v>1.528486475398755E-2</v>
      </c>
      <c r="AB8" s="5">
        <f t="shared" si="17"/>
        <v>1.2404003625462132E-2</v>
      </c>
      <c r="AC8" s="5">
        <f t="shared" si="18"/>
        <v>6.0277133438430149E-4</v>
      </c>
      <c r="AD8" s="5">
        <f t="shared" si="19"/>
        <v>2.3533054320116764E-2</v>
      </c>
      <c r="AE8" s="5">
        <f t="shared" si="20"/>
        <v>2.0837695194101873E-2</v>
      </c>
      <c r="AF8" s="5">
        <f t="shared" si="21"/>
        <v>9.2255245557122771E-3</v>
      </c>
      <c r="AG8" s="5">
        <f t="shared" si="22"/>
        <v>2.7229596023057535E-3</v>
      </c>
      <c r="AH8" s="5">
        <f t="shared" si="23"/>
        <v>2.084695902809271E-3</v>
      </c>
      <c r="AI8" s="5">
        <f t="shared" si="24"/>
        <v>3.3835530706526149E-3</v>
      </c>
      <c r="AJ8" s="5">
        <f t="shared" si="25"/>
        <v>2.7458276687969672E-3</v>
      </c>
      <c r="AK8" s="5">
        <f t="shared" si="26"/>
        <v>1.4855329943200336E-3</v>
      </c>
      <c r="AL8" s="5">
        <f t="shared" si="27"/>
        <v>3.4650878176272669E-5</v>
      </c>
      <c r="AM8" s="5">
        <f t="shared" si="28"/>
        <v>7.6390362833605799E-3</v>
      </c>
      <c r="AN8" s="5">
        <f t="shared" si="29"/>
        <v>6.7640990193644683E-3</v>
      </c>
      <c r="AO8" s="5">
        <f t="shared" si="30"/>
        <v>2.994686361382197E-3</v>
      </c>
      <c r="AP8" s="5">
        <f t="shared" si="31"/>
        <v>8.8389662120303704E-4</v>
      </c>
      <c r="AQ8" s="5">
        <f t="shared" si="32"/>
        <v>1.956648733859934E-4</v>
      </c>
      <c r="AR8" s="5">
        <f t="shared" si="33"/>
        <v>3.691850382378846E-4</v>
      </c>
      <c r="AS8" s="5">
        <f t="shared" si="34"/>
        <v>5.9920354238979039E-4</v>
      </c>
      <c r="AT8" s="5">
        <f t="shared" si="35"/>
        <v>4.862668418609134E-4</v>
      </c>
      <c r="AU8" s="5">
        <f t="shared" si="36"/>
        <v>2.6307748510112427E-4</v>
      </c>
      <c r="AV8" s="5">
        <f t="shared" si="37"/>
        <v>1.0674658008081132E-4</v>
      </c>
      <c r="AW8" s="5">
        <f t="shared" si="38"/>
        <v>1.3832905451954917E-6</v>
      </c>
      <c r="AX8" s="5">
        <f t="shared" si="39"/>
        <v>2.0664152693734006E-3</v>
      </c>
      <c r="AY8" s="5">
        <f t="shared" si="40"/>
        <v>1.8297383306863154E-3</v>
      </c>
      <c r="AZ8" s="5">
        <f t="shared" si="41"/>
        <v>8.1008459635461866E-4</v>
      </c>
      <c r="BA8" s="5">
        <f t="shared" si="42"/>
        <v>2.3910051043742341E-4</v>
      </c>
      <c r="BB8" s="5">
        <f t="shared" si="43"/>
        <v>5.2928781464951816E-5</v>
      </c>
      <c r="BC8" s="5">
        <f t="shared" si="44"/>
        <v>9.3733163588467203E-6</v>
      </c>
      <c r="BD8" s="5">
        <f t="shared" si="45"/>
        <v>5.4483403020970526E-5</v>
      </c>
      <c r="BE8" s="5">
        <f t="shared" si="46"/>
        <v>8.8428957596543389E-5</v>
      </c>
      <c r="BF8" s="5">
        <f t="shared" si="47"/>
        <v>7.1762042273694739E-5</v>
      </c>
      <c r="BG8" s="5">
        <f t="shared" si="48"/>
        <v>3.8824316161133853E-5</v>
      </c>
      <c r="BH8" s="5">
        <f t="shared" si="49"/>
        <v>1.5753392855280492E-5</v>
      </c>
      <c r="BI8" s="5">
        <f t="shared" si="50"/>
        <v>5.1136897901370206E-6</v>
      </c>
      <c r="BJ8" s="8">
        <f t="shared" si="51"/>
        <v>0.54611509124330726</v>
      </c>
      <c r="BK8" s="8">
        <f t="shared" si="52"/>
        <v>0.24956161892332909</v>
      </c>
      <c r="BL8" s="8">
        <f t="shared" si="53"/>
        <v>0.19524742273423734</v>
      </c>
      <c r="BM8" s="8">
        <f t="shared" si="54"/>
        <v>0.45688087416074047</v>
      </c>
      <c r="BN8" s="8">
        <f t="shared" si="55"/>
        <v>0.54163231027298453</v>
      </c>
    </row>
    <row r="9" spans="1:88" x14ac:dyDescent="0.25">
      <c r="A9" t="s">
        <v>340</v>
      </c>
      <c r="B9" t="s">
        <v>356</v>
      </c>
      <c r="C9" t="s">
        <v>405</v>
      </c>
      <c r="D9" s="16">
        <v>44198</v>
      </c>
      <c r="E9">
        <f>VLOOKUP(A9,home!$A$2:$E$405,3,FALSE)</f>
        <v>1.36279069767442</v>
      </c>
      <c r="F9">
        <f>VLOOKUP(B9,home!$B$2:$E$405,3,FALSE)</f>
        <v>1</v>
      </c>
      <c r="G9">
        <f>VLOOKUP(C9,away!$B$2:$E$405,4,FALSE)</f>
        <v>1.07</v>
      </c>
      <c r="H9">
        <f>VLOOKUP(A9,away!$A$2:$E$405,3,FALSE)</f>
        <v>1.15348837209302</v>
      </c>
      <c r="I9">
        <f>VLOOKUP(C9,away!$B$2:$E$405,3,FALSE)</f>
        <v>0.53</v>
      </c>
      <c r="J9">
        <f>VLOOKUP(B9,home!$B$2:$E$405,4,FALSE)</f>
        <v>1.18</v>
      </c>
      <c r="K9" s="3">
        <f t="shared" si="0"/>
        <v>1.4581860465116294</v>
      </c>
      <c r="L9" s="3">
        <f t="shared" si="1"/>
        <v>0.72139162790697475</v>
      </c>
      <c r="M9" s="5">
        <f t="shared" si="2"/>
        <v>0.11308928105300012</v>
      </c>
      <c r="N9" s="5">
        <f t="shared" si="3"/>
        <v>0.16490521164151672</v>
      </c>
      <c r="O9" s="5">
        <f t="shared" si="4"/>
        <v>8.1581660557653146E-2</v>
      </c>
      <c r="P9" s="5">
        <f t="shared" si="5"/>
        <v>0.11896123907641797</v>
      </c>
      <c r="Q9" s="5">
        <f t="shared" si="6"/>
        <v>0.12023123930635343</v>
      </c>
      <c r="R9" s="5">
        <f t="shared" si="7"/>
        <v>2.9426163458519814E-2</v>
      </c>
      <c r="S9" s="5">
        <f t="shared" si="8"/>
        <v>3.1284521996307373E-2</v>
      </c>
      <c r="T9" s="5">
        <f t="shared" si="9"/>
        <v>8.6733809448483357E-2</v>
      </c>
      <c r="U9" s="5">
        <f t="shared" si="10"/>
        <v>4.2908820957583978E-2</v>
      </c>
      <c r="V9" s="5">
        <f t="shared" si="11"/>
        <v>3.6565460747680339E-3</v>
      </c>
      <c r="W9" s="5">
        <f t="shared" si="12"/>
        <v>5.843983850377505E-2</v>
      </c>
      <c r="X9" s="5">
        <f t="shared" si="13"/>
        <v>4.2158010232858985E-2</v>
      </c>
      <c r="Y9" s="5">
        <f t="shared" si="14"/>
        <v>1.520621781560052E-2</v>
      </c>
      <c r="Z9" s="5">
        <f t="shared" si="15"/>
        <v>7.0759293201327813E-3</v>
      </c>
      <c r="AA9" s="5">
        <f t="shared" si="16"/>
        <v>1.0318021400720141E-2</v>
      </c>
      <c r="AB9" s="5">
        <f t="shared" si="17"/>
        <v>7.5227974170692458E-3</v>
      </c>
      <c r="AC9" s="5">
        <f t="shared" si="18"/>
        <v>2.4040035433959352E-4</v>
      </c>
      <c r="AD9" s="5">
        <f t="shared" si="19"/>
        <v>2.1304039266649453E-2</v>
      </c>
      <c r="AE9" s="5">
        <f t="shared" si="20"/>
        <v>1.5368555567562362E-2</v>
      </c>
      <c r="AF9" s="5">
        <f t="shared" si="21"/>
        <v>5.5433736597313059E-3</v>
      </c>
      <c r="AG9" s="5">
        <f t="shared" si="22"/>
        <v>1.3329811161634038E-3</v>
      </c>
      <c r="AH9" s="5">
        <f t="shared" si="23"/>
        <v>1.2761290428013202E-3</v>
      </c>
      <c r="AI9" s="5">
        <f t="shared" si="24"/>
        <v>1.8608335637611266E-3</v>
      </c>
      <c r="AJ9" s="5">
        <f t="shared" si="25"/>
        <v>1.3567207687784921E-3</v>
      </c>
      <c r="AK9" s="5">
        <f t="shared" si="26"/>
        <v>6.5945043134844265E-4</v>
      </c>
      <c r="AL9" s="5">
        <f t="shared" si="27"/>
        <v>1.0115308457304696E-5</v>
      </c>
      <c r="AM9" s="5">
        <f t="shared" si="28"/>
        <v>6.2130505585928182E-3</v>
      </c>
      <c r="AN9" s="5">
        <f t="shared" si="29"/>
        <v>4.4820426567316121E-3</v>
      </c>
      <c r="AO9" s="5">
        <f t="shared" si="30"/>
        <v>1.6166540242440596E-3</v>
      </c>
      <c r="AP9" s="5">
        <f t="shared" si="31"/>
        <v>3.8874689277059468E-4</v>
      </c>
      <c r="AQ9" s="5">
        <f t="shared" si="32"/>
        <v>7.0109688454889372E-5</v>
      </c>
      <c r="AR9" s="5">
        <f t="shared" si="33"/>
        <v>1.8411776152116278E-4</v>
      </c>
      <c r="AS9" s="5">
        <f t="shared" si="34"/>
        <v>2.6847795076511533E-4</v>
      </c>
      <c r="AT9" s="5">
        <f t="shared" si="35"/>
        <v>1.9574540080086376E-4</v>
      </c>
      <c r="AU9" s="5">
        <f t="shared" si="36"/>
        <v>9.5144404038881964E-5</v>
      </c>
      <c r="AV9" s="5">
        <f t="shared" si="37"/>
        <v>3.4684560593290588E-5</v>
      </c>
      <c r="AW9" s="5">
        <f t="shared" si="38"/>
        <v>2.9557021391433641E-7</v>
      </c>
      <c r="AX9" s="5">
        <f t="shared" si="39"/>
        <v>1.5099639384685542E-3</v>
      </c>
      <c r="AY9" s="5">
        <f t="shared" si="40"/>
        <v>1.0892753436526573E-3</v>
      </c>
      <c r="AZ9" s="5">
        <f t="shared" si="41"/>
        <v>3.9289705669825987E-4</v>
      </c>
      <c r="BA9" s="5">
        <f t="shared" si="42"/>
        <v>9.4477549110472218E-5</v>
      </c>
      <c r="BB9" s="5">
        <f t="shared" si="43"/>
        <v>1.7038828238366178E-5</v>
      </c>
      <c r="BC9" s="5">
        <f t="shared" si="44"/>
        <v>2.4583336081004617E-6</v>
      </c>
      <c r="BD9" s="5">
        <f t="shared" si="45"/>
        <v>2.2136835285056623E-5</v>
      </c>
      <c r="BE9" s="5">
        <f t="shared" si="46"/>
        <v>3.2279624326595854E-5</v>
      </c>
      <c r="BF9" s="5">
        <f t="shared" si="47"/>
        <v>2.3534848889839717E-5</v>
      </c>
      <c r="BG9" s="5">
        <f t="shared" si="48"/>
        <v>1.1439396085974664E-5</v>
      </c>
      <c r="BH9" s="5">
        <f t="shared" si="49"/>
        <v>4.1701919382719997E-6</v>
      </c>
      <c r="BI9" s="5">
        <f t="shared" si="50"/>
        <v>1.2161831391327036E-6</v>
      </c>
      <c r="BJ9" s="8">
        <f t="shared" si="51"/>
        <v>0.54709999142926491</v>
      </c>
      <c r="BK9" s="8">
        <f t="shared" si="52"/>
        <v>0.268331379206943</v>
      </c>
      <c r="BL9" s="8">
        <f t="shared" si="53"/>
        <v>0.17778354475561989</v>
      </c>
      <c r="BM9" s="8">
        <f t="shared" si="54"/>
        <v>0.37100706984506088</v>
      </c>
      <c r="BN9" s="8">
        <f t="shared" si="55"/>
        <v>0.62819479509346121</v>
      </c>
    </row>
    <row r="10" spans="1:88" x14ac:dyDescent="0.25">
      <c r="A10" t="s">
        <v>342</v>
      </c>
      <c r="B10" t="s">
        <v>393</v>
      </c>
      <c r="C10" t="s">
        <v>398</v>
      </c>
      <c r="D10" s="16">
        <v>44198</v>
      </c>
      <c r="E10">
        <f>VLOOKUP(A10,home!$A$2:$E$405,3,FALSE)</f>
        <v>1.1178707224334601</v>
      </c>
      <c r="F10">
        <f>VLOOKUP(B10,home!$B$2:$E$405,3,FALSE)</f>
        <v>1.22</v>
      </c>
      <c r="G10">
        <f>VLOOKUP(C10,away!$B$2:$E$405,4,FALSE)</f>
        <v>1.27</v>
      </c>
      <c r="H10">
        <f>VLOOKUP(A10,away!$A$2:$E$405,3,FALSE)</f>
        <v>0.85171102661596998</v>
      </c>
      <c r="I10">
        <f>VLOOKUP(C10,away!$B$2:$E$405,3,FALSE)</f>
        <v>0.89</v>
      </c>
      <c r="J10">
        <f>VLOOKUP(B10,home!$B$2:$E$405,4,FALSE)</f>
        <v>0.64</v>
      </c>
      <c r="K10" s="3">
        <f t="shared" si="0"/>
        <v>1.732028897338403</v>
      </c>
      <c r="L10" s="3">
        <f t="shared" si="1"/>
        <v>0.48513460076045656</v>
      </c>
      <c r="M10" s="5">
        <f t="shared" si="2"/>
        <v>0.1089176161025133</v>
      </c>
      <c r="N10" s="5">
        <f t="shared" si="3"/>
        <v>0.18864845851876361</v>
      </c>
      <c r="O10" s="5">
        <f t="shared" si="4"/>
        <v>5.2839704203673447E-2</v>
      </c>
      <c r="P10" s="5">
        <f t="shared" si="5"/>
        <v>9.1519894607575911E-2</v>
      </c>
      <c r="Q10" s="5">
        <f t="shared" si="6"/>
        <v>0.16337229079642182</v>
      </c>
      <c r="R10" s="5">
        <f t="shared" si="7"/>
        <v>1.2817184401574868E-2</v>
      </c>
      <c r="S10" s="5">
        <f t="shared" si="8"/>
        <v>1.9225290198002527E-2</v>
      </c>
      <c r="T10" s="5">
        <f t="shared" si="9"/>
        <v>7.9257551070843299E-2</v>
      </c>
      <c r="U10" s="5">
        <f t="shared" si="10"/>
        <v>2.2199733766042701E-2</v>
      </c>
      <c r="V10" s="5">
        <f t="shared" si="11"/>
        <v>1.7949310840847058E-3</v>
      </c>
      <c r="W10" s="5">
        <f t="shared" si="12"/>
        <v>9.432184289459182E-2</v>
      </c>
      <c r="X10" s="5">
        <f t="shared" si="13"/>
        <v>4.5758789595658302E-2</v>
      </c>
      <c r="Y10" s="5">
        <f t="shared" si="14"/>
        <v>1.1099586060885709E-2</v>
      </c>
      <c r="Z10" s="5">
        <f t="shared" si="15"/>
        <v>2.0726865458437246E-3</v>
      </c>
      <c r="AA10" s="5">
        <f t="shared" si="16"/>
        <v>3.5899529925258506E-3</v>
      </c>
      <c r="AB10" s="5">
        <f t="shared" si="17"/>
        <v>3.1089511615706249E-3</v>
      </c>
      <c r="AC10" s="5">
        <f t="shared" si="18"/>
        <v>9.4263851386928923E-5</v>
      </c>
      <c r="AD10" s="5">
        <f t="shared" si="19"/>
        <v>4.084203938591148E-2</v>
      </c>
      <c r="AE10" s="5">
        <f t="shared" si="20"/>
        <v>1.9813886471727004E-2</v>
      </c>
      <c r="AF10" s="5">
        <f t="shared" si="21"/>
        <v>4.8062009514871452E-3</v>
      </c>
      <c r="AG10" s="5">
        <f t="shared" si="22"/>
        <v>7.772181265914142E-4</v>
      </c>
      <c r="AH10" s="5">
        <f t="shared" si="23"/>
        <v>2.5138298997986629E-4</v>
      </c>
      <c r="AI10" s="5">
        <f t="shared" si="24"/>
        <v>4.3540260294445867E-4</v>
      </c>
      <c r="AJ10" s="5">
        <f t="shared" si="25"/>
        <v>3.7706494513808068E-4</v>
      </c>
      <c r="AK10" s="5">
        <f t="shared" si="26"/>
        <v>2.1769579371749181E-4</v>
      </c>
      <c r="AL10" s="5">
        <f t="shared" si="27"/>
        <v>3.1682727011271254E-6</v>
      </c>
      <c r="AM10" s="5">
        <f t="shared" si="28"/>
        <v>1.4147918488526359E-2</v>
      </c>
      <c r="AN10" s="5">
        <f t="shared" si="29"/>
        <v>6.8636447875227149E-3</v>
      </c>
      <c r="AO10" s="5">
        <f t="shared" si="30"/>
        <v>1.6648957868782104E-3</v>
      </c>
      <c r="AP10" s="5">
        <f t="shared" si="31"/>
        <v>2.6923285095830892E-4</v>
      </c>
      <c r="AQ10" s="5">
        <f t="shared" si="32"/>
        <v>3.2653542915314675E-5</v>
      </c>
      <c r="AR10" s="5">
        <f t="shared" si="33"/>
        <v>2.4390917296370469E-5</v>
      </c>
      <c r="AS10" s="5">
        <f t="shared" si="34"/>
        <v>4.2245773589904733E-5</v>
      </c>
      <c r="AT10" s="5">
        <f t="shared" si="35"/>
        <v>3.6585450324065265E-5</v>
      </c>
      <c r="AU10" s="5">
        <f t="shared" si="36"/>
        <v>2.112235239447323E-5</v>
      </c>
      <c r="AV10" s="5">
        <f t="shared" si="37"/>
        <v>9.1461311817481595E-6</v>
      </c>
      <c r="AW10" s="5">
        <f t="shared" si="38"/>
        <v>7.3949874040145064E-8</v>
      </c>
      <c r="AX10" s="5">
        <f t="shared" si="39"/>
        <v>4.08410060988599E-3</v>
      </c>
      <c r="AY10" s="5">
        <f t="shared" si="40"/>
        <v>1.9813385188425761E-3</v>
      </c>
      <c r="AZ10" s="5">
        <f t="shared" si="41"/>
        <v>4.8060793565500375E-4</v>
      </c>
      <c r="BA10" s="5">
        <f t="shared" si="42"/>
        <v>7.771984632876581E-5</v>
      </c>
      <c r="BB10" s="5">
        <f t="shared" si="43"/>
        <v>9.4261466549674593E-6</v>
      </c>
      <c r="BC10" s="5">
        <f t="shared" si="44"/>
        <v>9.1458997883343072E-7</v>
      </c>
      <c r="BD10" s="5">
        <f t="shared" si="45"/>
        <v>1.9721463207926649E-6</v>
      </c>
      <c r="BE10" s="5">
        <f t="shared" si="46"/>
        <v>3.4158144173925084E-6</v>
      </c>
      <c r="BF10" s="5">
        <f t="shared" si="47"/>
        <v>2.9581446394344834E-6</v>
      </c>
      <c r="BG10" s="5">
        <f t="shared" si="48"/>
        <v>1.7078639993357388E-6</v>
      </c>
      <c r="BH10" s="5">
        <f t="shared" si="49"/>
        <v>7.3951744989335861E-7</v>
      </c>
      <c r="BI10" s="5">
        <f t="shared" si="50"/>
        <v>2.5617311866025994E-7</v>
      </c>
      <c r="BJ10" s="8">
        <f t="shared" si="51"/>
        <v>0.67831031697702826</v>
      </c>
      <c r="BK10" s="8">
        <f t="shared" si="52"/>
        <v>0.22353650263510708</v>
      </c>
      <c r="BL10" s="8">
        <f t="shared" si="53"/>
        <v>9.5981613141899472E-2</v>
      </c>
      <c r="BM10" s="8">
        <f t="shared" si="54"/>
        <v>0.37980470610038752</v>
      </c>
      <c r="BN10" s="8">
        <f t="shared" si="55"/>
        <v>0.61811514863052297</v>
      </c>
    </row>
    <row r="11" spans="1:88" x14ac:dyDescent="0.25">
      <c r="A11" t="s">
        <v>342</v>
      </c>
      <c r="B11" t="s">
        <v>414</v>
      </c>
      <c r="C11" t="s">
        <v>396</v>
      </c>
      <c r="D11" s="16">
        <v>44198</v>
      </c>
      <c r="E11">
        <f>VLOOKUP(A11,home!$A$2:$E$405,3,FALSE)</f>
        <v>1.1178707224334601</v>
      </c>
      <c r="F11">
        <f>VLOOKUP(B11,home!$B$2:$E$405,3,FALSE)</f>
        <v>0.75</v>
      </c>
      <c r="G11">
        <f>VLOOKUP(C11,away!$B$2:$E$405,4,FALSE)</f>
        <v>1.1200000000000001</v>
      </c>
      <c r="H11">
        <f>VLOOKUP(A11,away!$A$2:$E$405,3,FALSE)</f>
        <v>0.85171102661596998</v>
      </c>
      <c r="I11">
        <f>VLOOKUP(C11,away!$B$2:$E$405,3,FALSE)</f>
        <v>0.52</v>
      </c>
      <c r="J11">
        <f>VLOOKUP(B11,home!$B$2:$E$405,4,FALSE)</f>
        <v>1.37</v>
      </c>
      <c r="K11" s="3">
        <f t="shared" si="0"/>
        <v>0.93901140684410656</v>
      </c>
      <c r="L11" s="3">
        <f t="shared" si="1"/>
        <v>0.60675893536121706</v>
      </c>
      <c r="M11" s="5">
        <f t="shared" si="2"/>
        <v>0.21314761136189045</v>
      </c>
      <c r="N11" s="5">
        <f t="shared" si="3"/>
        <v>0.20014803841038964</v>
      </c>
      <c r="O11" s="5">
        <f t="shared" si="4"/>
        <v>0.12932921774472711</v>
      </c>
      <c r="P11" s="5">
        <f t="shared" si="5"/>
        <v>0.12144161070052399</v>
      </c>
      <c r="Q11" s="5">
        <f t="shared" si="6"/>
        <v>9.3970645562414107E-2</v>
      </c>
      <c r="R11" s="5">
        <f t="shared" si="7"/>
        <v>3.9235829234944813E-2</v>
      </c>
      <c r="S11" s="5">
        <f t="shared" si="8"/>
        <v>1.7297947552996233E-2</v>
      </c>
      <c r="T11" s="5">
        <f t="shared" si="9"/>
        <v>5.701752885665666E-2</v>
      </c>
      <c r="U11" s="5">
        <f t="shared" si="10"/>
        <v>3.684289120860066E-2</v>
      </c>
      <c r="V11" s="5">
        <f t="shared" si="11"/>
        <v>1.0950630250123887E-3</v>
      </c>
      <c r="W11" s="5">
        <f t="shared" si="12"/>
        <v>2.9413169363870464E-2</v>
      </c>
      <c r="X11" s="5">
        <f t="shared" si="13"/>
        <v>1.7846703328821208E-2</v>
      </c>
      <c r="Y11" s="5">
        <f t="shared" si="14"/>
        <v>5.4143233557515215E-3</v>
      </c>
      <c r="Z11" s="5">
        <f t="shared" si="15"/>
        <v>7.9355633248698789E-3</v>
      </c>
      <c r="AA11" s="5">
        <f t="shared" si="16"/>
        <v>7.451584481786561E-3</v>
      </c>
      <c r="AB11" s="5">
        <f t="shared" si="17"/>
        <v>3.4985614137300553E-3</v>
      </c>
      <c r="AC11" s="5">
        <f t="shared" si="18"/>
        <v>3.8994753661085877E-5</v>
      </c>
      <c r="AD11" s="5">
        <f t="shared" si="19"/>
        <v>6.9048253860279933E-3</v>
      </c>
      <c r="AE11" s="5">
        <f t="shared" si="20"/>
        <v>4.1895645000814491E-3</v>
      </c>
      <c r="AF11" s="5">
        <f t="shared" si="21"/>
        <v>1.2710278478482849E-3</v>
      </c>
      <c r="AG11" s="5">
        <f t="shared" si="22"/>
        <v>2.5706916792496149E-4</v>
      </c>
      <c r="AH11" s="5">
        <f t="shared" si="23"/>
        <v>1.2037434886223916E-3</v>
      </c>
      <c r="AI11" s="5">
        <f t="shared" si="24"/>
        <v>1.1303288667307448E-3</v>
      </c>
      <c r="AJ11" s="5">
        <f t="shared" si="25"/>
        <v>5.3069584967267063E-4</v>
      </c>
      <c r="AK11" s="5">
        <f t="shared" si="26"/>
        <v>1.6610981880248765E-4</v>
      </c>
      <c r="AL11" s="5">
        <f t="shared" si="27"/>
        <v>8.8869599114243158E-7</v>
      </c>
      <c r="AM11" s="5">
        <f t="shared" si="28"/>
        <v>1.2967419599494098E-3</v>
      </c>
      <c r="AN11" s="5">
        <f t="shared" si="29"/>
        <v>7.8680977105712187E-4</v>
      </c>
      <c r="AO11" s="5">
        <f t="shared" si="30"/>
        <v>2.3870192950921107E-4</v>
      </c>
      <c r="AP11" s="5">
        <f t="shared" si="31"/>
        <v>4.8278176205892407E-5</v>
      </c>
      <c r="AQ11" s="5">
        <f t="shared" si="32"/>
        <v>7.3233036989671281E-6</v>
      </c>
      <c r="AR11" s="5">
        <f t="shared" si="33"/>
        <v>1.4607642352090395E-4</v>
      </c>
      <c r="AS11" s="5">
        <f t="shared" si="34"/>
        <v>1.3716742795711955E-4</v>
      </c>
      <c r="AT11" s="5">
        <f t="shared" si="35"/>
        <v>6.4400889749601219E-5</v>
      </c>
      <c r="AU11" s="5">
        <f t="shared" si="36"/>
        <v>2.0157723361928418E-5</v>
      </c>
      <c r="AV11" s="5">
        <f t="shared" si="37"/>
        <v>4.7320830432146784E-6</v>
      </c>
      <c r="AW11" s="5">
        <f t="shared" si="38"/>
        <v>1.4064936279221259E-8</v>
      </c>
      <c r="AX11" s="5">
        <f t="shared" si="39"/>
        <v>2.0294258202097981E-4</v>
      </c>
      <c r="AY11" s="5">
        <f t="shared" si="40"/>
        <v>1.2313722500650618E-4</v>
      </c>
      <c r="AZ11" s="5">
        <f t="shared" si="41"/>
        <v>3.7357305774141157E-5</v>
      </c>
      <c r="BA11" s="5">
        <f t="shared" si="42"/>
        <v>7.555626359827113E-6</v>
      </c>
      <c r="BB11" s="5">
        <f t="shared" si="43"/>
        <v>1.1461109515189616E-6</v>
      </c>
      <c r="BC11" s="5">
        <f t="shared" si="44"/>
        <v>1.3908261214989532E-7</v>
      </c>
      <c r="BD11" s="5">
        <f t="shared" si="45"/>
        <v>1.4772195869486319E-5</v>
      </c>
      <c r="BE11" s="5">
        <f t="shared" si="46"/>
        <v>1.3871260425583049E-5</v>
      </c>
      <c r="BF11" s="5">
        <f t="shared" si="47"/>
        <v>6.5126358834638589E-6</v>
      </c>
      <c r="BG11" s="5">
        <f t="shared" si="48"/>
        <v>2.03847979439827E-6</v>
      </c>
      <c r="BH11" s="5">
        <f t="shared" si="49"/>
        <v>4.7853894489030106E-7</v>
      </c>
      <c r="BI11" s="5">
        <f t="shared" si="50"/>
        <v>8.9870705574227219E-8</v>
      </c>
      <c r="BJ11" s="8">
        <f t="shared" si="51"/>
        <v>0.41918302885293196</v>
      </c>
      <c r="BK11" s="8">
        <f t="shared" si="52"/>
        <v>0.35314525331508179</v>
      </c>
      <c r="BL11" s="8">
        <f t="shared" si="53"/>
        <v>0.21979925963687369</v>
      </c>
      <c r="BM11" s="8">
        <f t="shared" si="54"/>
        <v>0.20266702895479696</v>
      </c>
      <c r="BN11" s="8">
        <f t="shared" si="55"/>
        <v>0.79727295301488998</v>
      </c>
    </row>
    <row r="12" spans="1:88" x14ac:dyDescent="0.25">
      <c r="A12" t="s">
        <v>32</v>
      </c>
      <c r="B12" t="s">
        <v>312</v>
      </c>
      <c r="C12" t="s">
        <v>207</v>
      </c>
      <c r="D12" s="16">
        <v>44229</v>
      </c>
      <c r="E12">
        <f>VLOOKUP(A12,home!$A$2:$E$405,3,FALSE)</f>
        <v>1.2292993630573199</v>
      </c>
      <c r="F12">
        <f>VLOOKUP(B12,home!$B$2:$E$405,3,FALSE)</f>
        <v>0.61</v>
      </c>
      <c r="G12">
        <f>VLOOKUP(C12,away!$B$2:$E$405,4,FALSE)</f>
        <v>0.63</v>
      </c>
      <c r="H12">
        <f>VLOOKUP(A12,away!$A$2:$E$405,3,FALSE)</f>
        <v>1.1337579617834399</v>
      </c>
      <c r="I12">
        <f>VLOOKUP(C12,away!$B$2:$E$405,3,FALSE)</f>
        <v>1.08</v>
      </c>
      <c r="J12">
        <f>VLOOKUP(B12,home!$B$2:$E$405,4,FALSE)</f>
        <v>0.88</v>
      </c>
      <c r="K12" s="3">
        <f t="shared" ref="K12:K75" si="56">E12*F12*G12</f>
        <v>0.47241974522292801</v>
      </c>
      <c r="L12" s="3">
        <f t="shared" ref="L12:L75" si="57">H12*I12*J12</f>
        <v>1.0775235668789813</v>
      </c>
      <c r="M12" s="5">
        <f t="shared" si="2"/>
        <v>0.21226000605929107</v>
      </c>
      <c r="N12" s="5">
        <f t="shared" si="3"/>
        <v>0.10027581798354746</v>
      </c>
      <c r="O12" s="5">
        <f t="shared" si="4"/>
        <v>0.22871515883476148</v>
      </c>
      <c r="P12" s="5">
        <f t="shared" si="5"/>
        <v>0.10804955706533954</v>
      </c>
      <c r="Q12" s="5">
        <f t="shared" si="6"/>
        <v>2.3686138191904096E-2</v>
      </c>
      <c r="R12" s="5">
        <f t="shared" si="7"/>
        <v>0.12322298687346246</v>
      </c>
      <c r="S12" s="5">
        <f t="shared" si="8"/>
        <v>1.3750478715659396E-2</v>
      </c>
      <c r="T12" s="5">
        <f t="shared" si="9"/>
        <v>2.5522372110128966E-2</v>
      </c>
      <c r="U12" s="5">
        <f t="shared" si="10"/>
        <v>5.8212972064369345E-2</v>
      </c>
      <c r="V12" s="5">
        <f t="shared" si="11"/>
        <v>7.7773228443670786E-4</v>
      </c>
      <c r="W12" s="5">
        <f t="shared" si="12"/>
        <v>3.729933123311466E-3</v>
      </c>
      <c r="X12" s="5">
        <f t="shared" si="13"/>
        <v>4.0190908432506302E-3</v>
      </c>
      <c r="Y12" s="5">
        <f t="shared" si="14"/>
        <v>2.1653325505150353E-3</v>
      </c>
      <c r="Z12" s="5">
        <f t="shared" si="15"/>
        <v>4.4258557445791734E-2</v>
      </c>
      <c r="AA12" s="5">
        <f t="shared" si="16"/>
        <v>2.0908616432475255E-2</v>
      </c>
      <c r="AB12" s="5">
        <f t="shared" si="17"/>
        <v>4.938821623996943E-3</v>
      </c>
      <c r="AC12" s="5">
        <f t="shared" si="18"/>
        <v>2.4743718331860296E-5</v>
      </c>
      <c r="AD12" s="5">
        <f t="shared" si="19"/>
        <v>4.4052351395334067E-4</v>
      </c>
      <c r="AE12" s="5">
        <f t="shared" si="20"/>
        <v>4.7467446804906637E-4</v>
      </c>
      <c r="AF12" s="5">
        <f t="shared" si="21"/>
        <v>2.5573646295930648E-4</v>
      </c>
      <c r="AG12" s="5">
        <f t="shared" si="22"/>
        <v>9.185402191630882E-5</v>
      </c>
      <c r="AH12" s="5">
        <f t="shared" si="23"/>
        <v>1.1922409670976948E-2</v>
      </c>
      <c r="AI12" s="5">
        <f t="shared" si="24"/>
        <v>5.6323817392063035E-3</v>
      </c>
      <c r="AJ12" s="5">
        <f t="shared" si="25"/>
        <v>1.3304241731170571E-3</v>
      </c>
      <c r="AK12" s="5">
        <f t="shared" si="26"/>
        <v>2.0950621630079494E-4</v>
      </c>
      <c r="AL12" s="5">
        <f t="shared" si="27"/>
        <v>5.0382506917675686E-7</v>
      </c>
      <c r="AM12" s="5">
        <f t="shared" si="28"/>
        <v>4.1622401245309258E-5</v>
      </c>
      <c r="AN12" s="5">
        <f t="shared" si="29"/>
        <v>4.4849118251913785E-5</v>
      </c>
      <c r="AO12" s="5">
        <f t="shared" si="30"/>
        <v>2.4162990935089677E-5</v>
      </c>
      <c r="AP12" s="5">
        <f t="shared" si="31"/>
        <v>8.6787307262807765E-6</v>
      </c>
      <c r="AQ12" s="5">
        <f t="shared" si="32"/>
        <v>2.3378842220410678E-6</v>
      </c>
      <c r="AR12" s="5">
        <f t="shared" si="33"/>
        <v>2.5693354788927092E-3</v>
      </c>
      <c r="AS12" s="5">
        <f t="shared" si="34"/>
        <v>1.2138048123307235E-3</v>
      </c>
      <c r="AT12" s="5">
        <f t="shared" si="35"/>
        <v>2.8671268009582222E-4</v>
      </c>
      <c r="AU12" s="5">
        <f t="shared" si="36"/>
        <v>4.51495770943504E-5</v>
      </c>
      <c r="AV12" s="5">
        <f t="shared" si="37"/>
        <v>5.33238792695899E-6</v>
      </c>
      <c r="AW12" s="5">
        <f t="shared" si="38"/>
        <v>7.1241341867080335E-9</v>
      </c>
      <c r="AX12" s="5">
        <f t="shared" si="39"/>
        <v>3.277207365312579E-6</v>
      </c>
      <c r="AY12" s="5">
        <f t="shared" si="40"/>
        <v>3.5312681696736788E-6</v>
      </c>
      <c r="AZ12" s="5">
        <f t="shared" si="41"/>
        <v>1.9025123368964968E-6</v>
      </c>
      <c r="BA12" s="5">
        <f t="shared" si="42"/>
        <v>6.8333395976132659E-7</v>
      </c>
      <c r="BB12" s="5">
        <f t="shared" si="43"/>
        <v>1.840771114228907E-7</v>
      </c>
      <c r="BC12" s="5">
        <f t="shared" si="44"/>
        <v>3.9669485136234577E-8</v>
      </c>
      <c r="BD12" s="5">
        <f t="shared" si="45"/>
        <v>4.614199216208645E-4</v>
      </c>
      <c r="BE12" s="5">
        <f t="shared" si="46"/>
        <v>2.1798388181291223E-4</v>
      </c>
      <c r="BF12" s="5">
        <f t="shared" si="47"/>
        <v>5.1489944954380425E-5</v>
      </c>
      <c r="BG12" s="5">
        <f t="shared" si="48"/>
        <v>8.1082888922969959E-6</v>
      </c>
      <c r="BH12" s="5">
        <f t="shared" si="49"/>
        <v>9.5762894317321105E-7</v>
      </c>
      <c r="BI12" s="5">
        <f t="shared" si="50"/>
        <v>9.0480564270398071E-8</v>
      </c>
      <c r="BJ12" s="8">
        <f t="shared" si="51"/>
        <v>0.16079274246334455</v>
      </c>
      <c r="BK12" s="8">
        <f t="shared" si="52"/>
        <v>0.33486655293629741</v>
      </c>
      <c r="BL12" s="8">
        <f t="shared" si="53"/>
        <v>0.45995366271179511</v>
      </c>
      <c r="BM12" s="8">
        <f t="shared" si="54"/>
        <v>0.20365832640488712</v>
      </c>
      <c r="BN12" s="8">
        <f t="shared" si="55"/>
        <v>0.79620966500830614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</v>
      </c>
      <c r="F13">
        <f>VLOOKUP(B13,home!$B$2:$E$405,3,FALSE)</f>
        <v>1.1299999999999999</v>
      </c>
      <c r="G13">
        <f>VLOOKUP(C13,away!$B$2:$E$405,4,FALSE)</f>
        <v>1.29</v>
      </c>
      <c r="H13">
        <f>VLOOKUP(A13,away!$A$2:$E$405,3,FALSE)</f>
        <v>1.42307692307692</v>
      </c>
      <c r="I13">
        <f>VLOOKUP(C13,away!$B$2:$E$405,3,FALSE)</f>
        <v>0.9</v>
      </c>
      <c r="J13">
        <f>VLOOKUP(B13,home!$B$2:$E$405,4,FALSE)</f>
        <v>0.92</v>
      </c>
      <c r="K13" s="3">
        <f t="shared" si="56"/>
        <v>2.18655</v>
      </c>
      <c r="L13" s="3">
        <f t="shared" si="57"/>
        <v>1.1783076923076898</v>
      </c>
      <c r="M13" s="5">
        <f t="shared" si="2"/>
        <v>3.4566934908742034E-2</v>
      </c>
      <c r="N13" s="5">
        <f t="shared" si="3"/>
        <v>7.5582331524709875E-2</v>
      </c>
      <c r="O13" s="5">
        <f t="shared" si="4"/>
        <v>4.0730485302469949E-2</v>
      </c>
      <c r="P13" s="5">
        <f t="shared" si="5"/>
        <v>8.905924263811564E-2</v>
      </c>
      <c r="Q13" s="5">
        <f t="shared" si="6"/>
        <v>8.2632273497677225E-2</v>
      </c>
      <c r="R13" s="5">
        <f t="shared" si="7"/>
        <v>2.3996522071662831E-2</v>
      </c>
      <c r="S13" s="5">
        <f t="shared" si="8"/>
        <v>5.7363696840740594E-2</v>
      </c>
      <c r="T13" s="5">
        <f t="shared" si="9"/>
        <v>9.7366243495185911E-2</v>
      </c>
      <c r="U13" s="5">
        <f t="shared" si="10"/>
        <v>5.2469595335794351E-2</v>
      </c>
      <c r="V13" s="5">
        <f t="shared" si="11"/>
        <v>1.6421497110673852E-2</v>
      </c>
      <c r="W13" s="5">
        <f t="shared" si="12"/>
        <v>6.0226532538782039E-2</v>
      </c>
      <c r="X13" s="5">
        <f t="shared" si="13"/>
        <v>7.0965386571466255E-2</v>
      </c>
      <c r="Y13" s="5">
        <f t="shared" si="14"/>
        <v>4.1809530442373781E-2</v>
      </c>
      <c r="Z13" s="5">
        <f t="shared" si="15"/>
        <v>9.425095515223858E-3</v>
      </c>
      <c r="AA13" s="5">
        <f t="shared" si="16"/>
        <v>2.0608442598812723E-2</v>
      </c>
      <c r="AB13" s="5">
        <f t="shared" si="17"/>
        <v>2.2530695082216987E-2</v>
      </c>
      <c r="AC13" s="5">
        <f t="shared" si="18"/>
        <v>2.644301012516794E-3</v>
      </c>
      <c r="AD13" s="5">
        <f t="shared" si="19"/>
        <v>3.2922081180668472E-2</v>
      </c>
      <c r="AE13" s="5">
        <f t="shared" si="20"/>
        <v>3.8792341501959891E-2</v>
      </c>
      <c r="AF13" s="5">
        <f t="shared" si="21"/>
        <v>2.2854657197193099E-2</v>
      </c>
      <c r="AG13" s="5">
        <f t="shared" si="22"/>
        <v>8.976606126835979E-3</v>
      </c>
      <c r="AH13" s="5">
        <f t="shared" si="23"/>
        <v>2.7764156365807464E-3</v>
      </c>
      <c r="AI13" s="5">
        <f t="shared" si="24"/>
        <v>6.0707716101656298E-3</v>
      </c>
      <c r="AJ13" s="5">
        <f t="shared" si="25"/>
        <v>6.6370228321038314E-3</v>
      </c>
      <c r="AK13" s="5">
        <f t="shared" si="26"/>
        <v>4.8373940911788779E-3</v>
      </c>
      <c r="AL13" s="5">
        <f t="shared" si="27"/>
        <v>2.7251411917623004E-4</v>
      </c>
      <c r="AM13" s="5">
        <f t="shared" si="28"/>
        <v>1.4397155321118127E-2</v>
      </c>
      <c r="AN13" s="5">
        <f t="shared" si="29"/>
        <v>1.6964278862222078E-2</v>
      </c>
      <c r="AO13" s="5">
        <f t="shared" si="30"/>
        <v>9.9945701389045124E-3</v>
      </c>
      <c r="AP13" s="5">
        <f t="shared" si="31"/>
        <v>3.9255596253266415E-3</v>
      </c>
      <c r="AQ13" s="5">
        <f t="shared" si="32"/>
        <v>1.1563792757837191E-3</v>
      </c>
      <c r="AR13" s="5">
        <f t="shared" si="33"/>
        <v>6.5429438032528833E-4</v>
      </c>
      <c r="AS13" s="5">
        <f t="shared" si="34"/>
        <v>1.4306473773002589E-3</v>
      </c>
      <c r="AT13" s="5">
        <f t="shared" si="35"/>
        <v>1.5640910114179411E-3</v>
      </c>
      <c r="AU13" s="5">
        <f t="shared" si="36"/>
        <v>1.1399877336719664E-3</v>
      </c>
      <c r="AV13" s="5">
        <f t="shared" si="37"/>
        <v>6.2316004476510958E-4</v>
      </c>
      <c r="AW13" s="5">
        <f t="shared" si="38"/>
        <v>1.950314426689815E-5</v>
      </c>
      <c r="AX13" s="5">
        <f t="shared" si="39"/>
        <v>5.2466833278984708E-3</v>
      </c>
      <c r="AY13" s="5">
        <f t="shared" si="40"/>
        <v>6.1822073243652772E-3</v>
      </c>
      <c r="AZ13" s="5">
        <f t="shared" si="41"/>
        <v>3.6422712228702751E-3</v>
      </c>
      <c r="BA13" s="5">
        <f t="shared" si="42"/>
        <v>1.4305720664596604E-3</v>
      </c>
      <c r="BB13" s="5">
        <f t="shared" si="43"/>
        <v>4.2141351757748162E-4</v>
      </c>
      <c r="BC13" s="5">
        <f t="shared" si="44"/>
        <v>9.9310957880797585E-5</v>
      </c>
      <c r="BD13" s="5">
        <f t="shared" si="45"/>
        <v>1.2849335022849687E-4</v>
      </c>
      <c r="BE13" s="5">
        <f t="shared" si="46"/>
        <v>2.8095713494211979E-4</v>
      </c>
      <c r="BF13" s="5">
        <f t="shared" si="47"/>
        <v>3.0716341170384609E-4</v>
      </c>
      <c r="BG13" s="5">
        <f t="shared" si="48"/>
        <v>2.2387605262034823E-4</v>
      </c>
      <c r="BH13" s="5">
        <f t="shared" si="49"/>
        <v>1.2237904571425561E-4</v>
      </c>
      <c r="BI13" s="5">
        <f t="shared" si="50"/>
        <v>5.3517580481301118E-5</v>
      </c>
      <c r="BJ13" s="8">
        <f t="shared" si="51"/>
        <v>0.59558838571725958</v>
      </c>
      <c r="BK13" s="8">
        <f t="shared" si="52"/>
        <v>0.20651039395433043</v>
      </c>
      <c r="BL13" s="8">
        <f t="shared" si="53"/>
        <v>0.1871859116841568</v>
      </c>
      <c r="BM13" s="8">
        <f t="shared" si="54"/>
        <v>0.64597929274749488</v>
      </c>
      <c r="BN13" s="8">
        <f t="shared" si="55"/>
        <v>0.3465677899433775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1.6256983240223499</v>
      </c>
      <c r="F14">
        <f>VLOOKUP(B14,home!$B$2:$E$405,3,FALSE)</f>
        <v>0.89</v>
      </c>
      <c r="G14">
        <f>VLOOKUP(C14,away!$B$2:$E$405,4,FALSE)</f>
        <v>1.44</v>
      </c>
      <c r="H14">
        <f>VLOOKUP(A14,away!$A$2:$E$405,3,FALSE)</f>
        <v>1.4636871508379901</v>
      </c>
      <c r="I14">
        <f>VLOOKUP(C14,away!$B$2:$E$405,3,FALSE)</f>
        <v>0.62</v>
      </c>
      <c r="J14">
        <f>VLOOKUP(B14,home!$B$2:$E$405,4,FALSE)</f>
        <v>1.1399999999999999</v>
      </c>
      <c r="K14" s="3">
        <f t="shared" si="56"/>
        <v>2.0834949720670437</v>
      </c>
      <c r="L14" s="3">
        <f t="shared" si="57"/>
        <v>1.0345340782122912</v>
      </c>
      <c r="M14" s="5">
        <f t="shared" si="2"/>
        <v>4.4244285802243766E-2</v>
      </c>
      <c r="N14" s="5">
        <f t="shared" si="3"/>
        <v>9.2182747011672173E-2</v>
      </c>
      <c r="O14" s="5">
        <f t="shared" si="4"/>
        <v>4.5772221428585412E-2</v>
      </c>
      <c r="P14" s="5">
        <f t="shared" si="5"/>
        <v>9.5366193206797095E-2</v>
      </c>
      <c r="Q14" s="5">
        <f t="shared" si="6"/>
        <v>9.6031144955073644E-2</v>
      </c>
      <c r="R14" s="5">
        <f t="shared" si="7"/>
        <v>2.3676461451675242E-2</v>
      </c>
      <c r="S14" s="5">
        <f t="shared" si="8"/>
        <v>5.1389183042790429E-2</v>
      </c>
      <c r="T14" s="5">
        <f t="shared" si="9"/>
        <v>9.9347492025768022E-2</v>
      </c>
      <c r="U14" s="5">
        <f t="shared" si="10"/>
        <v>4.9329788390904544E-2</v>
      </c>
      <c r="V14" s="5">
        <f t="shared" si="11"/>
        <v>1.2307404146311707E-2</v>
      </c>
      <c r="W14" s="5">
        <f t="shared" si="12"/>
        <v>6.6693469225245799E-2</v>
      </c>
      <c r="X14" s="5">
        <f t="shared" si="13"/>
        <v>6.8996666707719478E-2</v>
      </c>
      <c r="Y14" s="5">
        <f t="shared" si="14"/>
        <v>3.568970149609562E-2</v>
      </c>
      <c r="Z14" s="5">
        <f t="shared" si="15"/>
        <v>8.1647020744125658E-3</v>
      </c>
      <c r="AA14" s="5">
        <f t="shared" si="16"/>
        <v>1.7011115720463942E-2</v>
      </c>
      <c r="AB14" s="5">
        <f t="shared" si="17"/>
        <v>1.7721287036418638E-2</v>
      </c>
      <c r="AC14" s="5">
        <f t="shared" si="18"/>
        <v>1.657996988211887E-3</v>
      </c>
      <c r="AD14" s="5">
        <f t="shared" si="19"/>
        <v>3.4738876950126937E-2</v>
      </c>
      <c r="AE14" s="5">
        <f t="shared" si="20"/>
        <v>3.5938552043729782E-2</v>
      </c>
      <c r="AF14" s="5">
        <f t="shared" si="21"/>
        <v>1.8589828405422219E-2</v>
      </c>
      <c r="AG14" s="5">
        <f t="shared" si="22"/>
        <v>6.4106036645093824E-3</v>
      </c>
      <c r="AH14" s="5">
        <f t="shared" si="23"/>
        <v>2.1116656336075961E-3</v>
      </c>
      <c r="AI14" s="5">
        <f t="shared" si="24"/>
        <v>4.3996447303081944E-3</v>
      </c>
      <c r="AJ14" s="5">
        <f t="shared" si="25"/>
        <v>4.5833188372391949E-3</v>
      </c>
      <c r="AK14" s="5">
        <f t="shared" si="26"/>
        <v>3.1831072509226773E-3</v>
      </c>
      <c r="AL14" s="5">
        <f t="shared" si="27"/>
        <v>1.4294895555175521E-4</v>
      </c>
      <c r="AM14" s="5">
        <f t="shared" si="28"/>
        <v>1.447565509216903E-2</v>
      </c>
      <c r="AN14" s="5">
        <f t="shared" si="29"/>
        <v>1.4975558497296145E-2</v>
      </c>
      <c r="AO14" s="5">
        <f t="shared" si="30"/>
        <v>7.7463628028572552E-3</v>
      </c>
      <c r="AP14" s="5">
        <f t="shared" si="31"/>
        <v>2.6712921005839709E-3</v>
      </c>
      <c r="AQ14" s="5">
        <f t="shared" si="32"/>
        <v>6.9088567772835317E-4</v>
      </c>
      <c r="AR14" s="5">
        <f t="shared" si="33"/>
        <v>4.3691801195136167E-4</v>
      </c>
      <c r="AS14" s="5">
        <f t="shared" si="34"/>
        <v>9.1031648110619057E-4</v>
      </c>
      <c r="AT14" s="5">
        <f t="shared" si="35"/>
        <v>9.483199056872563E-4</v>
      </c>
      <c r="AU14" s="5">
        <f t="shared" si="36"/>
        <v>6.5860658513683054E-4</v>
      </c>
      <c r="AV14" s="5">
        <f t="shared" si="37"/>
        <v>3.4305087717570801E-4</v>
      </c>
      <c r="AW14" s="5">
        <f t="shared" si="38"/>
        <v>8.5588564757083754E-6</v>
      </c>
      <c r="AX14" s="5">
        <f t="shared" si="39"/>
        <v>5.026659100318482E-3</v>
      </c>
      <c r="AY14" s="5">
        <f t="shared" si="40"/>
        <v>5.200250138835405E-3</v>
      </c>
      <c r="AZ14" s="5">
        <f t="shared" si="41"/>
        <v>2.6899179919267122E-3</v>
      </c>
      <c r="BA14" s="5">
        <f t="shared" si="42"/>
        <v>9.2760394341485312E-4</v>
      </c>
      <c r="BB14" s="5">
        <f t="shared" si="43"/>
        <v>2.3990947263669279E-4</v>
      </c>
      <c r="BC14" s="5">
        <f t="shared" si="44"/>
        <v>4.9638905025719583E-5</v>
      </c>
      <c r="BD14" s="5">
        <f t="shared" si="45"/>
        <v>7.5334428791408095E-5</v>
      </c>
      <c r="BE14" s="5">
        <f t="shared" si="46"/>
        <v>1.5695890361044153E-4</v>
      </c>
      <c r="BF14" s="5">
        <f t="shared" si="47"/>
        <v>1.6351154324675536E-4</v>
      </c>
      <c r="BG14" s="5">
        <f t="shared" si="48"/>
        <v>1.1355849274317927E-4</v>
      </c>
      <c r="BH14" s="5">
        <f t="shared" si="49"/>
        <v>5.9149637166481475E-5</v>
      </c>
      <c r="BI14" s="5">
        <f t="shared" si="50"/>
        <v>2.4647594327190801E-5</v>
      </c>
      <c r="BJ14" s="8">
        <f t="shared" si="51"/>
        <v>0.60931281620815581</v>
      </c>
      <c r="BK14" s="8">
        <f t="shared" si="52"/>
        <v>0.21030826228074204</v>
      </c>
      <c r="BL14" s="8">
        <f t="shared" si="53"/>
        <v>0.17167898294106823</v>
      </c>
      <c r="BM14" s="8">
        <f t="shared" si="54"/>
        <v>0.5970000183659715</v>
      </c>
      <c r="BN14" s="8">
        <f t="shared" si="55"/>
        <v>0.39727305385604733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1.6145251396647999</v>
      </c>
      <c r="F15">
        <f>VLOOKUP(B15,home!$B$2:$E$405,3,FALSE)</f>
        <v>1.1100000000000001</v>
      </c>
      <c r="G15">
        <f>VLOOKUP(C15,away!$B$2:$E$405,4,FALSE)</f>
        <v>0.87</v>
      </c>
      <c r="H15">
        <f>VLOOKUP(A15,away!$A$2:$E$405,3,FALSE)</f>
        <v>1.3296089385474901</v>
      </c>
      <c r="I15">
        <f>VLOOKUP(C15,away!$B$2:$E$405,3,FALSE)</f>
        <v>0.68</v>
      </c>
      <c r="J15">
        <f>VLOOKUP(B15,home!$B$2:$E$405,4,FALSE)</f>
        <v>0.9</v>
      </c>
      <c r="K15" s="3">
        <f t="shared" si="56"/>
        <v>1.5591469273742975</v>
      </c>
      <c r="L15" s="3">
        <f t="shared" si="57"/>
        <v>0.81372067039106399</v>
      </c>
      <c r="M15" s="5">
        <f t="shared" si="2"/>
        <v>9.3213045140625991E-2</v>
      </c>
      <c r="N15" s="5">
        <f t="shared" si="3"/>
        <v>0.14533283292220869</v>
      </c>
      <c r="O15" s="5">
        <f t="shared" si="4"/>
        <v>7.5849381581022696E-2</v>
      </c>
      <c r="P15" s="5">
        <f t="shared" si="5"/>
        <v>0.11826033023529216</v>
      </c>
      <c r="Q15" s="5">
        <f t="shared" si="6"/>
        <v>0.11329761994863194</v>
      </c>
      <c r="R15" s="5">
        <f t="shared" si="7"/>
        <v>3.0860104814428697E-2</v>
      </c>
      <c r="S15" s="5">
        <f t="shared" si="8"/>
        <v>3.7509518346549843E-2</v>
      </c>
      <c r="T15" s="5">
        <f t="shared" si="9"/>
        <v>9.2192615258312766E-2</v>
      </c>
      <c r="U15" s="5">
        <f t="shared" si="10"/>
        <v>4.8115437599865266E-2</v>
      </c>
      <c r="V15" s="5">
        <f t="shared" si="11"/>
        <v>5.2876337926706001E-3</v>
      </c>
      <c r="W15" s="5">
        <f t="shared" si="12"/>
        <v>5.8882545340576804E-2</v>
      </c>
      <c r="X15" s="5">
        <f t="shared" si="13"/>
        <v>4.7913944268866381E-2</v>
      </c>
      <c r="Y15" s="5">
        <f t="shared" si="14"/>
        <v>1.949428342577101E-2</v>
      </c>
      <c r="Z15" s="5">
        <f t="shared" si="15"/>
        <v>8.3705017259784759E-3</v>
      </c>
      <c r="AA15" s="5">
        <f t="shared" si="16"/>
        <v>1.3050842046640594E-2</v>
      </c>
      <c r="AB15" s="5">
        <f t="shared" si="17"/>
        <v>1.0174090138333487E-2</v>
      </c>
      <c r="AC15" s="5">
        <f t="shared" si="18"/>
        <v>4.1927964424207586E-4</v>
      </c>
      <c r="AD15" s="5">
        <f t="shared" si="19"/>
        <v>2.2951634910934528E-2</v>
      </c>
      <c r="AE15" s="5">
        <f t="shared" si="20"/>
        <v>1.8676219746296591E-2</v>
      </c>
      <c r="AF15" s="5">
        <f t="shared" si="21"/>
        <v>7.598613026163643E-3</v>
      </c>
      <c r="AG15" s="5">
        <f t="shared" si="22"/>
        <v>2.0610494952307177E-3</v>
      </c>
      <c r="AH15" s="5">
        <f t="shared" si="23"/>
        <v>1.7028125689931906E-3</v>
      </c>
      <c r="AI15" s="5">
        <f t="shared" si="24"/>
        <v>2.654934984840067E-3</v>
      </c>
      <c r="AJ15" s="5">
        <f t="shared" si="25"/>
        <v>2.0697168619959591E-3</v>
      </c>
      <c r="AK15" s="5">
        <f t="shared" si="26"/>
        <v>1.075664228638591E-3</v>
      </c>
      <c r="AL15" s="5">
        <f t="shared" si="27"/>
        <v>2.1277772489547366E-5</v>
      </c>
      <c r="AM15" s="5">
        <f t="shared" si="28"/>
        <v>7.1569942099200439E-3</v>
      </c>
      <c r="AN15" s="5">
        <f t="shared" si="29"/>
        <v>5.823794126481101E-3</v>
      </c>
      <c r="AO15" s="5">
        <f t="shared" si="30"/>
        <v>2.3694708304098709E-3</v>
      </c>
      <c r="AP15" s="5">
        <f t="shared" si="31"/>
        <v>6.4269579753106396E-4</v>
      </c>
      <c r="AQ15" s="5">
        <f t="shared" si="32"/>
        <v>1.3074371380612421E-4</v>
      </c>
      <c r="AR15" s="5">
        <f t="shared" si="33"/>
        <v>2.771227570382939E-4</v>
      </c>
      <c r="AS15" s="5">
        <f t="shared" si="34"/>
        <v>4.3207509514174987E-4</v>
      </c>
      <c r="AT15" s="5">
        <f t="shared" si="35"/>
        <v>3.3683427849260831E-4</v>
      </c>
      <c r="AU15" s="5">
        <f t="shared" si="36"/>
        <v>1.7505804344869626E-4</v>
      </c>
      <c r="AV15" s="5">
        <f t="shared" si="37"/>
        <v>6.823530263879777E-5</v>
      </c>
      <c r="AW15" s="5">
        <f t="shared" si="38"/>
        <v>7.498701250241207E-7</v>
      </c>
      <c r="AX15" s="5">
        <f t="shared" si="39"/>
        <v>1.8598009219387476E-3</v>
      </c>
      <c r="AY15" s="5">
        <f t="shared" si="40"/>
        <v>1.5133584529939165E-3</v>
      </c>
      <c r="AZ15" s="5">
        <f t="shared" si="41"/>
        <v>6.157255274560965E-4</v>
      </c>
      <c r="BA15" s="5">
        <f t="shared" si="42"/>
        <v>1.6700952965948882E-4</v>
      </c>
      <c r="BB15" s="5">
        <f t="shared" si="43"/>
        <v>3.3974776609053877E-5</v>
      </c>
      <c r="BC15" s="5">
        <f t="shared" si="44"/>
        <v>5.5291955997411938E-6</v>
      </c>
      <c r="BD15" s="5">
        <f t="shared" si="45"/>
        <v>3.7583419272970064E-5</v>
      </c>
      <c r="BE15" s="5">
        <f t="shared" si="46"/>
        <v>5.8598072679671225E-5</v>
      </c>
      <c r="BF15" s="5">
        <f t="shared" si="47"/>
        <v>4.5681502484282589E-5</v>
      </c>
      <c r="BG15" s="5">
        <f t="shared" si="48"/>
        <v>2.374139141207018E-5</v>
      </c>
      <c r="BH15" s="5">
        <f t="shared" si="49"/>
        <v>9.2540793679299408E-6</v>
      </c>
      <c r="BI15" s="5">
        <f t="shared" si="50"/>
        <v>2.8856938824371696E-6</v>
      </c>
      <c r="BJ15" s="8">
        <f t="shared" si="51"/>
        <v>0.54872045542539838</v>
      </c>
      <c r="BK15" s="8">
        <f t="shared" si="52"/>
        <v>0.25622444338486416</v>
      </c>
      <c r="BL15" s="8">
        <f t="shared" si="53"/>
        <v>0.18702005446061801</v>
      </c>
      <c r="BM15" s="8">
        <f t="shared" si="54"/>
        <v>0.42200953177178002</v>
      </c>
      <c r="BN15" s="8">
        <f t="shared" si="55"/>
        <v>0.5768133146422102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1.6145251396647999</v>
      </c>
      <c r="F16">
        <f>VLOOKUP(B16,home!$B$2:$E$405,3,FALSE)</f>
        <v>0.81</v>
      </c>
      <c r="G16">
        <f>VLOOKUP(C16,away!$B$2:$E$405,4,FALSE)</f>
        <v>0.99</v>
      </c>
      <c r="H16">
        <f>VLOOKUP(A16,away!$A$2:$E$405,3,FALSE)</f>
        <v>1.3296089385474901</v>
      </c>
      <c r="I16">
        <f>VLOOKUP(C16,away!$B$2:$E$405,3,FALSE)</f>
        <v>0.74</v>
      </c>
      <c r="J16">
        <f>VLOOKUP(B16,home!$B$2:$E$405,4,FALSE)</f>
        <v>1.5</v>
      </c>
      <c r="K16" s="3">
        <f t="shared" si="56"/>
        <v>1.2946877094972031</v>
      </c>
      <c r="L16" s="3">
        <f t="shared" si="57"/>
        <v>1.4758659217877139</v>
      </c>
      <c r="M16" s="5">
        <f t="shared" si="2"/>
        <v>6.2627322697370633E-2</v>
      </c>
      <c r="N16" s="5">
        <f t="shared" si="3"/>
        <v>8.1082824975000981E-2</v>
      </c>
      <c r="O16" s="5">
        <f t="shared" si="4"/>
        <v>9.2429531341851542E-2</v>
      </c>
      <c r="P16" s="5">
        <f t="shared" si="5"/>
        <v>0.11966737822288172</v>
      </c>
      <c r="Q16" s="5">
        <f t="shared" si="6"/>
        <v>5.2488468473223332E-2</v>
      </c>
      <c r="R16" s="5">
        <f t="shared" si="7"/>
        <v>6.8206797737124056E-2</v>
      </c>
      <c r="S16" s="5">
        <f t="shared" si="8"/>
        <v>5.7164671879464897E-2</v>
      </c>
      <c r="T16" s="5">
        <f t="shared" si="9"/>
        <v>7.7465941906459126E-2</v>
      </c>
      <c r="U16" s="5">
        <f t="shared" si="10"/>
        <v>8.8306502734416162E-2</v>
      </c>
      <c r="V16" s="5">
        <f t="shared" si="11"/>
        <v>1.2136602712601419E-2</v>
      </c>
      <c r="W16" s="5">
        <f t="shared" si="12"/>
        <v>2.2652058340871223E-2</v>
      </c>
      <c r="X16" s="5">
        <f t="shared" si="13"/>
        <v>3.3431400963638988E-2</v>
      </c>
      <c r="Y16" s="5">
        <f t="shared" si="14"/>
        <v>2.467013269992786E-2</v>
      </c>
      <c r="Z16" s="5">
        <f t="shared" si="15"/>
        <v>3.3554696138162921E-2</v>
      </c>
      <c r="AA16" s="5">
        <f t="shared" si="16"/>
        <v>4.3442852685992801E-2</v>
      </c>
      <c r="AB16" s="5">
        <f t="shared" si="17"/>
        <v>2.8122463719026224E-2</v>
      </c>
      <c r="AC16" s="5">
        <f t="shared" si="18"/>
        <v>1.4494027572516514E-3</v>
      </c>
      <c r="AD16" s="5">
        <f t="shared" si="19"/>
        <v>7.3318353821848975E-3</v>
      </c>
      <c r="AE16" s="5">
        <f t="shared" si="20"/>
        <v>1.0820805984724092E-2</v>
      </c>
      <c r="AF16" s="5">
        <f t="shared" si="21"/>
        <v>7.9850293995654166E-3</v>
      </c>
      <c r="AG16" s="5">
        <f t="shared" si="22"/>
        <v>3.9282775917638697E-3</v>
      </c>
      <c r="AH16" s="5">
        <f t="shared" si="23"/>
        <v>1.2380558136564117E-2</v>
      </c>
      <c r="AI16" s="5">
        <f t="shared" si="24"/>
        <v>1.6028956456125159E-2</v>
      </c>
      <c r="AJ16" s="5">
        <f t="shared" si="25"/>
        <v>1.0376246459905546E-2</v>
      </c>
      <c r="AK16" s="5">
        <f t="shared" si="26"/>
        <v>4.4779995874511917E-3</v>
      </c>
      <c r="AL16" s="5">
        <f t="shared" si="27"/>
        <v>1.1077990913803054E-4</v>
      </c>
      <c r="AM16" s="5">
        <f t="shared" si="28"/>
        <v>1.8984874314743022E-3</v>
      </c>
      <c r="AN16" s="5">
        <f t="shared" si="29"/>
        <v>2.8019129030552106E-3</v>
      </c>
      <c r="AO16" s="5">
        <f t="shared" si="30"/>
        <v>2.0676238847182338E-3</v>
      </c>
      <c r="AP16" s="5">
        <f t="shared" si="31"/>
        <v>1.0171785435099901E-3</v>
      </c>
      <c r="AQ16" s="5">
        <f t="shared" si="32"/>
        <v>3.7530478718501403E-4</v>
      </c>
      <c r="AR16" s="5">
        <f t="shared" si="33"/>
        <v>3.6544087692933179E-3</v>
      </c>
      <c r="AS16" s="5">
        <f t="shared" si="34"/>
        <v>4.7313181190828581E-3</v>
      </c>
      <c r="AT16" s="5">
        <f t="shared" si="35"/>
        <v>3.0627897092490013E-3</v>
      </c>
      <c r="AU16" s="5">
        <f t="shared" si="36"/>
        <v>1.3217853977797315E-3</v>
      </c>
      <c r="AV16" s="5">
        <f t="shared" si="37"/>
        <v>4.2782482727457262E-4</v>
      </c>
      <c r="AW16" s="5">
        <f t="shared" si="38"/>
        <v>5.8799066868664047E-6</v>
      </c>
      <c r="AX16" s="5">
        <f t="shared" si="39"/>
        <v>4.0965805736078179E-4</v>
      </c>
      <c r="AY16" s="5">
        <f t="shared" si="40"/>
        <v>6.046003664445345E-4</v>
      </c>
      <c r="AZ16" s="5">
        <f t="shared" si="41"/>
        <v>4.461545385679263E-4</v>
      </c>
      <c r="BA16" s="5">
        <f t="shared" si="42"/>
        <v>2.194880931077749E-4</v>
      </c>
      <c r="BB16" s="5">
        <f t="shared" si="43"/>
        <v>8.0983749213983463E-5</v>
      </c>
      <c r="BC16" s="5">
        <f t="shared" si="44"/>
        <v>2.3904231136704157E-5</v>
      </c>
      <c r="BD16" s="5">
        <f t="shared" si="45"/>
        <v>8.9890289448036394E-4</v>
      </c>
      <c r="BE16" s="5">
        <f t="shared" si="46"/>
        <v>1.1637985295151884E-3</v>
      </c>
      <c r="BF16" s="5">
        <f t="shared" si="47"/>
        <v>7.5337782624711647E-4</v>
      </c>
      <c r="BG16" s="5">
        <f t="shared" si="48"/>
        <v>3.2512967074995364E-4</v>
      </c>
      <c r="BH16" s="5">
        <f t="shared" si="49"/>
        <v>1.0523534717820936E-4</v>
      </c>
      <c r="BI16" s="5">
        <f t="shared" si="50"/>
        <v>2.7249382119259753E-5</v>
      </c>
      <c r="BJ16" s="8">
        <f t="shared" si="51"/>
        <v>0.33180207230313424</v>
      </c>
      <c r="BK16" s="8">
        <f t="shared" si="52"/>
        <v>0.2537607585451529</v>
      </c>
      <c r="BL16" s="8">
        <f t="shared" si="53"/>
        <v>0.38024372933142631</v>
      </c>
      <c r="BM16" s="8">
        <f t="shared" si="54"/>
        <v>0.52226021241066667</v>
      </c>
      <c r="BN16" s="8">
        <f t="shared" si="55"/>
        <v>0.4765023234474523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1.18844984802432</v>
      </c>
      <c r="F17">
        <f>VLOOKUP(B17,home!$B$2:$E$405,3,FALSE)</f>
        <v>1.42</v>
      </c>
      <c r="G17">
        <f>VLOOKUP(C17,away!$B$2:$E$405,4,FALSE)</f>
        <v>0.84</v>
      </c>
      <c r="H17">
        <f>VLOOKUP(A17,away!$A$2:$E$405,3,FALSE)</f>
        <v>1.02431610942249</v>
      </c>
      <c r="I17">
        <f>VLOOKUP(C17,away!$B$2:$E$405,3,FALSE)</f>
        <v>1.08</v>
      </c>
      <c r="J17">
        <f>VLOOKUP(B17,home!$B$2:$E$405,4,FALSE)</f>
        <v>0.98</v>
      </c>
      <c r="K17" s="3">
        <f t="shared" si="56"/>
        <v>1.4175829787234089</v>
      </c>
      <c r="L17" s="3">
        <f t="shared" si="57"/>
        <v>1.0841361702127634</v>
      </c>
      <c r="M17" s="5">
        <f t="shared" si="2"/>
        <v>8.1944003516358985E-2</v>
      </c>
      <c r="N17" s="5">
        <f t="shared" si="3"/>
        <v>0.11616242459324166</v>
      </c>
      <c r="O17" s="5">
        <f t="shared" si="4"/>
        <v>8.883845814412665E-2</v>
      </c>
      <c r="P17" s="5">
        <f t="shared" si="5"/>
        <v>0.12593588612114592</v>
      </c>
      <c r="Q17" s="5">
        <f t="shared" si="6"/>
        <v>8.2334937935310451E-2</v>
      </c>
      <c r="R17" s="5">
        <f t="shared" si="7"/>
        <v>4.8156492889990167E-2</v>
      </c>
      <c r="S17" s="5">
        <f t="shared" si="8"/>
        <v>4.8386235516159636E-2</v>
      </c>
      <c r="T17" s="5">
        <f t="shared" si="9"/>
        <v>8.926228428789304E-2</v>
      </c>
      <c r="U17" s="5">
        <f t="shared" si="10"/>
        <v>6.8265824635864919E-2</v>
      </c>
      <c r="V17" s="5">
        <f t="shared" si="11"/>
        <v>8.2625033685724113E-3</v>
      </c>
      <c r="W17" s="5">
        <f t="shared" si="12"/>
        <v>3.8905535523781475E-2</v>
      </c>
      <c r="X17" s="5">
        <f t="shared" si="13"/>
        <v>4.2178898282829065E-2</v>
      </c>
      <c r="Y17" s="5">
        <f t="shared" si="14"/>
        <v>2.2863834624069997E-2</v>
      </c>
      <c r="Z17" s="5">
        <f t="shared" si="15"/>
        <v>1.7402731924210709E-2</v>
      </c>
      <c r="AA17" s="5">
        <f t="shared" si="16"/>
        <v>2.4669816559047576E-2</v>
      </c>
      <c r="AB17" s="5">
        <f t="shared" si="17"/>
        <v>1.7485756021167375E-2</v>
      </c>
      <c r="AC17" s="5">
        <f t="shared" si="18"/>
        <v>7.9364080854646456E-4</v>
      </c>
      <c r="AD17" s="5">
        <f t="shared" si="19"/>
        <v>1.3787956234157886E-2</v>
      </c>
      <c r="AE17" s="5">
        <f t="shared" si="20"/>
        <v>1.4948022066761126E-2</v>
      </c>
      <c r="AF17" s="5">
        <f t="shared" si="21"/>
        <v>8.102845697857141E-3</v>
      </c>
      <c r="AG17" s="5">
        <f t="shared" si="22"/>
        <v>2.92819603423327E-3</v>
      </c>
      <c r="AH17" s="5">
        <f t="shared" si="23"/>
        <v>4.7167327848882962E-3</v>
      </c>
      <c r="AI17" s="5">
        <f t="shared" si="24"/>
        <v>6.6863601110443115E-3</v>
      </c>
      <c r="AJ17" s="5">
        <f t="shared" si="25"/>
        <v>4.7392351415157892E-3</v>
      </c>
      <c r="AK17" s="5">
        <f t="shared" si="26"/>
        <v>2.2394196895935371E-3</v>
      </c>
      <c r="AL17" s="5">
        <f t="shared" si="27"/>
        <v>4.878836971456908E-5</v>
      </c>
      <c r="AM17" s="5">
        <f t="shared" si="28"/>
        <v>3.9091144137851069E-3</v>
      </c>
      <c r="AN17" s="5">
        <f t="shared" si="29"/>
        <v>4.2380123294844972E-3</v>
      </c>
      <c r="AO17" s="5">
        <f t="shared" si="30"/>
        <v>2.297291228100897E-3</v>
      </c>
      <c r="AP17" s="5">
        <f t="shared" si="31"/>
        <v>8.3019217129889444E-4</v>
      </c>
      <c r="AQ17" s="5">
        <f t="shared" si="32"/>
        <v>2.2501034028315039E-4</v>
      </c>
      <c r="AR17" s="5">
        <f t="shared" si="33"/>
        <v>1.0227161234651562E-3</v>
      </c>
      <c r="AS17" s="5">
        <f t="shared" si="34"/>
        <v>1.4497849686901938E-3</v>
      </c>
      <c r="AT17" s="5">
        <f t="shared" si="35"/>
        <v>1.0275952472121347E-3</v>
      </c>
      <c r="AU17" s="5">
        <f t="shared" si="36"/>
        <v>4.8556717715499863E-4</v>
      </c>
      <c r="AV17" s="5">
        <f t="shared" si="37"/>
        <v>1.7208294134042507E-4</v>
      </c>
      <c r="AW17" s="5">
        <f t="shared" si="38"/>
        <v>2.0827930960818083E-6</v>
      </c>
      <c r="AX17" s="5">
        <f t="shared" si="39"/>
        <v>9.2358234247735024E-4</v>
      </c>
      <c r="AY17" s="5">
        <f t="shared" si="40"/>
        <v>1.0012890236495273E-3</v>
      </c>
      <c r="AZ17" s="5">
        <f t="shared" si="41"/>
        <v>5.4276682368773767E-4</v>
      </c>
      <c r="BA17" s="5">
        <f t="shared" si="42"/>
        <v>1.9614438185045678E-4</v>
      </c>
      <c r="BB17" s="5">
        <f t="shared" si="43"/>
        <v>5.3161804737026001E-5</v>
      </c>
      <c r="BC17" s="5">
        <f t="shared" si="44"/>
        <v>1.1526927077839626E-5</v>
      </c>
      <c r="BD17" s="5">
        <f t="shared" si="45"/>
        <v>1.8479392355139301E-4</v>
      </c>
      <c r="BE17" s="5">
        <f t="shared" si="46"/>
        <v>2.6196072059796963E-4</v>
      </c>
      <c r="BF17" s="5">
        <f t="shared" si="47"/>
        <v>1.8567552930690023E-4</v>
      </c>
      <c r="BG17" s="5">
        <f t="shared" si="48"/>
        <v>8.7736823303640433E-5</v>
      </c>
      <c r="BH17" s="5">
        <f t="shared" si="49"/>
        <v>3.1093556830626003E-5</v>
      </c>
      <c r="BI17" s="5">
        <f t="shared" si="50"/>
        <v>8.815539382212881E-6</v>
      </c>
      <c r="BJ17" s="8">
        <f t="shared" si="51"/>
        <v>0.44570302706656761</v>
      </c>
      <c r="BK17" s="8">
        <f t="shared" si="52"/>
        <v>0.26637234672414756</v>
      </c>
      <c r="BL17" s="8">
        <f t="shared" si="53"/>
        <v>0.27071591852807425</v>
      </c>
      <c r="BM17" s="8">
        <f t="shared" si="54"/>
        <v>0.45582261481227287</v>
      </c>
      <c r="BN17" s="8">
        <f t="shared" si="55"/>
        <v>0.54337220320017388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1.36038961038961</v>
      </c>
      <c r="F18">
        <f>VLOOKUP(B18,home!$B$2:$E$405,3,FALSE)</f>
        <v>1.1000000000000001</v>
      </c>
      <c r="G18">
        <f>VLOOKUP(C18,away!$B$2:$E$405,4,FALSE)</f>
        <v>0.9</v>
      </c>
      <c r="H18">
        <f>VLOOKUP(A18,away!$A$2:$E$405,3,FALSE)</f>
        <v>1.1655844155844199</v>
      </c>
      <c r="I18">
        <f>VLOOKUP(C18,away!$B$2:$E$405,3,FALSE)</f>
        <v>0.74</v>
      </c>
      <c r="J18">
        <f>VLOOKUP(B18,home!$B$2:$E$405,4,FALSE)</f>
        <v>0.86</v>
      </c>
      <c r="K18" s="3">
        <f t="shared" si="56"/>
        <v>1.346785714285714</v>
      </c>
      <c r="L18" s="3">
        <f t="shared" si="57"/>
        <v>0.74177792207792481</v>
      </c>
      <c r="M18" s="5">
        <f t="shared" si="2"/>
        <v>0.12386492317470947</v>
      </c>
      <c r="N18" s="5">
        <f t="shared" si="3"/>
        <v>0.16681950903279619</v>
      </c>
      <c r="O18" s="5">
        <f t="shared" si="4"/>
        <v>9.1880265330877758E-2</v>
      </c>
      <c r="P18" s="5">
        <f t="shared" si="5"/>
        <v>0.12374302877240714</v>
      </c>
      <c r="Q18" s="5">
        <f t="shared" si="6"/>
        <v>0.11233506581476328</v>
      </c>
      <c r="R18" s="5">
        <f t="shared" si="7"/>
        <v>3.4077376148553447E-2</v>
      </c>
      <c r="S18" s="5">
        <f t="shared" si="8"/>
        <v>3.0905313581333638E-2</v>
      </c>
      <c r="T18" s="5">
        <f t="shared" si="9"/>
        <v>8.3327671696562008E-2</v>
      </c>
      <c r="U18" s="5">
        <f t="shared" si="10"/>
        <v>4.5894923377212515E-2</v>
      </c>
      <c r="V18" s="5">
        <f t="shared" si="11"/>
        <v>3.4305444365401328E-3</v>
      </c>
      <c r="W18" s="5">
        <f t="shared" si="12"/>
        <v>5.0430420617556225E-2</v>
      </c>
      <c r="X18" s="5">
        <f t="shared" si="13"/>
        <v>3.7408172615206584E-2</v>
      </c>
      <c r="Y18" s="5">
        <f t="shared" si="14"/>
        <v>1.3874278275620136E-2</v>
      </c>
      <c r="Z18" s="5">
        <f t="shared" si="15"/>
        <v>8.4259484231139388E-3</v>
      </c>
      <c r="AA18" s="5">
        <f t="shared" si="16"/>
        <v>1.1347946965558091E-2</v>
      </c>
      <c r="AB18" s="5">
        <f t="shared" si="17"/>
        <v>7.6416264298427789E-3</v>
      </c>
      <c r="AC18" s="5">
        <f t="shared" si="18"/>
        <v>2.1419802920973456E-4</v>
      </c>
      <c r="AD18" s="5">
        <f t="shared" si="19"/>
        <v>1.6979742513286121E-2</v>
      </c>
      <c r="AE18" s="5">
        <f t="shared" si="20"/>
        <v>1.2595198118923578E-2</v>
      </c>
      <c r="AF18" s="5">
        <f t="shared" si="21"/>
        <v>4.6714199444074589E-3</v>
      </c>
      <c r="AG18" s="5">
        <f t="shared" si="22"/>
        <v>1.1550520598386468E-3</v>
      </c>
      <c r="AH18" s="5">
        <f t="shared" si="23"/>
        <v>1.5625456282083062E-3</v>
      </c>
      <c r="AI18" s="5">
        <f t="shared" si="24"/>
        <v>2.1044141299905437E-3</v>
      </c>
      <c r="AJ18" s="5">
        <f t="shared" si="25"/>
        <v>1.4170974436061321E-3</v>
      </c>
      <c r="AK18" s="5">
        <f t="shared" si="26"/>
        <v>6.3617553093318132E-4</v>
      </c>
      <c r="AL18" s="5">
        <f t="shared" si="27"/>
        <v>8.5594895510838011E-6</v>
      </c>
      <c r="AM18" s="5">
        <f t="shared" si="28"/>
        <v>4.5736149298287081E-3</v>
      </c>
      <c r="AN18" s="5">
        <f t="shared" si="29"/>
        <v>3.3926065790329126E-3</v>
      </c>
      <c r="AO18" s="5">
        <f t="shared" si="30"/>
        <v>1.2582803293114653E-3</v>
      </c>
      <c r="AP18" s="5">
        <f t="shared" si="31"/>
        <v>3.1112152268939527E-4</v>
      </c>
      <c r="AQ18" s="5">
        <f t="shared" si="32"/>
        <v>5.7695769153564891E-5</v>
      </c>
      <c r="AR18" s="5">
        <f t="shared" si="33"/>
        <v>2.3181236984886068E-4</v>
      </c>
      <c r="AS18" s="5">
        <f t="shared" si="34"/>
        <v>3.1220158810716194E-4</v>
      </c>
      <c r="AT18" s="5">
        <f t="shared" si="35"/>
        <v>2.1023431942001922E-4</v>
      </c>
      <c r="AU18" s="5">
        <f t="shared" si="36"/>
        <v>9.4380192682487195E-5</v>
      </c>
      <c r="AV18" s="5">
        <f t="shared" si="37"/>
        <v>3.177747380407672E-5</v>
      </c>
      <c r="AW18" s="5">
        <f t="shared" si="38"/>
        <v>2.3752961753500176E-7</v>
      </c>
      <c r="AX18" s="5">
        <f t="shared" si="39"/>
        <v>1.0266132083561932E-3</v>
      </c>
      <c r="AY18" s="5">
        <f t="shared" si="40"/>
        <v>7.6151901247220849E-4</v>
      </c>
      <c r="AZ18" s="5">
        <f t="shared" si="41"/>
        <v>2.8243899534723403E-4</v>
      </c>
      <c r="BA18" s="5">
        <f t="shared" si="42"/>
        <v>6.9835670360815982E-5</v>
      </c>
      <c r="BB18" s="5">
        <f t="shared" si="43"/>
        <v>1.2950639611791252E-5</v>
      </c>
      <c r="BC18" s="5">
        <f t="shared" si="44"/>
        <v>1.9212997081629161E-6</v>
      </c>
      <c r="BD18" s="5">
        <f t="shared" si="45"/>
        <v>2.8658883003074531E-5</v>
      </c>
      <c r="BE18" s="5">
        <f t="shared" si="46"/>
        <v>3.8597374215926445E-5</v>
      </c>
      <c r="BF18" s="5">
        <f t="shared" si="47"/>
        <v>2.5991196101474749E-5</v>
      </c>
      <c r="BG18" s="5">
        <f t="shared" si="48"/>
        <v>1.1668190535554913E-5</v>
      </c>
      <c r="BH18" s="5">
        <f t="shared" si="49"/>
        <v>3.9286380812122846E-6</v>
      </c>
      <c r="BI18" s="5">
        <f t="shared" si="50"/>
        <v>1.0582067288751082E-6</v>
      </c>
      <c r="BJ18" s="8">
        <f t="shared" si="51"/>
        <v>0.5113451286448325</v>
      </c>
      <c r="BK18" s="8">
        <f t="shared" si="52"/>
        <v>0.28292808649622342</v>
      </c>
      <c r="BL18" s="8">
        <f t="shared" si="53"/>
        <v>0.19755267941731153</v>
      </c>
      <c r="BM18" s="8">
        <f t="shared" si="54"/>
        <v>0.34677039322451947</v>
      </c>
      <c r="BN18" s="8">
        <f t="shared" si="55"/>
        <v>0.65272016827410728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1.41772151898734</v>
      </c>
      <c r="F19">
        <f>VLOOKUP(B19,home!$B$2:$E$405,3,FALSE)</f>
        <v>1.59</v>
      </c>
      <c r="G19">
        <f>VLOOKUP(C19,away!$B$2:$E$405,4,FALSE)</f>
        <v>1</v>
      </c>
      <c r="H19">
        <f>VLOOKUP(A19,away!$A$2:$E$405,3,FALSE)</f>
        <v>1.3248945147679301</v>
      </c>
      <c r="I19">
        <f>VLOOKUP(C19,away!$B$2:$E$405,3,FALSE)</f>
        <v>0.88</v>
      </c>
      <c r="J19">
        <f>VLOOKUP(B19,home!$B$2:$E$405,4,FALSE)</f>
        <v>0.63</v>
      </c>
      <c r="K19" s="3">
        <f t="shared" si="56"/>
        <v>2.2541772151898707</v>
      </c>
      <c r="L19" s="3">
        <f t="shared" si="57"/>
        <v>0.73452151898734042</v>
      </c>
      <c r="M19" s="5">
        <f t="shared" si="2"/>
        <v>5.0352916640465178E-2</v>
      </c>
      <c r="N19" s="5">
        <f t="shared" si="3"/>
        <v>0.11350439740929148</v>
      </c>
      <c r="O19" s="5">
        <f t="shared" si="4"/>
        <v>3.6985300816197414E-2</v>
      </c>
      <c r="P19" s="5">
        <f t="shared" si="5"/>
        <v>8.3371422396815525E-2</v>
      </c>
      <c r="Q19" s="5">
        <f t="shared" si="6"/>
        <v>0.12792951323194054</v>
      </c>
      <c r="R19" s="5">
        <f t="shared" si="7"/>
        <v>1.3583249667858521E-2</v>
      </c>
      <c r="S19" s="5">
        <f t="shared" si="8"/>
        <v>3.4510384582580267E-2</v>
      </c>
      <c r="T19" s="5">
        <f t="shared" si="9"/>
        <v>9.3966980382436033E-2</v>
      </c>
      <c r="U19" s="5">
        <f t="shared" si="10"/>
        <v>3.0619051909522053E-2</v>
      </c>
      <c r="V19" s="5">
        <f t="shared" si="11"/>
        <v>6.3489202084354825E-3</v>
      </c>
      <c r="W19" s="5">
        <f t="shared" si="12"/>
        <v>9.6125264625923815E-2</v>
      </c>
      <c r="X19" s="5">
        <f t="shared" si="13"/>
        <v>7.060607538609362E-2</v>
      </c>
      <c r="Y19" s="5">
        <f t="shared" si="14"/>
        <v>2.5930840871164075E-2</v>
      </c>
      <c r="Z19" s="5">
        <f t="shared" si="15"/>
        <v>3.3257297262732433E-3</v>
      </c>
      <c r="AA19" s="5">
        <f t="shared" si="16"/>
        <v>7.4967841728447891E-3</v>
      </c>
      <c r="AB19" s="5">
        <f t="shared" si="17"/>
        <v>8.4495400348113849E-3</v>
      </c>
      <c r="AC19" s="5">
        <f t="shared" si="18"/>
        <v>6.5701073514847776E-4</v>
      </c>
      <c r="AD19" s="5">
        <f t="shared" si="19"/>
        <v>5.4170845330963592E-2</v>
      </c>
      <c r="AE19" s="5">
        <f t="shared" si="20"/>
        <v>3.9789651597327648E-2</v>
      </c>
      <c r="AF19" s="5">
        <f t="shared" si="21"/>
        <v>1.4613177665623081E-2</v>
      </c>
      <c r="AG19" s="5">
        <f t="shared" si="22"/>
        <v>3.5778978187284479E-3</v>
      </c>
      <c r="AH19" s="5">
        <f t="shared" si="23"/>
        <v>6.1070501257089345E-4</v>
      </c>
      <c r="AI19" s="5">
        <f t="shared" si="24"/>
        <v>1.3766373245395515E-3</v>
      </c>
      <c r="AJ19" s="5">
        <f t="shared" si="25"/>
        <v>1.5515922452785005E-3</v>
      </c>
      <c r="AK19" s="5">
        <f t="shared" si="26"/>
        <v>1.1658546288573629E-3</v>
      </c>
      <c r="AL19" s="5">
        <f t="shared" si="27"/>
        <v>4.3513602129880544E-5</v>
      </c>
      <c r="AM19" s="5">
        <f t="shared" si="28"/>
        <v>2.4422137054526553E-2</v>
      </c>
      <c r="AN19" s="5">
        <f t="shared" si="29"/>
        <v>1.7938585206207856E-2</v>
      </c>
      <c r="AO19" s="5">
        <f t="shared" si="30"/>
        <v>6.5881384270738133E-3</v>
      </c>
      <c r="AP19" s="5">
        <f t="shared" si="31"/>
        <v>1.6130431482510419E-3</v>
      </c>
      <c r="AQ19" s="5">
        <f t="shared" si="32"/>
        <v>2.9620372586136915E-4</v>
      </c>
      <c r="AR19" s="5">
        <f t="shared" si="33"/>
        <v>8.9715194697351127E-5</v>
      </c>
      <c r="AS19" s="5">
        <f t="shared" si="34"/>
        <v>2.02233947743092E-4</v>
      </c>
      <c r="AT19" s="5">
        <f t="shared" si="35"/>
        <v>2.2793557857018852E-4</v>
      </c>
      <c r="AU19" s="5">
        <f t="shared" si="36"/>
        <v>1.7126906258134651E-4</v>
      </c>
      <c r="AV19" s="5">
        <f t="shared" si="37"/>
        <v>9.6517704634449853E-5</v>
      </c>
      <c r="AW19" s="5">
        <f t="shared" si="38"/>
        <v>2.0013134542382713E-6</v>
      </c>
      <c r="AX19" s="5">
        <f t="shared" si="39"/>
        <v>9.1753041490929988E-3</v>
      </c>
      <c r="AY19" s="5">
        <f t="shared" si="40"/>
        <v>6.7394583407626354E-3</v>
      </c>
      <c r="AZ19" s="5">
        <f t="shared" si="41"/>
        <v>2.4751385888044358E-3</v>
      </c>
      <c r="BA19" s="5">
        <f t="shared" si="42"/>
        <v>6.0601418531760554E-4</v>
      </c>
      <c r="BB19" s="5">
        <f t="shared" si="43"/>
        <v>1.1128261498184078E-4</v>
      </c>
      <c r="BC19" s="5">
        <f t="shared" si="44"/>
        <v>1.6347895078669018E-5</v>
      </c>
      <c r="BD19" s="5">
        <f t="shared" si="45"/>
        <v>1.0982956847557219E-5</v>
      </c>
      <c r="BE19" s="5">
        <f t="shared" si="46"/>
        <v>2.4757531081177049E-5</v>
      </c>
      <c r="BF19" s="5">
        <f t="shared" si="47"/>
        <v>2.790393123377218E-5</v>
      </c>
      <c r="BG19" s="5">
        <f t="shared" si="48"/>
        <v>2.0966802000464739E-5</v>
      </c>
      <c r="BH19" s="5">
        <f t="shared" si="49"/>
        <v>1.1815721836211256E-5</v>
      </c>
      <c r="BI19" s="5">
        <f t="shared" si="50"/>
        <v>5.3269461888417695E-6</v>
      </c>
      <c r="BJ19" s="8">
        <f t="shared" si="51"/>
        <v>0.710196297655451</v>
      </c>
      <c r="BK19" s="8">
        <f t="shared" si="52"/>
        <v>0.18202362650633744</v>
      </c>
      <c r="BL19" s="8">
        <f t="shared" si="53"/>
        <v>0.10272814118989489</v>
      </c>
      <c r="BM19" s="8">
        <f t="shared" si="54"/>
        <v>0.56580953788807975</v>
      </c>
      <c r="BN19" s="8">
        <f t="shared" si="55"/>
        <v>0.4257268001625687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1.6</v>
      </c>
      <c r="F20">
        <f>VLOOKUP(B20,home!$B$2:$E$405,3,FALSE)</f>
        <v>0.87</v>
      </c>
      <c r="G20">
        <f>VLOOKUP(C20,away!$B$2:$E$405,4,FALSE)</f>
        <v>1.37</v>
      </c>
      <c r="H20">
        <f>VLOOKUP(A20,away!$A$2:$E$405,3,FALSE)</f>
        <v>1.44761904761905</v>
      </c>
      <c r="I20">
        <f>VLOOKUP(C20,away!$B$2:$E$405,3,FALSE)</f>
        <v>0.62</v>
      </c>
      <c r="J20">
        <f>VLOOKUP(B20,home!$B$2:$E$405,4,FALSE)</f>
        <v>1.31</v>
      </c>
      <c r="K20" s="3">
        <f t="shared" si="56"/>
        <v>1.9070400000000003</v>
      </c>
      <c r="L20" s="3">
        <f t="shared" si="57"/>
        <v>1.1757561904761926</v>
      </c>
      <c r="M20" s="5">
        <f t="shared" si="2"/>
        <v>4.5830925316349518E-2</v>
      </c>
      <c r="N20" s="5">
        <f t="shared" si="3"/>
        <v>8.7401407815291196E-2</v>
      </c>
      <c r="O20" s="5">
        <f t="shared" si="4"/>
        <v>5.3885994155950002E-2</v>
      </c>
      <c r="P20" s="5">
        <f t="shared" si="5"/>
        <v>0.1027627462951629</v>
      </c>
      <c r="Q20" s="5">
        <f t="shared" si="6"/>
        <v>8.333899038003649E-2</v>
      </c>
      <c r="R20" s="5">
        <f t="shared" si="7"/>
        <v>3.1678395604411089E-2</v>
      </c>
      <c r="S20" s="5">
        <f t="shared" si="8"/>
        <v>5.7604019301552435E-2</v>
      </c>
      <c r="T20" s="5">
        <f t="shared" si="9"/>
        <v>9.7986333847363771E-2</v>
      </c>
      <c r="U20" s="5">
        <f t="shared" si="10"/>
        <v>6.0411967553436127E-2</v>
      </c>
      <c r="V20" s="5">
        <f t="shared" si="11"/>
        <v>1.4351171495392454E-2</v>
      </c>
      <c r="W20" s="5">
        <f t="shared" si="12"/>
        <v>5.297692940478161E-2</v>
      </c>
      <c r="X20" s="5">
        <f t="shared" si="13"/>
        <v>6.2287952700092207E-2</v>
      </c>
      <c r="Y20" s="5">
        <f t="shared" si="14"/>
        <v>3.6617722989610857E-2</v>
      </c>
      <c r="Z20" s="5">
        <f t="shared" si="15"/>
        <v>1.2415356578746714E-2</v>
      </c>
      <c r="AA20" s="5">
        <f t="shared" si="16"/>
        <v>2.3676581609933137E-2</v>
      </c>
      <c r="AB20" s="5">
        <f t="shared" si="17"/>
        <v>2.2576094096703452E-2</v>
      </c>
      <c r="AC20" s="5">
        <f t="shared" si="18"/>
        <v>2.011149929386882E-3</v>
      </c>
      <c r="AD20" s="5">
        <f t="shared" si="19"/>
        <v>2.5257280863023684E-2</v>
      </c>
      <c r="AE20" s="5">
        <f t="shared" si="20"/>
        <v>2.9696404329295965E-2</v>
      </c>
      <c r="AF20" s="5">
        <f t="shared" si="21"/>
        <v>1.7457865612526876E-2</v>
      </c>
      <c r="AG20" s="5">
        <f t="shared" si="22"/>
        <v>6.842064522143307E-3</v>
      </c>
      <c r="AH20" s="5">
        <f t="shared" si="23"/>
        <v>3.6493580886076942E-3</v>
      </c>
      <c r="AI20" s="5">
        <f t="shared" si="24"/>
        <v>6.9594718492984181E-3</v>
      </c>
      <c r="AJ20" s="5">
        <f t="shared" si="25"/>
        <v>6.63599559774303E-3</v>
      </c>
      <c r="AK20" s="5">
        <f t="shared" si="26"/>
        <v>4.2183696815732905E-3</v>
      </c>
      <c r="AL20" s="5">
        <f t="shared" si="27"/>
        <v>1.8037714798779485E-4</v>
      </c>
      <c r="AM20" s="5">
        <f t="shared" si="28"/>
        <v>9.6333289794041377E-3</v>
      </c>
      <c r="AN20" s="5">
        <f t="shared" si="29"/>
        <v>1.1326446182428118E-2</v>
      </c>
      <c r="AO20" s="5">
        <f t="shared" si="30"/>
        <v>6.6585696075426521E-3</v>
      </c>
      <c r="AP20" s="5">
        <f t="shared" si="31"/>
        <v>2.6096181452616349E-3</v>
      </c>
      <c r="AQ20" s="5">
        <f t="shared" si="32"/>
        <v>7.6706867226759205E-4</v>
      </c>
      <c r="AR20" s="5">
        <f t="shared" si="33"/>
        <v>8.581510727889716E-4</v>
      </c>
      <c r="AS20" s="5">
        <f t="shared" si="34"/>
        <v>1.6365284218514806E-3</v>
      </c>
      <c r="AT20" s="5">
        <f t="shared" si="35"/>
        <v>1.5604625808038244E-3</v>
      </c>
      <c r="AU20" s="5">
        <f t="shared" si="36"/>
        <v>9.919548533653753E-4</v>
      </c>
      <c r="AV20" s="5">
        <f t="shared" si="37"/>
        <v>4.7292439589047638E-4</v>
      </c>
      <c r="AW20" s="5">
        <f t="shared" si="38"/>
        <v>1.1234560608832673E-5</v>
      </c>
      <c r="AX20" s="5">
        <f t="shared" si="39"/>
        <v>3.0618572828138122E-3</v>
      </c>
      <c r="AY20" s="5">
        <f t="shared" si="40"/>
        <v>3.5999976546229541E-3</v>
      </c>
      <c r="AZ20" s="5">
        <f t="shared" si="41"/>
        <v>2.1163597640613571E-3</v>
      </c>
      <c r="BA20" s="5">
        <f t="shared" si="42"/>
        <v>8.2944103128995835E-4</v>
      </c>
      <c r="BB20" s="5">
        <f t="shared" si="43"/>
        <v>2.4380510679353152E-4</v>
      </c>
      <c r="BC20" s="5">
        <f t="shared" si="44"/>
        <v>5.7331072716440735E-5</v>
      </c>
      <c r="BD20" s="5">
        <f t="shared" si="45"/>
        <v>1.6816273936590346E-4</v>
      </c>
      <c r="BE20" s="5">
        <f t="shared" si="46"/>
        <v>3.2069307048035255E-4</v>
      </c>
      <c r="BF20" s="5">
        <f t="shared" si="47"/>
        <v>3.0578725656442586E-4</v>
      </c>
      <c r="BG20" s="5">
        <f t="shared" si="48"/>
        <v>1.9438284325287426E-4</v>
      </c>
      <c r="BH20" s="5">
        <f t="shared" si="49"/>
        <v>9.2673964349240353E-5</v>
      </c>
      <c r="BI20" s="5">
        <f t="shared" si="50"/>
        <v>3.5346591394515068E-5</v>
      </c>
      <c r="BJ20" s="8">
        <f t="shared" si="51"/>
        <v>0.5407667759633682</v>
      </c>
      <c r="BK20" s="8">
        <f t="shared" si="52"/>
        <v>0.22634038714045493</v>
      </c>
      <c r="BL20" s="8">
        <f t="shared" si="53"/>
        <v>0.22032929602776363</v>
      </c>
      <c r="BM20" s="8">
        <f t="shared" si="54"/>
        <v>0.59136459304911804</v>
      </c>
      <c r="BN20" s="8">
        <f t="shared" si="55"/>
        <v>0.40489845956720122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1.30952380952381</v>
      </c>
      <c r="F21">
        <f>VLOOKUP(B21,home!$B$2:$E$405,3,FALSE)</f>
        <v>0.84</v>
      </c>
      <c r="G21">
        <f>VLOOKUP(C21,away!$B$2:$E$405,4,FALSE)</f>
        <v>0.76</v>
      </c>
      <c r="H21">
        <f>VLOOKUP(A21,away!$A$2:$E$405,3,FALSE)</f>
        <v>1.0904761904761899</v>
      </c>
      <c r="I21">
        <f>VLOOKUP(C21,away!$B$2:$E$405,3,FALSE)</f>
        <v>0.83</v>
      </c>
      <c r="J21">
        <f>VLOOKUP(B21,home!$B$2:$E$405,4,FALSE)</f>
        <v>1.01</v>
      </c>
      <c r="K21" s="3">
        <f t="shared" si="56"/>
        <v>0.8360000000000003</v>
      </c>
      <c r="L21" s="3">
        <f t="shared" si="57"/>
        <v>0.91414619047619006</v>
      </c>
      <c r="M21" s="5">
        <f t="shared" si="2"/>
        <v>0.17374854121173056</v>
      </c>
      <c r="N21" s="5">
        <f t="shared" si="3"/>
        <v>0.1452537804530068</v>
      </c>
      <c r="O21" s="5">
        <f t="shared" si="4"/>
        <v>0.1588315670494988</v>
      </c>
      <c r="P21" s="5">
        <f t="shared" si="5"/>
        <v>0.13278319005338104</v>
      </c>
      <c r="Q21" s="5">
        <f t="shared" si="6"/>
        <v>6.0716080229356859E-2</v>
      </c>
      <c r="R21" s="5">
        <f t="shared" si="7"/>
        <v>7.2597635972831434E-2</v>
      </c>
      <c r="S21" s="5">
        <f t="shared" si="8"/>
        <v>2.5369098695434016E-2</v>
      </c>
      <c r="T21" s="5">
        <f t="shared" si="9"/>
        <v>5.5503373442313292E-2</v>
      </c>
      <c r="U21" s="5">
        <f t="shared" si="10"/>
        <v>6.0691623673287093E-2</v>
      </c>
      <c r="V21" s="5">
        <f t="shared" si="11"/>
        <v>2.1541922533348046E-3</v>
      </c>
      <c r="W21" s="5">
        <f t="shared" si="12"/>
        <v>1.6919547690580787E-2</v>
      </c>
      <c r="X21" s="5">
        <f t="shared" si="13"/>
        <v>1.5466940065924644E-2</v>
      </c>
      <c r="Y21" s="5">
        <f t="shared" si="14"/>
        <v>7.0695221697942819E-3</v>
      </c>
      <c r="Z21" s="5">
        <f t="shared" si="15"/>
        <v>2.2121617454047029E-2</v>
      </c>
      <c r="AA21" s="5">
        <f t="shared" si="16"/>
        <v>1.8493672191583321E-2</v>
      </c>
      <c r="AB21" s="5">
        <f t="shared" si="17"/>
        <v>7.7303549760818309E-3</v>
      </c>
      <c r="AC21" s="5">
        <f t="shared" si="18"/>
        <v>1.0289313704133006E-4</v>
      </c>
      <c r="AD21" s="5">
        <f t="shared" si="19"/>
        <v>3.5361854673313848E-3</v>
      </c>
      <c r="AE21" s="5">
        <f t="shared" si="20"/>
        <v>3.2325904737782515E-3</v>
      </c>
      <c r="AF21" s="5">
        <f t="shared" si="21"/>
        <v>1.4775301334870052E-3</v>
      </c>
      <c r="AG21" s="5">
        <f t="shared" si="22"/>
        <v>4.5022618094697422E-4</v>
      </c>
      <c r="AH21" s="5">
        <f t="shared" si="23"/>
        <v>5.05559808069717E-3</v>
      </c>
      <c r="AI21" s="5">
        <f t="shared" si="24"/>
        <v>4.2264799954628354E-3</v>
      </c>
      <c r="AJ21" s="5">
        <f t="shared" si="25"/>
        <v>1.7666686381034658E-3</v>
      </c>
      <c r="AK21" s="5">
        <f t="shared" si="26"/>
        <v>4.9231166048483268E-4</v>
      </c>
      <c r="AL21" s="5">
        <f t="shared" si="27"/>
        <v>3.1453453078028148E-6</v>
      </c>
      <c r="AM21" s="5">
        <f t="shared" si="28"/>
        <v>5.9125021013780785E-4</v>
      </c>
      <c r="AN21" s="5">
        <f t="shared" si="29"/>
        <v>5.4048912721572397E-4</v>
      </c>
      <c r="AO21" s="5">
        <f t="shared" si="30"/>
        <v>2.4704303831902738E-4</v>
      </c>
      <c r="AP21" s="5">
        <f t="shared" si="31"/>
        <v>7.527781745433414E-5</v>
      </c>
      <c r="AQ21" s="5">
        <f t="shared" si="32"/>
        <v>1.7203732513310396E-5</v>
      </c>
      <c r="AR21" s="5">
        <f t="shared" si="33"/>
        <v>9.2431114520961151E-4</v>
      </c>
      <c r="AS21" s="5">
        <f t="shared" si="34"/>
        <v>7.7272411739523548E-4</v>
      </c>
      <c r="AT21" s="5">
        <f t="shared" si="35"/>
        <v>3.2299868107120856E-4</v>
      </c>
      <c r="AU21" s="5">
        <f t="shared" si="36"/>
        <v>9.0008965791843481E-5</v>
      </c>
      <c r="AV21" s="5">
        <f t="shared" si="37"/>
        <v>1.8811873850495294E-5</v>
      </c>
      <c r="AW21" s="5">
        <f t="shared" si="38"/>
        <v>6.6770981672195692E-8</v>
      </c>
      <c r="AX21" s="5">
        <f t="shared" si="39"/>
        <v>8.2380862612534592E-5</v>
      </c>
      <c r="AY21" s="5">
        <f t="shared" si="40"/>
        <v>7.5308151725390882E-5</v>
      </c>
      <c r="AZ21" s="5">
        <f t="shared" si="41"/>
        <v>3.4421330005784494E-5</v>
      </c>
      <c r="BA21" s="5">
        <f t="shared" si="42"/>
        <v>1.0488709231970558E-5</v>
      </c>
      <c r="BB21" s="5">
        <f t="shared" si="43"/>
        <v>2.3970533968545824E-6</v>
      </c>
      <c r="BC21" s="5">
        <f t="shared" si="44"/>
        <v>4.3825144622052566E-7</v>
      </c>
      <c r="BD21" s="5">
        <f t="shared" si="45"/>
        <v>1.4082591870134172E-4</v>
      </c>
      <c r="BE21" s="5">
        <f t="shared" si="46"/>
        <v>1.1773046803432172E-4</v>
      </c>
      <c r="BF21" s="5">
        <f t="shared" si="47"/>
        <v>4.9211335638346496E-5</v>
      </c>
      <c r="BG21" s="5">
        <f t="shared" si="48"/>
        <v>1.3713558864552564E-5</v>
      </c>
      <c r="BH21" s="5">
        <f t="shared" si="49"/>
        <v>2.8661338026914863E-6</v>
      </c>
      <c r="BI21" s="5">
        <f t="shared" si="50"/>
        <v>4.7921757181001676E-7</v>
      </c>
      <c r="BJ21" s="8">
        <f t="shared" si="51"/>
        <v>0.31130247459057919</v>
      </c>
      <c r="BK21" s="8">
        <f t="shared" si="52"/>
        <v>0.33423636884795493</v>
      </c>
      <c r="BL21" s="8">
        <f t="shared" si="53"/>
        <v>0.33233959365396232</v>
      </c>
      <c r="BM21" s="8">
        <f t="shared" si="54"/>
        <v>0.25599401819599432</v>
      </c>
      <c r="BN21" s="8">
        <f t="shared" si="55"/>
        <v>0.74393079496980541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1.36279069767442</v>
      </c>
      <c r="F22">
        <f>VLOOKUP(B22,home!$B$2:$E$405,3,FALSE)</f>
        <v>0.8</v>
      </c>
      <c r="G22">
        <f>VLOOKUP(C22,away!$B$2:$E$405,4,FALSE)</f>
        <v>1.33</v>
      </c>
      <c r="H22">
        <f>VLOOKUP(A22,away!$A$2:$E$405,3,FALSE)</f>
        <v>1.15348837209302</v>
      </c>
      <c r="I22">
        <f>VLOOKUP(C22,away!$B$2:$E$405,3,FALSE)</f>
        <v>0.8</v>
      </c>
      <c r="J22">
        <f>VLOOKUP(B22,home!$B$2:$E$405,4,FALSE)</f>
        <v>1.5</v>
      </c>
      <c r="K22" s="3">
        <f t="shared" si="56"/>
        <v>1.4500093023255829</v>
      </c>
      <c r="L22" s="3">
        <f t="shared" si="57"/>
        <v>1.384186046511624</v>
      </c>
      <c r="M22" s="5">
        <f t="shared" si="2"/>
        <v>5.8765792778112523E-2</v>
      </c>
      <c r="N22" s="5">
        <f t="shared" si="3"/>
        <v>8.521094618680071E-2</v>
      </c>
      <c r="O22" s="5">
        <f t="shared" si="4"/>
        <v>8.134279037565692E-2</v>
      </c>
      <c r="P22" s="5">
        <f t="shared" si="5"/>
        <v>0.11794780272182241</v>
      </c>
      <c r="Q22" s="5">
        <f t="shared" si="6"/>
        <v>6.1778332315412854E-2</v>
      </c>
      <c r="R22" s="5">
        <f t="shared" si="7"/>
        <v>5.6296777711152171E-2</v>
      </c>
      <c r="S22" s="5">
        <f t="shared" si="8"/>
        <v>5.9182746923170035E-2</v>
      </c>
      <c r="T22" s="5">
        <f t="shared" si="9"/>
        <v>8.5512705567752617E-2</v>
      </c>
      <c r="U22" s="5">
        <f t="shared" si="10"/>
        <v>8.1630851372126181E-2</v>
      </c>
      <c r="V22" s="5">
        <f t="shared" si="11"/>
        <v>1.3198296016615641E-2</v>
      </c>
      <c r="W22" s="5">
        <f t="shared" si="12"/>
        <v>2.9859718846503267E-2</v>
      </c>
      <c r="X22" s="5">
        <f t="shared" si="13"/>
        <v>4.1331406180089986E-2</v>
      </c>
      <c r="Y22" s="5">
        <f t="shared" si="14"/>
        <v>2.8605177858592439E-2</v>
      </c>
      <c r="Z22" s="5">
        <f t="shared" si="15"/>
        <v>2.5975071390447822E-2</v>
      </c>
      <c r="AA22" s="5">
        <f t="shared" si="16"/>
        <v>3.7664095144720453E-2</v>
      </c>
      <c r="AB22" s="5">
        <f t="shared" si="17"/>
        <v>2.7306644161760246E-2</v>
      </c>
      <c r="AC22" s="5">
        <f t="shared" si="18"/>
        <v>1.655629428745447E-3</v>
      </c>
      <c r="AD22" s="5">
        <f t="shared" si="19"/>
        <v>1.0824217523064067E-2</v>
      </c>
      <c r="AE22" s="5">
        <f t="shared" si="20"/>
        <v>1.4982730859831893E-2</v>
      </c>
      <c r="AF22" s="5">
        <f t="shared" si="21"/>
        <v>1.0369443497409208E-2</v>
      </c>
      <c r="AG22" s="5">
        <f t="shared" si="22"/>
        <v>4.7844129997348418E-3</v>
      </c>
      <c r="AH22" s="5">
        <f t="shared" si="23"/>
        <v>8.9885828439502883E-3</v>
      </c>
      <c r="AI22" s="5">
        <f t="shared" si="24"/>
        <v>1.3033528738452061E-2</v>
      </c>
      <c r="AJ22" s="5">
        <f t="shared" si="25"/>
        <v>9.4493689564416564E-3</v>
      </c>
      <c r="AK22" s="5">
        <f t="shared" si="26"/>
        <v>4.5672242959823289E-3</v>
      </c>
      <c r="AL22" s="5">
        <f t="shared" si="27"/>
        <v>1.3291940362614708E-4</v>
      </c>
      <c r="AM22" s="5">
        <f t="shared" si="28"/>
        <v>3.1390432197676938E-3</v>
      </c>
      <c r="AN22" s="5">
        <f t="shared" si="29"/>
        <v>4.3450198241993627E-3</v>
      </c>
      <c r="AO22" s="5">
        <f t="shared" si="30"/>
        <v>3.0071579062365748E-3</v>
      </c>
      <c r="AP22" s="5">
        <f t="shared" si="31"/>
        <v>1.3874886711565928E-3</v>
      </c>
      <c r="AQ22" s="5">
        <f t="shared" si="32"/>
        <v>4.801356145769776E-4</v>
      </c>
      <c r="AR22" s="5">
        <f t="shared" si="33"/>
        <v>2.4883741901019513E-3</v>
      </c>
      <c r="AS22" s="5">
        <f t="shared" si="34"/>
        <v>3.6081657233147176E-3</v>
      </c>
      <c r="AT22" s="5">
        <f t="shared" si="35"/>
        <v>2.6159369315693288E-3</v>
      </c>
      <c r="AU22" s="5">
        <f t="shared" si="36"/>
        <v>1.2643776283575228E-3</v>
      </c>
      <c r="AV22" s="5">
        <f t="shared" si="37"/>
        <v>4.5833983069269171E-4</v>
      </c>
      <c r="AW22" s="5">
        <f t="shared" si="38"/>
        <v>7.4105618892923136E-6</v>
      </c>
      <c r="AX22" s="5">
        <f t="shared" si="39"/>
        <v>7.5860697817753463E-4</v>
      </c>
      <c r="AY22" s="5">
        <f t="shared" si="40"/>
        <v>1.0500531939796915E-3</v>
      </c>
      <c r="AZ22" s="5">
        <f t="shared" si="41"/>
        <v>7.2673448960082639E-4</v>
      </c>
      <c r="BA22" s="5">
        <f t="shared" si="42"/>
        <v>3.3531191334140373E-4</v>
      </c>
      <c r="BB22" s="5">
        <f t="shared" si="43"/>
        <v>1.1603351791907145E-4</v>
      </c>
      <c r="BC22" s="5">
        <f t="shared" si="44"/>
        <v>3.2122395286247028E-5</v>
      </c>
      <c r="BD22" s="5">
        <f t="shared" si="45"/>
        <v>5.7406213873979718E-4</v>
      </c>
      <c r="BE22" s="5">
        <f t="shared" si="46"/>
        <v>8.3239544128562511E-4</v>
      </c>
      <c r="BF22" s="5">
        <f t="shared" si="47"/>
        <v>6.0349056653878261E-4</v>
      </c>
      <c r="BG22" s="5">
        <f t="shared" si="48"/>
        <v>2.916889784489903E-4</v>
      </c>
      <c r="BH22" s="5">
        <f t="shared" si="49"/>
        <v>1.0573793303422061E-4</v>
      </c>
      <c r="BI22" s="5">
        <f t="shared" si="50"/>
        <v>3.0664197301659876E-5</v>
      </c>
      <c r="BJ22" s="8">
        <f t="shared" si="51"/>
        <v>0.38863679955943392</v>
      </c>
      <c r="BK22" s="8">
        <f t="shared" si="52"/>
        <v>0.25193324046607191</v>
      </c>
      <c r="BL22" s="8">
        <f t="shared" si="53"/>
        <v>0.33315309715962754</v>
      </c>
      <c r="BM22" s="8">
        <f t="shared" si="54"/>
        <v>0.537313123854533</v>
      </c>
      <c r="BN22" s="8">
        <f t="shared" si="55"/>
        <v>0.46134244208895758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1.1178707224334601</v>
      </c>
      <c r="F23">
        <f>VLOOKUP(B23,home!$B$2:$E$405,3,FALSE)</f>
        <v>0.97</v>
      </c>
      <c r="G23">
        <f>VLOOKUP(C23,away!$B$2:$E$405,4,FALSE)</f>
        <v>1.04</v>
      </c>
      <c r="H23">
        <f>VLOOKUP(A23,away!$A$2:$E$405,3,FALSE)</f>
        <v>0.85171102661596998</v>
      </c>
      <c r="I23">
        <f>VLOOKUP(C23,away!$B$2:$E$405,3,FALSE)</f>
        <v>0.82</v>
      </c>
      <c r="J23">
        <f>VLOOKUP(B23,home!$B$2:$E$405,4,FALSE)</f>
        <v>0.98</v>
      </c>
      <c r="K23" s="3">
        <f t="shared" si="56"/>
        <v>1.1277079847908744</v>
      </c>
      <c r="L23" s="3">
        <f t="shared" si="57"/>
        <v>0.68443498098859346</v>
      </c>
      <c r="M23" s="5">
        <f t="shared" si="2"/>
        <v>0.16330380709422423</v>
      </c>
      <c r="N23" s="5">
        <f t="shared" si="3"/>
        <v>0.18415900720690534</v>
      </c>
      <c r="O23" s="5">
        <f t="shared" si="4"/>
        <v>0.11177083810390029</v>
      </c>
      <c r="P23" s="5">
        <f t="shared" si="5"/>
        <v>0.12604486659653646</v>
      </c>
      <c r="Q23" s="5">
        <f t="shared" si="6"/>
        <v>0.1038387914491937</v>
      </c>
      <c r="R23" s="5">
        <f t="shared" si="7"/>
        <v>3.8249935726361074E-2</v>
      </c>
      <c r="S23" s="5">
        <f t="shared" si="8"/>
        <v>2.4321705473424611E-2</v>
      </c>
      <c r="T23" s="5">
        <f t="shared" si="9"/>
        <v>7.1070901251407401E-2</v>
      </c>
      <c r="U23" s="5">
        <f t="shared" si="10"/>
        <v>4.3134757936355121E-2</v>
      </c>
      <c r="V23" s="5">
        <f t="shared" si="11"/>
        <v>2.0858370095909158E-3</v>
      </c>
      <c r="W23" s="5">
        <f t="shared" si="12"/>
        <v>3.9033278082763356E-2</v>
      </c>
      <c r="X23" s="5">
        <f t="shared" si="13"/>
        <v>2.6715740942498616E-2</v>
      </c>
      <c r="Y23" s="5">
        <f t="shared" si="14"/>
        <v>9.1425938220376125E-3</v>
      </c>
      <c r="Z23" s="5">
        <f t="shared" si="15"/>
        <v>8.726531343895623E-3</v>
      </c>
      <c r="AA23" s="5">
        <f t="shared" si="16"/>
        <v>9.8409790760389353E-3</v>
      </c>
      <c r="AB23" s="5">
        <f t="shared" si="17"/>
        <v>5.5488753411045161E-3</v>
      </c>
      <c r="AC23" s="5">
        <f t="shared" si="18"/>
        <v>1.006211414686701E-4</v>
      </c>
      <c r="AD23" s="5">
        <f t="shared" si="19"/>
        <v>1.100453484162372E-2</v>
      </c>
      <c r="AE23" s="5">
        <f t="shared" si="20"/>
        <v>7.5318885951150445E-3</v>
      </c>
      <c r="AF23" s="5">
        <f t="shared" si="21"/>
        <v>2.5775440137028845E-3</v>
      </c>
      <c r="AG23" s="5">
        <f t="shared" si="22"/>
        <v>5.8805376267199896E-4</v>
      </c>
      <c r="AH23" s="5">
        <f t="shared" si="23"/>
        <v>1.493185828613891E-3</v>
      </c>
      <c r="AI23" s="5">
        <f t="shared" si="24"/>
        <v>1.6838775817044631E-3</v>
      </c>
      <c r="AJ23" s="5">
        <f t="shared" si="25"/>
        <v>9.4946109714923589E-4</v>
      </c>
      <c r="AK23" s="5">
        <f t="shared" si="26"/>
        <v>3.5690495350116567E-4</v>
      </c>
      <c r="AL23" s="5">
        <f t="shared" si="27"/>
        <v>3.1065481151684206E-6</v>
      </c>
      <c r="AM23" s="5">
        <f t="shared" si="28"/>
        <v>2.481980361961688E-3</v>
      </c>
      <c r="AN23" s="5">
        <f t="shared" si="29"/>
        <v>1.6987541818533102E-3</v>
      </c>
      <c r="AO23" s="5">
        <f t="shared" si="30"/>
        <v>5.8134339308053189E-4</v>
      </c>
      <c r="AP23" s="5">
        <f t="shared" si="31"/>
        <v>1.3263058473030612E-4</v>
      </c>
      <c r="AQ23" s="5">
        <f t="shared" si="32"/>
        <v>2.2694252934598271E-5</v>
      </c>
      <c r="AR23" s="5">
        <f t="shared" si="33"/>
        <v>2.0439772284395718E-4</v>
      </c>
      <c r="AS23" s="5">
        <f t="shared" si="34"/>
        <v>2.3050094412420264E-4</v>
      </c>
      <c r="AT23" s="5">
        <f t="shared" si="35"/>
        <v>1.2996887759534931E-4</v>
      </c>
      <c r="AU23" s="5">
        <f t="shared" si="36"/>
        <v>4.8855647012861046E-5</v>
      </c>
      <c r="AV23" s="5">
        <f t="shared" si="37"/>
        <v>1.3773725809631962E-5</v>
      </c>
      <c r="AW23" s="5">
        <f t="shared" si="38"/>
        <v>6.6604632616875601E-8</v>
      </c>
      <c r="AX23" s="5">
        <f t="shared" si="39"/>
        <v>4.6649151204639007E-4</v>
      </c>
      <c r="AY23" s="5">
        <f t="shared" si="40"/>
        <v>3.1928310917881119E-4</v>
      </c>
      <c r="AZ23" s="5">
        <f t="shared" si="41"/>
        <v>1.0926426438038932E-4</v>
      </c>
      <c r="BA23" s="5">
        <f t="shared" si="42"/>
        <v>2.4928094904641477E-5</v>
      </c>
      <c r="BB23" s="5">
        <f t="shared" si="43"/>
        <v>4.2654150405350345E-6</v>
      </c>
      <c r="BC23" s="5">
        <f t="shared" si="44"/>
        <v>5.8387985243541157E-7</v>
      </c>
      <c r="BD23" s="5">
        <f t="shared" si="45"/>
        <v>2.3316158591469271E-5</v>
      </c>
      <c r="BE23" s="5">
        <f t="shared" si="46"/>
        <v>2.6293818218250244E-5</v>
      </c>
      <c r="BF23" s="5">
        <f t="shared" si="47"/>
        <v>1.4825874377680286E-5</v>
      </c>
      <c r="BG23" s="5">
        <f t="shared" si="48"/>
        <v>5.5730856390721631E-6</v>
      </c>
      <c r="BH23" s="5">
        <f t="shared" si="49"/>
        <v>1.5712032937762583E-6</v>
      </c>
      <c r="BI23" s="5">
        <f t="shared" si="50"/>
        <v>3.5437170002424144E-7</v>
      </c>
      <c r="BJ23" s="8">
        <f t="shared" si="51"/>
        <v>0.46150455301788335</v>
      </c>
      <c r="BK23" s="8">
        <f t="shared" si="52"/>
        <v>0.31617922697253892</v>
      </c>
      <c r="BL23" s="8">
        <f t="shared" si="53"/>
        <v>0.2137282470739349</v>
      </c>
      <c r="BM23" s="8">
        <f t="shared" si="54"/>
        <v>0.27245209572658546</v>
      </c>
      <c r="BN23" s="8">
        <f t="shared" si="55"/>
        <v>0.72736724617712112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1.5125</v>
      </c>
      <c r="F24">
        <f>VLOOKUP(B24,home!$B$2:$E$405,3,FALSE)</f>
        <v>0.88</v>
      </c>
      <c r="G24">
        <f>VLOOKUP(C24,away!$B$2:$E$405,4,FALSE)</f>
        <v>0.94</v>
      </c>
      <c r="H24">
        <f>VLOOKUP(A24,away!$A$2:$E$405,3,FALSE)</f>
        <v>1.1875</v>
      </c>
      <c r="I24">
        <f>VLOOKUP(C24,away!$B$2:$E$405,3,FALSE)</f>
        <v>0.77</v>
      </c>
      <c r="J24">
        <f>VLOOKUP(B24,home!$B$2:$E$405,4,FALSE)</f>
        <v>0.84</v>
      </c>
      <c r="K24" s="3">
        <f t="shared" si="56"/>
        <v>1.2511399999999999</v>
      </c>
      <c r="L24" s="3">
        <f t="shared" si="57"/>
        <v>0.76807500000000006</v>
      </c>
      <c r="M24" s="5">
        <f t="shared" ref="M24:M87" si="58">_xlfn.POISSON.DIST(0,K24,FALSE) * _xlfn.POISSON.DIST(0,L24,FALSE)</f>
        <v>0.13275964050371378</v>
      </c>
      <c r="N24" s="5">
        <f t="shared" ref="N24:N87" si="59">_xlfn.POISSON.DIST(1,K24,FALSE) * _xlfn.POISSON.DIST(0,L24,FALSE)</f>
        <v>0.16610089661981642</v>
      </c>
      <c r="O24" s="5">
        <f t="shared" ref="O24:O87" si="60">_xlfn.POISSON.DIST(0,K24,FALSE) * _xlfn.POISSON.DIST(1,L24,FALSE)</f>
        <v>0.10196936087988996</v>
      </c>
      <c r="P24" s="5">
        <f t="shared" ref="P24:P87" si="61">_xlfn.POISSON.DIST(1,K24,FALSE) * _xlfn.POISSON.DIST(1,L24,FALSE)</f>
        <v>0.12757794617126553</v>
      </c>
      <c r="Q24" s="5">
        <f t="shared" ref="Q24:Q87" si="62">_xlfn.POISSON.DIST(2,K24,FALSE) * _xlfn.POISSON.DIST(0,L24,FALSE)</f>
        <v>0.10390773789845859</v>
      </c>
      <c r="R24" s="5">
        <f t="shared" ref="R24:R87" si="63">_xlfn.POISSON.DIST(0,K24,FALSE) * _xlfn.POISSON.DIST(2,L24,FALSE)</f>
        <v>3.9160058428910738E-2</v>
      </c>
      <c r="S24" s="5">
        <f t="shared" ref="S24:S87" si="64">_xlfn.POISSON.DIST(2,K24,FALSE) * _xlfn.POISSON.DIST(2,L24,FALSE)</f>
        <v>3.0649624177053685E-2</v>
      </c>
      <c r="T24" s="5">
        <f t="shared" ref="T24:T87" si="65">_xlfn.POISSON.DIST(2,K24,FALSE) * _xlfn.POISSON.DIST(1,L24,FALSE)</f>
        <v>7.9808935786358587E-2</v>
      </c>
      <c r="U24" s="5">
        <f t="shared" ref="U24:U87" si="66">_xlfn.POISSON.DIST(1,K24,FALSE) * _xlfn.POISSON.DIST(2,L24,FALSE)</f>
        <v>4.899471550274738E-2</v>
      </c>
      <c r="V24" s="5">
        <f t="shared" ref="V24:V87" si="67">_xlfn.POISSON.DIST(3,K24,FALSE) * _xlfn.POISSON.DIST(3,L24,FALSE)</f>
        <v>3.2725943990822783E-3</v>
      </c>
      <c r="W24" s="5">
        <f t="shared" ref="W24:W87" si="68">_xlfn.POISSON.DIST(3,K24,FALSE) * _xlfn.POISSON.DIST(0,L24,FALSE)</f>
        <v>4.3334375731425831E-2</v>
      </c>
      <c r="X24" s="5">
        <f t="shared" ref="X24:X87" si="69">_xlfn.POISSON.DIST(3,K24,FALSE) * _xlfn.POISSON.DIST(1,L24,FALSE)</f>
        <v>3.3284050639914901E-2</v>
      </c>
      <c r="Y24" s="5">
        <f t="shared" ref="Y24:Y87" si="70">_xlfn.POISSON.DIST(3,K24,FALSE) * _xlfn.POISSON.DIST(2,L24,FALSE)</f>
        <v>1.2782323597626318E-2</v>
      </c>
      <c r="Z24" s="5">
        <f t="shared" ref="Z24:Z87" si="71">_xlfn.POISSON.DIST(0,K24,FALSE) * _xlfn.POISSON.DIST(3,L24,FALSE)</f>
        <v>1.0025953959261874E-2</v>
      </c>
      <c r="AA24" s="5">
        <f t="shared" ref="AA24:AA87" si="72">_xlfn.POISSON.DIST(1,K24,FALSE) * _xlfn.POISSON.DIST(3,L24,FALSE)</f>
        <v>1.2543872036590898E-2</v>
      </c>
      <c r="AB24" s="5">
        <f t="shared" ref="AB24:AB87" si="73">_xlfn.POISSON.DIST(2,K24,FALSE) * _xlfn.POISSON.DIST(3,L24,FALSE)</f>
        <v>7.8470700299301706E-3</v>
      </c>
      <c r="AC24" s="5">
        <f t="shared" ref="AC24:AC87" si="74">_xlfn.POISSON.DIST(4,K24,FALSE) * _xlfn.POISSON.DIST(4,L24,FALSE)</f>
        <v>1.9655393315618785E-4</v>
      </c>
      <c r="AD24" s="5">
        <f t="shared" ref="AD24:AD87" si="75">_xlfn.POISSON.DIST(4,K24,FALSE) * _xlfn.POISSON.DIST(0,L24,FALSE)</f>
        <v>1.3554342713154024E-2</v>
      </c>
      <c r="AE24" s="5">
        <f t="shared" ref="AE24:AE87" si="76">_xlfn.POISSON.DIST(4,K24,FALSE) * _xlfn.POISSON.DIST(1,L24,FALSE)</f>
        <v>1.0410751779405779E-2</v>
      </c>
      <c r="AF24" s="5">
        <f t="shared" ref="AF24:AF87" si="77">_xlfn.POISSON.DIST(4,K24,FALSE) * _xlfn.POISSON.DIST(2,L24,FALSE)</f>
        <v>3.9981190864835465E-3</v>
      </c>
      <c r="AG24" s="5">
        <f t="shared" ref="AG24:AG87" si="78">_xlfn.POISSON.DIST(4,K24,FALSE) * _xlfn.POISSON.DIST(3,L24,FALSE)</f>
        <v>1.0236184391169501E-3</v>
      </c>
      <c r="AH24" s="5">
        <f t="shared" ref="AH24:AH87" si="79">_xlfn.POISSON.DIST(0,K24,FALSE) * _xlfn.POISSON.DIST(4,L24,FALSE)</f>
        <v>1.9251711468150159E-3</v>
      </c>
      <c r="AI24" s="5">
        <f t="shared" ref="AI24:AI87" si="80">_xlfn.POISSON.DIST(1,K24,FALSE) * _xlfn.POISSON.DIST(4,L24,FALSE)</f>
        <v>2.4086586286261387E-3</v>
      </c>
      <c r="AJ24" s="5">
        <f t="shared" ref="AJ24:AJ87" si="81">_xlfn.POISSON.DIST(2,K24,FALSE) * _xlfn.POISSON.DIST(4,L24,FALSE)</f>
        <v>1.5067845783096538E-3</v>
      </c>
      <c r="AK24" s="5">
        <f t="shared" ref="AK24:AK87" si="82">_xlfn.POISSON.DIST(3,K24,FALSE) * _xlfn.POISSON.DIST(4,L24,FALSE)</f>
        <v>6.2839948576878032E-4</v>
      </c>
      <c r="AL24" s="5">
        <f t="shared" ref="AL24:AL87" si="83">_xlfn.POISSON.DIST(5,K24,FALSE) * _xlfn.POISSON.DIST(5,L24,FALSE)</f>
        <v>7.5552922586436789E-6</v>
      </c>
      <c r="AM24" s="5">
        <f t="shared" ref="AM24:AM87" si="84">_xlfn.POISSON.DIST(5,K24,FALSE) * _xlfn.POISSON.DIST(0,L24,FALSE)</f>
        <v>3.3916760684271044E-3</v>
      </c>
      <c r="AN24" s="5">
        <f t="shared" ref="AN24:AN87" si="85">_xlfn.POISSON.DIST(5,K24,FALSE) * _xlfn.POISSON.DIST(1,L24,FALSE)</f>
        <v>2.6050615962571488E-3</v>
      </c>
      <c r="AO24" s="5">
        <f t="shared" ref="AO24:AO87" si="86">_xlfn.POISSON.DIST(5,K24,FALSE) * _xlfn.POISSON.DIST(2,L24,FALSE)</f>
        <v>1.0004413427726047E-3</v>
      </c>
      <c r="AP24" s="5">
        <f t="shared" ref="AP24:AP87" si="87">_xlfn.POISSON.DIST(5,K24,FALSE) * _xlfn.POISSON.DIST(3,L24,FALSE)</f>
        <v>2.5613799478335614E-4</v>
      </c>
      <c r="AQ24" s="5">
        <f t="shared" ref="AQ24:AQ87" si="88">_xlfn.POISSON.DIST(5,K24,FALSE) * _xlfn.POISSON.DIST(4,L24,FALSE)</f>
        <v>4.9183297585806569E-5</v>
      </c>
      <c r="AR24" s="5">
        <f t="shared" ref="AR24:AR87" si="89">_xlfn.POISSON.DIST(0,K24,FALSE) * _xlfn.POISSON.DIST(5,L24,FALSE)</f>
        <v>2.957351657179888E-4</v>
      </c>
      <c r="AS24" s="5">
        <f t="shared" ref="AS24:AS87" si="90">_xlfn.POISSON.DIST(1,K24,FALSE) * _xlfn.POISSON.DIST(5,L24,FALSE)</f>
        <v>3.7000609523640446E-4</v>
      </c>
      <c r="AT24" s="5">
        <f t="shared" ref="AT24:AT87" si="91">_xlfn.POISSON.DIST(2,K24,FALSE) * _xlfn.POISSON.DIST(5,L24,FALSE)</f>
        <v>2.3146471299703757E-4</v>
      </c>
      <c r="AU24" s="5">
        <f t="shared" ref="AU24:AU87" si="92">_xlfn.POISSON.DIST(3,K24,FALSE) * _xlfn.POISSON.DIST(5,L24,FALSE)</f>
        <v>9.6531587006371219E-5</v>
      </c>
      <c r="AV24" s="5">
        <f t="shared" ref="AV24:AV87" si="93">_xlfn.POISSON.DIST(4,K24,FALSE) * _xlfn.POISSON.DIST(5,L24,FALSE)</f>
        <v>3.019363244178781E-5</v>
      </c>
      <c r="AW24" s="5">
        <f t="shared" ref="AW24:AW87" si="94">_xlfn.POISSON.DIST(6,K24,FALSE) * _xlfn.POISSON.DIST(6,L24,FALSE)</f>
        <v>2.0167789812230435E-7</v>
      </c>
      <c r="AX24" s="5">
        <f t="shared" ref="AX24:AX87" si="95">_xlfn.POISSON.DIST(6,K24,FALSE) * _xlfn.POISSON.DIST(0,L24,FALSE)</f>
        <v>7.0724359937531487E-4</v>
      </c>
      <c r="AY24" s="5">
        <f t="shared" ref="AY24:AY87" si="96">_xlfn.POISSON.DIST(6,K24,FALSE) * _xlfn.POISSON.DIST(1,L24,FALSE)</f>
        <v>5.4321612759019504E-4</v>
      </c>
      <c r="AZ24" s="5">
        <f t="shared" ref="AZ24:AZ87" si="97">_xlfn.POISSON.DIST(6,K24,FALSE) * _xlfn.POISSON.DIST(2,L24,FALSE)</f>
        <v>2.086153635994195E-4</v>
      </c>
      <c r="BA24" s="5">
        <f t="shared" ref="BA24:BA87" si="98">_xlfn.POISSON.DIST(6,K24,FALSE) * _xlfn.POISSON.DIST(3,L24,FALSE)</f>
        <v>5.3410748465541381E-5</v>
      </c>
      <c r="BB24" s="5">
        <f t="shared" ref="BB24:BB87" si="99">_xlfn.POISSON.DIST(6,K24,FALSE) * _xlfn.POISSON.DIST(4,L24,FALSE)</f>
        <v>1.0255865156917675E-5</v>
      </c>
      <c r="BC24" s="5">
        <f t="shared" ref="BC24:BC87" si="100">_xlfn.POISSON.DIST(6,K24,FALSE) * _xlfn.POISSON.DIST(5,L24,FALSE)</f>
        <v>1.5754547260799094E-6</v>
      </c>
      <c r="BD24" s="5">
        <f t="shared" ref="BD24:BD87" si="101">_xlfn.POISSON.DIST(0,K24,FALSE) * _xlfn.POISSON.DIST(6,L24,FALSE)</f>
        <v>3.7857797901474032E-5</v>
      </c>
      <c r="BE24" s="5">
        <f t="shared" ref="BE24:BE87" si="102">_xlfn.POISSON.DIST(1,K24,FALSE) * _xlfn.POISSON.DIST(6,L24,FALSE)</f>
        <v>4.7365405266450212E-5</v>
      </c>
      <c r="BF24" s="5">
        <f t="shared" ref="BF24:BF87" si="103">_xlfn.POISSON.DIST(2,K24,FALSE) * _xlfn.POISSON.DIST(6,L24,FALSE)</f>
        <v>2.9630376572533267E-5</v>
      </c>
      <c r="BG24" s="5">
        <f t="shared" ref="BG24:BG87" si="104">_xlfn.POISSON.DIST(3,K24,FALSE) * _xlfn.POISSON.DIST(6,L24,FALSE)</f>
        <v>1.2357249781653093E-5</v>
      </c>
      <c r="BH24" s="5">
        <f t="shared" ref="BH24:BH87" si="105">_xlfn.POISSON.DIST(4,K24,FALSE) * _xlfn.POISSON.DIST(6,L24,FALSE)</f>
        <v>3.8651623729543615E-6</v>
      </c>
      <c r="BI24" s="5">
        <f t="shared" ref="BI24:BI87" si="106">_xlfn.POISSON.DIST(5,K24,FALSE) * _xlfn.POISSON.DIST(6,L24,FALSE)</f>
        <v>9.6717185025962363E-7</v>
      </c>
      <c r="BJ24" s="8">
        <f t="shared" ref="BJ24:BJ87" si="107">SUM(N24,Q24,T24,W24,X24,Y24,AD24,AE24,AF24,AG24,AM24,AN24,AO24,AP24,AQ24,AX24,AY24,AZ24,BA24,BB24,BC24)</f>
        <v>0.47703196975050038</v>
      </c>
      <c r="BK24" s="8">
        <f t="shared" ref="BK24:BK87" si="108">SUM(M24,P24,S24,V24,AC24,AL24,AY24)</f>
        <v>0.29500713060412032</v>
      </c>
      <c r="BL24" s="8">
        <f t="shared" ref="BL24:BL87" si="109">SUM(O24,R24,U24,AA24,AB24,AH24,AI24,AJ24,AK24,AR24,AS24,AT24,AU24,AV24,BD24,BE24,BF24,BG24,BH24,BI24)</f>
        <v>0.21814006507473363</v>
      </c>
      <c r="BM24" s="8">
        <f t="shared" ref="BM24:BM87" si="110">SUM(S24:BI24)</f>
        <v>0.32818646443686933</v>
      </c>
      <c r="BN24" s="8">
        <f t="shared" ref="BN24:BN87" si="111">SUM(M24:R24)</f>
        <v>0.67147564050205499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1.5125</v>
      </c>
      <c r="F25">
        <f>VLOOKUP(B25,home!$B$2:$E$405,3,FALSE)</f>
        <v>1.27</v>
      </c>
      <c r="G25">
        <f>VLOOKUP(C25,away!$B$2:$E$405,4,FALSE)</f>
        <v>0.66</v>
      </c>
      <c r="H25">
        <f>VLOOKUP(A25,away!$A$2:$E$405,3,FALSE)</f>
        <v>1.1875</v>
      </c>
      <c r="I25">
        <f>VLOOKUP(C25,away!$B$2:$E$405,3,FALSE)</f>
        <v>1.1000000000000001</v>
      </c>
      <c r="J25">
        <f>VLOOKUP(B25,home!$B$2:$E$405,4,FALSE)</f>
        <v>0.84</v>
      </c>
      <c r="K25" s="3">
        <f t="shared" si="56"/>
        <v>1.2677775</v>
      </c>
      <c r="L25" s="3">
        <f t="shared" si="57"/>
        <v>1.0972500000000001</v>
      </c>
      <c r="M25" s="5">
        <f t="shared" si="58"/>
        <v>9.3946716798243304E-2</v>
      </c>
      <c r="N25" s="5">
        <f t="shared" si="59"/>
        <v>0.11910353375568491</v>
      </c>
      <c r="O25" s="5">
        <f t="shared" si="60"/>
        <v>0.10308303500687248</v>
      </c>
      <c r="P25" s="5">
        <f t="shared" si="61"/>
        <v>0.1306863524134253</v>
      </c>
      <c r="Q25" s="5">
        <f t="shared" si="62"/>
        <v>7.5498390132973936E-2</v>
      </c>
      <c r="R25" s="5">
        <f t="shared" si="63"/>
        <v>5.6553930080645409E-2</v>
      </c>
      <c r="S25" s="5">
        <f t="shared" si="64"/>
        <v>4.5448428878584676E-2</v>
      </c>
      <c r="T25" s="5">
        <f t="shared" si="65"/>
        <v>8.2840608573405652E-2</v>
      </c>
      <c r="U25" s="5">
        <f t="shared" si="66"/>
        <v>7.1697800092815442E-2</v>
      </c>
      <c r="V25" s="5">
        <f t="shared" si="67"/>
        <v>7.0246549149044091E-3</v>
      </c>
      <c r="W25" s="5">
        <f t="shared" si="68"/>
        <v>3.1905053432268786E-2</v>
      </c>
      <c r="X25" s="5">
        <f t="shared" si="69"/>
        <v>3.5007819878556931E-2</v>
      </c>
      <c r="Y25" s="5">
        <f t="shared" si="70"/>
        <v>1.9206165180873296E-2</v>
      </c>
      <c r="Z25" s="5">
        <f t="shared" si="71"/>
        <v>2.0684599926996061E-2</v>
      </c>
      <c r="AA25" s="5">
        <f t="shared" si="72"/>
        <v>2.6223470383947251E-2</v>
      </c>
      <c r="AB25" s="5">
        <f t="shared" si="73"/>
        <v>1.6622762862342346E-2</v>
      </c>
      <c r="AC25" s="5">
        <f t="shared" si="74"/>
        <v>6.1073616984629378E-4</v>
      </c>
      <c r="AD25" s="5">
        <f t="shared" si="75"/>
        <v>1.0112127219432035E-2</v>
      </c>
      <c r="AE25" s="5">
        <f t="shared" si="76"/>
        <v>1.1095531591521803E-2</v>
      </c>
      <c r="AF25" s="5">
        <f t="shared" si="77"/>
        <v>6.0872860193986484E-3</v>
      </c>
      <c r="AG25" s="5">
        <f t="shared" si="78"/>
        <v>2.226424861595056E-3</v>
      </c>
      <c r="AH25" s="5">
        <f t="shared" si="79"/>
        <v>5.6740443174741065E-3</v>
      </c>
      <c r="AI25" s="5">
        <f t="shared" si="80"/>
        <v>7.1934257196965305E-3</v>
      </c>
      <c r="AJ25" s="5">
        <f t="shared" si="81"/>
        <v>4.5598316376762853E-3</v>
      </c>
      <c r="AK25" s="5">
        <f t="shared" si="82"/>
        <v>1.9269506513447155E-3</v>
      </c>
      <c r="AL25" s="5">
        <f t="shared" si="83"/>
        <v>3.3983042747759227E-5</v>
      </c>
      <c r="AM25" s="5">
        <f t="shared" si="84"/>
        <v>2.5639854731866994E-3</v>
      </c>
      <c r="AN25" s="5">
        <f t="shared" si="85"/>
        <v>2.8133330604541065E-3</v>
      </c>
      <c r="AO25" s="5">
        <f t="shared" si="86"/>
        <v>1.543464850291634E-3</v>
      </c>
      <c r="AP25" s="5">
        <f t="shared" si="87"/>
        <v>5.6452226899416519E-4</v>
      </c>
      <c r="AQ25" s="5">
        <f t="shared" si="88"/>
        <v>1.5485551491346193E-4</v>
      </c>
      <c r="AR25" s="5">
        <f t="shared" si="89"/>
        <v>1.2451690254696929E-3</v>
      </c>
      <c r="AS25" s="5">
        <f t="shared" si="90"/>
        <v>1.5785972741874038E-3</v>
      </c>
      <c r="AT25" s="5">
        <f t="shared" si="91"/>
        <v>1.0006550528880609E-3</v>
      </c>
      <c r="AU25" s="5">
        <f t="shared" si="92"/>
        <v>4.2286932043759793E-4</v>
      </c>
      <c r="AV25" s="5">
        <f t="shared" si="93"/>
        <v>1.3402605247276919E-4</v>
      </c>
      <c r="AW25" s="5">
        <f t="shared" si="94"/>
        <v>1.3131320166159692E-6</v>
      </c>
      <c r="AX25" s="5">
        <f t="shared" si="95"/>
        <v>5.4176051553882513E-4</v>
      </c>
      <c r="AY25" s="5">
        <f t="shared" si="96"/>
        <v>5.9444672567497594E-4</v>
      </c>
      <c r="AZ25" s="5">
        <f t="shared" si="97"/>
        <v>3.2612833487343364E-4</v>
      </c>
      <c r="BA25" s="5">
        <f t="shared" si="98"/>
        <v>1.1928143847995838E-4</v>
      </c>
      <c r="BB25" s="5">
        <f t="shared" si="99"/>
        <v>3.272038959303358E-5</v>
      </c>
      <c r="BC25" s="5">
        <f t="shared" si="100"/>
        <v>7.1804894961912212E-6</v>
      </c>
      <c r="BD25" s="5">
        <f t="shared" si="101"/>
        <v>2.2771028553277006E-4</v>
      </c>
      <c r="BE25" s="5">
        <f t="shared" si="102"/>
        <v>2.8868597651702144E-4</v>
      </c>
      <c r="BF25" s="5">
        <f t="shared" si="103"/>
        <v>1.8299479279690412E-4</v>
      </c>
      <c r="BG25" s="5">
        <f t="shared" si="104"/>
        <v>7.73322269750257E-5</v>
      </c>
      <c r="BH25" s="5">
        <f t="shared" si="105"/>
        <v>2.451001434595766E-5</v>
      </c>
      <c r="BI25" s="5">
        <f t="shared" si="106"/>
        <v>6.2146489424964677E-6</v>
      </c>
      <c r="BJ25" s="8">
        <f t="shared" si="107"/>
        <v>0.4023446197072077</v>
      </c>
      <c r="BK25" s="8">
        <f t="shared" si="108"/>
        <v>0.27834531894342673</v>
      </c>
      <c r="BL25" s="8">
        <f t="shared" si="109"/>
        <v>0.29872401542338028</v>
      </c>
      <c r="BM25" s="8">
        <f t="shared" si="110"/>
        <v>0.42063346221950704</v>
      </c>
      <c r="BN25" s="8">
        <f t="shared" si="111"/>
        <v>0.57887195818784543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</v>
      </c>
      <c r="F26">
        <f>VLOOKUP(B26,home!$B$2:$E$405,3,FALSE)</f>
        <v>1.05</v>
      </c>
      <c r="G26">
        <f>VLOOKUP(C26,away!$B$2:$E$405,4,FALSE)</f>
        <v>0.97</v>
      </c>
      <c r="H26">
        <f>VLOOKUP(A26,away!$A$2:$E$405,3,FALSE)</f>
        <v>1.42307692307692</v>
      </c>
      <c r="I26">
        <f>VLOOKUP(C26,away!$B$2:$E$405,3,FALSE)</f>
        <v>1.08</v>
      </c>
      <c r="J26">
        <f>VLOOKUP(B26,home!$B$2:$E$405,4,FALSE)</f>
        <v>1.25</v>
      </c>
      <c r="K26" s="3">
        <f t="shared" si="56"/>
        <v>1.5277500000000002</v>
      </c>
      <c r="L26" s="3">
        <f t="shared" si="57"/>
        <v>1.9211538461538422</v>
      </c>
      <c r="M26" s="5">
        <f t="shared" si="58"/>
        <v>3.1780453558489373E-2</v>
      </c>
      <c r="N26" s="5">
        <f t="shared" si="59"/>
        <v>4.8552587923982149E-2</v>
      </c>
      <c r="O26" s="5">
        <f t="shared" si="60"/>
        <v>6.1055140586405425E-2</v>
      </c>
      <c r="P26" s="5">
        <f t="shared" si="61"/>
        <v>9.3276991030880912E-2</v>
      </c>
      <c r="Q26" s="5">
        <f t="shared" si="62"/>
        <v>3.7088108100431866E-2</v>
      </c>
      <c r="R26" s="5">
        <f t="shared" si="63"/>
        <v>5.8648159082518171E-2</v>
      </c>
      <c r="S26" s="5">
        <f t="shared" si="64"/>
        <v>6.8442989963644535E-2</v>
      </c>
      <c r="T26" s="5">
        <f t="shared" si="65"/>
        <v>7.1251961523714172E-2</v>
      </c>
      <c r="U26" s="5">
        <f t="shared" si="66"/>
        <v>8.959972503831716E-2</v>
      </c>
      <c r="V26" s="5">
        <f t="shared" si="67"/>
        <v>2.2320344901504443E-2</v>
      </c>
      <c r="W26" s="5">
        <f t="shared" si="68"/>
        <v>1.8887119050144938E-2</v>
      </c>
      <c r="X26" s="5">
        <f t="shared" si="69"/>
        <v>3.628506140595146E-2</v>
      </c>
      <c r="Y26" s="5">
        <f t="shared" si="70"/>
        <v>3.4854592638985993E-2</v>
      </c>
      <c r="Z26" s="5">
        <f t="shared" si="71"/>
        <v>3.7557378797074055E-2</v>
      </c>
      <c r="AA26" s="5">
        <f t="shared" si="72"/>
        <v>5.7378285457229901E-2</v>
      </c>
      <c r="AB26" s="5">
        <f t="shared" si="73"/>
        <v>4.3829837803641497E-2</v>
      </c>
      <c r="AC26" s="5">
        <f t="shared" si="74"/>
        <v>4.0944479586959241E-3</v>
      </c>
      <c r="AD26" s="5">
        <f t="shared" si="75"/>
        <v>7.2136990322147349E-3</v>
      </c>
      <c r="AE26" s="5">
        <f t="shared" si="76"/>
        <v>1.3858625640735589E-2</v>
      </c>
      <c r="AF26" s="5">
        <f t="shared" si="77"/>
        <v>1.3312275976052716E-2</v>
      </c>
      <c r="AG26" s="5">
        <f t="shared" si="78"/>
        <v>8.5249767308183556E-3</v>
      </c>
      <c r="AH26" s="5">
        <f t="shared" si="79"/>
        <v>1.8038375681863901E-2</v>
      </c>
      <c r="AI26" s="5">
        <f t="shared" si="80"/>
        <v>2.7558128447967584E-2</v>
      </c>
      <c r="AJ26" s="5">
        <f t="shared" si="81"/>
        <v>2.1050965368191239E-2</v>
      </c>
      <c r="AK26" s="5">
        <f t="shared" si="82"/>
        <v>1.0720204113751394E-2</v>
      </c>
      <c r="AL26" s="5">
        <f t="shared" si="83"/>
        <v>4.806951981560603E-4</v>
      </c>
      <c r="AM26" s="5">
        <f t="shared" si="84"/>
        <v>2.2041457392932111E-3</v>
      </c>
      <c r="AN26" s="5">
        <f t="shared" si="85"/>
        <v>4.2345030645267569E-3</v>
      </c>
      <c r="AO26" s="5">
        <f t="shared" si="86"/>
        <v>4.0675659244829056E-3</v>
      </c>
      <c r="AP26" s="5">
        <f t="shared" si="87"/>
        <v>2.6048066401015476E-3</v>
      </c>
      <c r="AQ26" s="5">
        <f t="shared" si="88"/>
        <v>1.2510585737795391E-3</v>
      </c>
      <c r="AR26" s="5">
        <f t="shared" si="89"/>
        <v>6.9308989639161531E-3</v>
      </c>
      <c r="AS26" s="5">
        <f t="shared" si="90"/>
        <v>1.0588680892122906E-2</v>
      </c>
      <c r="AT26" s="5">
        <f t="shared" si="91"/>
        <v>8.0884286164703851E-3</v>
      </c>
      <c r="AU26" s="5">
        <f t="shared" si="92"/>
        <v>4.1190322729375457E-3</v>
      </c>
      <c r="AV26" s="5">
        <f t="shared" si="93"/>
        <v>1.5732128887450843E-3</v>
      </c>
      <c r="AW26" s="5">
        <f t="shared" si="94"/>
        <v>3.9190582633223117E-5</v>
      </c>
      <c r="AX26" s="5">
        <f t="shared" si="95"/>
        <v>5.6123060886753399E-4</v>
      </c>
      <c r="AY26" s="5">
        <f t="shared" si="96"/>
        <v>1.0782103428051259E-3</v>
      </c>
      <c r="AZ26" s="5">
        <f t="shared" si="97"/>
        <v>1.0357039735214601E-3</v>
      </c>
      <c r="BA26" s="5">
        <f t="shared" si="98"/>
        <v>6.6324889073585667E-4</v>
      </c>
      <c r="BB26" s="5">
        <f t="shared" si="99"/>
        <v>3.1855078934861524E-4</v>
      </c>
      <c r="BC26" s="5">
        <f t="shared" si="100"/>
        <v>1.2239701483048688E-4</v>
      </c>
      <c r="BD26" s="5">
        <f t="shared" si="101"/>
        <v>2.2192205336385327E-3</v>
      </c>
      <c r="BE26" s="5">
        <f t="shared" si="102"/>
        <v>3.390414170266269E-3</v>
      </c>
      <c r="BF26" s="5">
        <f t="shared" si="103"/>
        <v>2.5898526243121468E-3</v>
      </c>
      <c r="BG26" s="5">
        <f t="shared" si="104"/>
        <v>1.3188824489309614E-3</v>
      </c>
      <c r="BH26" s="5">
        <f t="shared" si="105"/>
        <v>5.0373066533856915E-4</v>
      </c>
      <c r="BI26" s="5">
        <f t="shared" si="106"/>
        <v>1.5391490479419974E-4</v>
      </c>
      <c r="BJ26" s="8">
        <f t="shared" si="107"/>
        <v>0.30797042958532517</v>
      </c>
      <c r="BK26" s="8">
        <f t="shared" si="108"/>
        <v>0.22147413295417637</v>
      </c>
      <c r="BL26" s="8">
        <f t="shared" si="109"/>
        <v>0.42935509056135901</v>
      </c>
      <c r="BM26" s="8">
        <f t="shared" si="110"/>
        <v>0.66491657185505471</v>
      </c>
      <c r="BN26" s="8">
        <f t="shared" si="111"/>
        <v>0.3304014402827079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</v>
      </c>
      <c r="F27">
        <f>VLOOKUP(B27,home!$B$2:$E$405,3,FALSE)</f>
        <v>0.92</v>
      </c>
      <c r="G27">
        <f>VLOOKUP(C27,away!$B$2:$E$405,4,FALSE)</f>
        <v>1.08</v>
      </c>
      <c r="H27">
        <f>VLOOKUP(A27,away!$A$2:$E$405,3,FALSE)</f>
        <v>1.42307692307692</v>
      </c>
      <c r="I27">
        <f>VLOOKUP(C27,away!$B$2:$E$405,3,FALSE)</f>
        <v>0.51</v>
      </c>
      <c r="J27">
        <f>VLOOKUP(B27,home!$B$2:$E$405,4,FALSE)</f>
        <v>1.19</v>
      </c>
      <c r="K27" s="3">
        <f t="shared" si="56"/>
        <v>1.4904000000000002</v>
      </c>
      <c r="L27" s="3">
        <f t="shared" si="57"/>
        <v>0.86366538461538267</v>
      </c>
      <c r="M27" s="5">
        <f t="shared" si="58"/>
        <v>9.4982236923665114E-2</v>
      </c>
      <c r="N27" s="5">
        <f t="shared" si="59"/>
        <v>0.14156152591103049</v>
      </c>
      <c r="O27" s="5">
        <f t="shared" si="60"/>
        <v>8.2032870184306619E-2</v>
      </c>
      <c r="P27" s="5">
        <f t="shared" si="61"/>
        <v>0.12226178972269058</v>
      </c>
      <c r="Q27" s="5">
        <f t="shared" si="62"/>
        <v>0.10549164910889995</v>
      </c>
      <c r="R27" s="5">
        <f t="shared" si="63"/>
        <v>3.5424475189416466E-2</v>
      </c>
      <c r="S27" s="5">
        <f t="shared" si="64"/>
        <v>3.934405450518267E-2</v>
      </c>
      <c r="T27" s="5">
        <f t="shared" si="65"/>
        <v>9.1109485701349052E-2</v>
      </c>
      <c r="U27" s="5">
        <f t="shared" si="66"/>
        <v>5.2796637822306307E-2</v>
      </c>
      <c r="V27" s="5">
        <f t="shared" si="67"/>
        <v>5.6271042232602141E-3</v>
      </c>
      <c r="W27" s="5">
        <f t="shared" si="68"/>
        <v>5.2408251277301518E-2</v>
      </c>
      <c r="X27" s="5">
        <f t="shared" si="69"/>
        <v>4.5263192496430231E-2</v>
      </c>
      <c r="Y27" s="5">
        <f t="shared" si="70"/>
        <v>1.9546126278174758E-2</v>
      </c>
      <c r="Z27" s="5">
        <f t="shared" si="71"/>
        <v>1.0198297663088485E-2</v>
      </c>
      <c r="AA27" s="5">
        <f t="shared" si="72"/>
        <v>1.519954283706708E-2</v>
      </c>
      <c r="AB27" s="5">
        <f t="shared" si="73"/>
        <v>1.1326699322182391E-2</v>
      </c>
      <c r="AC27" s="5">
        <f t="shared" si="74"/>
        <v>4.5270295766250564E-4</v>
      </c>
      <c r="AD27" s="5">
        <f t="shared" si="75"/>
        <v>1.9527314425922555E-2</v>
      </c>
      <c r="AE27" s="5">
        <f t="shared" si="76"/>
        <v>1.6865065524169911E-2</v>
      </c>
      <c r="AF27" s="5">
        <f t="shared" si="77"/>
        <v>7.282886651247919E-3</v>
      </c>
      <c r="AG27" s="5">
        <f t="shared" si="78"/>
        <v>2.0966590335867569E-3</v>
      </c>
      <c r="AH27" s="5">
        <f t="shared" si="79"/>
        <v>2.2019791684033682E-3</v>
      </c>
      <c r="AI27" s="5">
        <f t="shared" si="80"/>
        <v>3.2818297525883805E-3</v>
      </c>
      <c r="AJ27" s="5">
        <f t="shared" si="81"/>
        <v>2.4456195316288616E-3</v>
      </c>
      <c r="AK27" s="5">
        <f t="shared" si="82"/>
        <v>1.214983783313219E-3</v>
      </c>
      <c r="AL27" s="5">
        <f t="shared" si="83"/>
        <v>2.3308894635132819E-5</v>
      </c>
      <c r="AM27" s="5">
        <f t="shared" si="84"/>
        <v>5.8207018840789855E-3</v>
      </c>
      <c r="AN27" s="5">
        <f t="shared" si="85"/>
        <v>5.027138731444559E-3</v>
      </c>
      <c r="AO27" s="5">
        <f t="shared" si="86"/>
        <v>2.1708828530039759E-3</v>
      </c>
      <c r="AP27" s="5">
        <f t="shared" si="87"/>
        <v>6.2497212473153945E-4</v>
      </c>
      <c r="AQ27" s="5">
        <f t="shared" si="88"/>
        <v>1.3494169762003945E-4</v>
      </c>
      <c r="AR27" s="5">
        <f t="shared" si="89"/>
        <v>3.8035463707883127E-4</v>
      </c>
      <c r="AS27" s="5">
        <f t="shared" si="90"/>
        <v>5.6688055110229018E-4</v>
      </c>
      <c r="AT27" s="5">
        <f t="shared" si="91"/>
        <v>4.2243938668142672E-4</v>
      </c>
      <c r="AU27" s="5">
        <f t="shared" si="92"/>
        <v>2.0986788730333289E-4</v>
      </c>
      <c r="AV27" s="5">
        <f t="shared" si="93"/>
        <v>7.8196774809221876E-5</v>
      </c>
      <c r="AW27" s="5">
        <f t="shared" si="94"/>
        <v>8.3342693763047375E-7</v>
      </c>
      <c r="AX27" s="5">
        <f t="shared" si="95"/>
        <v>1.4458623480052227E-3</v>
      </c>
      <c r="AY27" s="5">
        <f t="shared" si="96"/>
        <v>1.2487412608908307E-3</v>
      </c>
      <c r="AZ27" s="5">
        <f t="shared" si="97"/>
        <v>5.392473006861887E-4</v>
      </c>
      <c r="BA27" s="5">
        <f t="shared" si="98"/>
        <v>1.5524307578331469E-4</v>
      </c>
      <c r="BB27" s="5">
        <f t="shared" si="99"/>
        <v>3.3519517688817862E-5</v>
      </c>
      <c r="BC27" s="5">
        <f t="shared" si="100"/>
        <v>5.7899294273670028E-6</v>
      </c>
      <c r="BD27" s="5">
        <f t="shared" si="101"/>
        <v>5.4749855653822156E-5</v>
      </c>
      <c r="BE27" s="5">
        <f t="shared" si="102"/>
        <v>8.159918486645655E-5</v>
      </c>
      <c r="BF27" s="5">
        <f t="shared" si="103"/>
        <v>6.0807712562483433E-5</v>
      </c>
      <c r="BG27" s="5">
        <f t="shared" si="104"/>
        <v>3.0209271601041785E-5</v>
      </c>
      <c r="BH27" s="5">
        <f t="shared" si="105"/>
        <v>1.1255974598548174E-5</v>
      </c>
      <c r="BI27" s="5">
        <f t="shared" si="106"/>
        <v>3.3551809083352343E-6</v>
      </c>
      <c r="BJ27" s="8">
        <f t="shared" si="107"/>
        <v>0.51835919713147405</v>
      </c>
      <c r="BK27" s="8">
        <f t="shared" si="108"/>
        <v>0.26393993848798708</v>
      </c>
      <c r="BL27" s="8">
        <f t="shared" si="109"/>
        <v>0.20782435400837848</v>
      </c>
      <c r="BM27" s="8">
        <f t="shared" si="110"/>
        <v>0.41731933241696539</v>
      </c>
      <c r="BN27" s="8">
        <f t="shared" si="111"/>
        <v>0.58175454704000928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</v>
      </c>
      <c r="F28">
        <f>VLOOKUP(B28,home!$B$2:$E$405,3,FALSE)</f>
        <v>0.82</v>
      </c>
      <c r="G28">
        <f>VLOOKUP(C28,away!$B$2:$E$405,4,FALSE)</f>
        <v>1.44</v>
      </c>
      <c r="H28">
        <f>VLOOKUP(A28,away!$A$2:$E$405,3,FALSE)</f>
        <v>1.42307692307692</v>
      </c>
      <c r="I28">
        <f>VLOOKUP(C28,away!$B$2:$E$405,3,FALSE)</f>
        <v>1.08</v>
      </c>
      <c r="J28">
        <f>VLOOKUP(B28,home!$B$2:$E$405,4,FALSE)</f>
        <v>0.92</v>
      </c>
      <c r="K28" s="3">
        <f t="shared" si="56"/>
        <v>1.7711999999999999</v>
      </c>
      <c r="L28" s="3">
        <f t="shared" si="57"/>
        <v>1.413969230769228</v>
      </c>
      <c r="M28" s="5">
        <f t="shared" si="58"/>
        <v>4.137124392108766E-2</v>
      </c>
      <c r="N28" s="5">
        <f t="shared" si="59"/>
        <v>7.3276747233030445E-2</v>
      </c>
      <c r="O28" s="5">
        <f t="shared" si="60"/>
        <v>5.8497665943066414E-2</v>
      </c>
      <c r="P28" s="5">
        <f t="shared" si="61"/>
        <v>0.10361106591835921</v>
      </c>
      <c r="Q28" s="5">
        <f t="shared" si="62"/>
        <v>6.4893887349571772E-2</v>
      </c>
      <c r="R28" s="5">
        <f t="shared" si="63"/>
        <v>4.1356949857656443E-2</v>
      </c>
      <c r="S28" s="5">
        <f t="shared" si="64"/>
        <v>6.4871466043027487E-2</v>
      </c>
      <c r="T28" s="5">
        <f t="shared" si="65"/>
        <v>9.1757959977298936E-2</v>
      </c>
      <c r="U28" s="5">
        <f t="shared" si="66"/>
        <v>7.3251429587881084E-2</v>
      </c>
      <c r="V28" s="5">
        <f t="shared" si="67"/>
        <v>1.8051727365739196E-2</v>
      </c>
      <c r="W28" s="5">
        <f t="shared" si="68"/>
        <v>3.8313351091187178E-2</v>
      </c>
      <c r="X28" s="5">
        <f t="shared" si="69"/>
        <v>5.4173899570597296E-2</v>
      </c>
      <c r="Y28" s="5">
        <f t="shared" si="70"/>
        <v>3.830011355180344E-2</v>
      </c>
      <c r="Z28" s="5">
        <f t="shared" si="71"/>
        <v>1.9492484859064001E-2</v>
      </c>
      <c r="AA28" s="5">
        <f t="shared" si="72"/>
        <v>3.4525089182374152E-2</v>
      </c>
      <c r="AB28" s="5">
        <f t="shared" si="73"/>
        <v>3.0575418979910556E-2</v>
      </c>
      <c r="AC28" s="5">
        <f t="shared" si="74"/>
        <v>2.8255717872530815E-3</v>
      </c>
      <c r="AD28" s="5">
        <f t="shared" si="75"/>
        <v>1.6965151863177683E-2</v>
      </c>
      <c r="AE28" s="5">
        <f t="shared" si="76"/>
        <v>2.3988202729860481E-2</v>
      </c>
      <c r="AF28" s="5">
        <f t="shared" si="77"/>
        <v>1.6959290280738563E-2</v>
      </c>
      <c r="AG28" s="5">
        <f t="shared" si="78"/>
        <v>7.9933048775493142E-3</v>
      </c>
      <c r="AH28" s="5">
        <f t="shared" si="79"/>
        <v>6.89044345548789E-3</v>
      </c>
      <c r="AI28" s="5">
        <f t="shared" si="80"/>
        <v>1.2204353448360149E-2</v>
      </c>
      <c r="AJ28" s="5">
        <f t="shared" si="81"/>
        <v>1.0808175413867749E-2</v>
      </c>
      <c r="AK28" s="5">
        <f t="shared" si="82"/>
        <v>6.38114676434752E-3</v>
      </c>
      <c r="AL28" s="5">
        <f t="shared" si="83"/>
        <v>2.8305699994377964E-4</v>
      </c>
      <c r="AM28" s="5">
        <f t="shared" si="84"/>
        <v>6.0097353960120595E-3</v>
      </c>
      <c r="AN28" s="5">
        <f t="shared" si="85"/>
        <v>8.4975809350257732E-3</v>
      </c>
      <c r="AO28" s="5">
        <f t="shared" si="86"/>
        <v>6.0076589890488254E-3</v>
      </c>
      <c r="AP28" s="5">
        <f t="shared" si="87"/>
        <v>2.8315483198230679E-3</v>
      </c>
      <c r="AQ28" s="5">
        <f t="shared" si="88"/>
        <v>1.0009305499165313E-3</v>
      </c>
      <c r="AR28" s="5">
        <f t="shared" si="89"/>
        <v>1.948575006483015E-3</v>
      </c>
      <c r="AS28" s="5">
        <f t="shared" si="90"/>
        <v>3.4513160514827155E-3</v>
      </c>
      <c r="AT28" s="5">
        <f t="shared" si="91"/>
        <v>3.0564854951930934E-3</v>
      </c>
      <c r="AU28" s="5">
        <f t="shared" si="92"/>
        <v>1.8045490363620025E-3</v>
      </c>
      <c r="AV28" s="5">
        <f t="shared" si="93"/>
        <v>7.9905431330109459E-4</v>
      </c>
      <c r="AW28" s="5">
        <f t="shared" si="94"/>
        <v>1.9691507312938073E-5</v>
      </c>
      <c r="AX28" s="5">
        <f t="shared" si="95"/>
        <v>1.7740738889027584E-3</v>
      </c>
      <c r="AY28" s="5">
        <f t="shared" si="96"/>
        <v>2.5084858920196062E-3</v>
      </c>
      <c r="AZ28" s="5">
        <f t="shared" si="97"/>
        <v>1.7734609335672117E-3</v>
      </c>
      <c r="BA28" s="5">
        <f t="shared" si="98"/>
        <v>8.3587306401176897E-4</v>
      </c>
      <c r="BB28" s="5">
        <f t="shared" si="99"/>
        <v>2.9547469833535975E-4</v>
      </c>
      <c r="BC28" s="5">
        <f t="shared" si="100"/>
        <v>8.3558426383403684E-5</v>
      </c>
      <c r="BD28" s="5">
        <f t="shared" si="101"/>
        <v>4.5920418383548856E-4</v>
      </c>
      <c r="BE28" s="5">
        <f t="shared" si="102"/>
        <v>8.1334245040941711E-4</v>
      </c>
      <c r="BF28" s="5">
        <f t="shared" si="103"/>
        <v>7.2029607408257985E-4</v>
      </c>
      <c r="BG28" s="5">
        <f t="shared" si="104"/>
        <v>4.2526280213835523E-4</v>
      </c>
      <c r="BH28" s="5">
        <f t="shared" si="105"/>
        <v>1.8830636878686369E-4</v>
      </c>
      <c r="BI28" s="5">
        <f t="shared" si="106"/>
        <v>6.6705648079058564E-5</v>
      </c>
      <c r="BJ28" s="8">
        <f t="shared" si="107"/>
        <v>0.45824028961786156</v>
      </c>
      <c r="BK28" s="8">
        <f t="shared" si="108"/>
        <v>0.23352261792743004</v>
      </c>
      <c r="BL28" s="8">
        <f t="shared" si="109"/>
        <v>0.28822377006310557</v>
      </c>
      <c r="BM28" s="8">
        <f t="shared" si="110"/>
        <v>0.61398280785998249</v>
      </c>
      <c r="BN28" s="8">
        <f t="shared" si="111"/>
        <v>0.38300756022277188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</v>
      </c>
      <c r="F29">
        <f>VLOOKUP(B29,home!$B$2:$E$405,3,FALSE)</f>
        <v>1</v>
      </c>
      <c r="G29">
        <f>VLOOKUP(C29,away!$B$2:$E$405,4,FALSE)</f>
        <v>1.24</v>
      </c>
      <c r="H29">
        <f>VLOOKUP(A29,away!$A$2:$E$405,3,FALSE)</f>
        <v>1.42307692307692</v>
      </c>
      <c r="I29">
        <f>VLOOKUP(C29,away!$B$2:$E$405,3,FALSE)</f>
        <v>1.24</v>
      </c>
      <c r="J29">
        <f>VLOOKUP(B29,home!$B$2:$E$405,4,FALSE)</f>
        <v>1.36</v>
      </c>
      <c r="K29" s="3">
        <f t="shared" si="56"/>
        <v>1.8599999999999999</v>
      </c>
      <c r="L29" s="3">
        <f t="shared" si="57"/>
        <v>2.3998769230769184</v>
      </c>
      <c r="M29" s="5">
        <f t="shared" si="58"/>
        <v>1.4124040646657638E-2</v>
      </c>
      <c r="N29" s="5">
        <f t="shared" si="59"/>
        <v>2.6270715602783198E-2</v>
      </c>
      <c r="O29" s="5">
        <f t="shared" si="60"/>
        <v>3.3895959208514057E-2</v>
      </c>
      <c r="P29" s="5">
        <f t="shared" si="61"/>
        <v>6.304648412783613E-2</v>
      </c>
      <c r="Q29" s="5">
        <f t="shared" si="62"/>
        <v>2.4431765510588382E-2</v>
      </c>
      <c r="R29" s="5">
        <f t="shared" si="63"/>
        <v>4.0673065145034736E-2</v>
      </c>
      <c r="S29" s="5">
        <f t="shared" si="64"/>
        <v>7.0356268087881091E-2</v>
      </c>
      <c r="T29" s="5">
        <f t="shared" si="65"/>
        <v>5.8633230238887619E-2</v>
      </c>
      <c r="U29" s="5">
        <f t="shared" si="66"/>
        <v>7.5651901169764585E-2</v>
      </c>
      <c r="V29" s="5">
        <f t="shared" si="67"/>
        <v>3.4894919396769884E-2</v>
      </c>
      <c r="W29" s="5">
        <f t="shared" si="68"/>
        <v>1.5147694616564794E-2</v>
      </c>
      <c r="X29" s="5">
        <f t="shared" si="69"/>
        <v>3.6352602748110315E-2</v>
      </c>
      <c r="Y29" s="5">
        <f t="shared" si="70"/>
        <v>4.3620886214486267E-2</v>
      </c>
      <c r="Z29" s="5">
        <f t="shared" si="71"/>
        <v>3.253678347745767E-2</v>
      </c>
      <c r="AA29" s="5">
        <f t="shared" si="72"/>
        <v>6.0518417268071251E-2</v>
      </c>
      <c r="AB29" s="5">
        <f t="shared" si="73"/>
        <v>5.6282128059306283E-2</v>
      </c>
      <c r="AC29" s="5">
        <f t="shared" si="74"/>
        <v>9.7351832459289453E-3</v>
      </c>
      <c r="AD29" s="5">
        <f t="shared" si="75"/>
        <v>7.0436779967026266E-3</v>
      </c>
      <c r="AE29" s="5">
        <f t="shared" si="76"/>
        <v>1.6903960277871291E-2</v>
      </c>
      <c r="AF29" s="5">
        <f t="shared" si="77"/>
        <v>2.0283712089736106E-2</v>
      </c>
      <c r="AG29" s="5">
        <f t="shared" si="78"/>
        <v>1.6226137519497991E-2</v>
      </c>
      <c r="AH29" s="5">
        <f t="shared" si="79"/>
        <v>1.9521068954675258E-2</v>
      </c>
      <c r="AI29" s="5">
        <f t="shared" si="80"/>
        <v>3.6309188255695971E-2</v>
      </c>
      <c r="AJ29" s="5">
        <f t="shared" si="81"/>
        <v>3.3767545077797265E-2</v>
      </c>
      <c r="AK29" s="5">
        <f t="shared" si="82"/>
        <v>2.0935877948234299E-2</v>
      </c>
      <c r="AL29" s="5">
        <f t="shared" si="83"/>
        <v>1.7382251760689462E-3</v>
      </c>
      <c r="AM29" s="5">
        <f t="shared" si="84"/>
        <v>2.620248214773377E-3</v>
      </c>
      <c r="AN29" s="5">
        <f t="shared" si="85"/>
        <v>6.2882732233681196E-3</v>
      </c>
      <c r="AO29" s="5">
        <f t="shared" si="86"/>
        <v>7.5455408973818311E-3</v>
      </c>
      <c r="AP29" s="5">
        <f t="shared" si="87"/>
        <v>6.0361231572532521E-3</v>
      </c>
      <c r="AQ29" s="5">
        <f t="shared" si="88"/>
        <v>3.621488167485567E-3</v>
      </c>
      <c r="AR29" s="5">
        <f t="shared" si="89"/>
        <v>9.3696325796236834E-3</v>
      </c>
      <c r="AS29" s="5">
        <f t="shared" si="90"/>
        <v>1.7427516598100046E-2</v>
      </c>
      <c r="AT29" s="5">
        <f t="shared" si="91"/>
        <v>1.6207590436233047E-2</v>
      </c>
      <c r="AU29" s="5">
        <f t="shared" si="92"/>
        <v>1.0048706070464486E-2</v>
      </c>
      <c r="AV29" s="5">
        <f t="shared" si="93"/>
        <v>4.6726483227659847E-3</v>
      </c>
      <c r="AW29" s="5">
        <f t="shared" si="94"/>
        <v>2.1552886850322411E-4</v>
      </c>
      <c r="AX29" s="5">
        <f t="shared" si="95"/>
        <v>8.1227694657974732E-4</v>
      </c>
      <c r="AY29" s="5">
        <f t="shared" si="96"/>
        <v>1.9493646992441182E-3</v>
      </c>
      <c r="AZ29" s="5">
        <f t="shared" si="97"/>
        <v>2.3391176781883687E-3</v>
      </c>
      <c r="BA29" s="5">
        <f t="shared" si="98"/>
        <v>1.8711981787485092E-3</v>
      </c>
      <c r="BB29" s="5">
        <f t="shared" si="99"/>
        <v>1.1226613319205265E-3</v>
      </c>
      <c r="BC29" s="5">
        <f t="shared" si="100"/>
        <v>5.3884980458137363E-4</v>
      </c>
      <c r="BD29" s="5">
        <f t="shared" si="101"/>
        <v>3.7476608342580857E-3</v>
      </c>
      <c r="BE29" s="5">
        <f t="shared" si="102"/>
        <v>6.9706491517200373E-3</v>
      </c>
      <c r="BF29" s="5">
        <f t="shared" si="103"/>
        <v>6.4827037110996369E-3</v>
      </c>
      <c r="BG29" s="5">
        <f t="shared" si="104"/>
        <v>4.0192763008817739E-3</v>
      </c>
      <c r="BH29" s="5">
        <f t="shared" si="105"/>
        <v>1.8689634799100242E-3</v>
      </c>
      <c r="BI29" s="5">
        <f t="shared" si="106"/>
        <v>6.9525441452652896E-4</v>
      </c>
      <c r="BJ29" s="8">
        <f t="shared" si="107"/>
        <v>0.29965952511475341</v>
      </c>
      <c r="BK29" s="8">
        <f t="shared" si="108"/>
        <v>0.19584448538038676</v>
      </c>
      <c r="BL29" s="8">
        <f t="shared" si="109"/>
        <v>0.45906575298667701</v>
      </c>
      <c r="BM29" s="8">
        <f t="shared" si="110"/>
        <v>0.78293068088711959</v>
      </c>
      <c r="BN29" s="8">
        <f t="shared" si="111"/>
        <v>0.20244203024141413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1.6256983240223499</v>
      </c>
      <c r="F30">
        <f>VLOOKUP(B30,home!$B$2:$E$405,3,FALSE)</f>
        <v>2.3199999999999998</v>
      </c>
      <c r="G30">
        <f>VLOOKUP(C30,away!$B$2:$E$405,4,FALSE)</f>
        <v>1.29</v>
      </c>
      <c r="H30">
        <f>VLOOKUP(A30,away!$A$2:$E$405,3,FALSE)</f>
        <v>1.4636871508379901</v>
      </c>
      <c r="I30">
        <f>VLOOKUP(C30,away!$B$2:$E$405,3,FALSE)</f>
        <v>0.86</v>
      </c>
      <c r="J30">
        <f>VLOOKUP(B30,home!$B$2:$E$405,4,FALSE)</f>
        <v>0.91</v>
      </c>
      <c r="K30" s="3">
        <f t="shared" si="56"/>
        <v>4.8653899441340887</v>
      </c>
      <c r="L30" s="3">
        <f t="shared" si="57"/>
        <v>1.1454815642458109</v>
      </c>
      <c r="M30" s="5">
        <f t="shared" si="58"/>
        <v>2.4519503537019319E-3</v>
      </c>
      <c r="N30" s="5">
        <f t="shared" si="59"/>
        <v>1.1929694594417402E-2</v>
      </c>
      <c r="O30" s="5">
        <f t="shared" si="60"/>
        <v>2.8086639266115578E-3</v>
      </c>
      <c r="P30" s="5">
        <f t="shared" si="61"/>
        <v>1.366524522498804E-2</v>
      </c>
      <c r="Q30" s="5">
        <f t="shared" si="62"/>
        <v>2.9021308058134621E-2</v>
      </c>
      <c r="R30" s="5">
        <f t="shared" si="63"/>
        <v>1.6086363740478947E-3</v>
      </c>
      <c r="S30" s="5">
        <f t="shared" si="64"/>
        <v>1.903983565339341E-2</v>
      </c>
      <c r="T30" s="5">
        <f t="shared" si="65"/>
        <v>3.32433733508916E-2</v>
      </c>
      <c r="U30" s="5">
        <f t="shared" si="66"/>
        <v>7.8266432380609506E-3</v>
      </c>
      <c r="V30" s="5">
        <f t="shared" si="67"/>
        <v>1.1790343092671692E-2</v>
      </c>
      <c r="W30" s="5">
        <f t="shared" si="68"/>
        <v>4.706666013055525E-2</v>
      </c>
      <c r="X30" s="5">
        <f t="shared" si="69"/>
        <v>5.3913991470174359E-2</v>
      </c>
      <c r="Y30" s="5">
        <f t="shared" si="70"/>
        <v>3.0878741641995323E-2</v>
      </c>
      <c r="Z30" s="5">
        <f t="shared" si="71"/>
        <v>6.142211033490308E-4</v>
      </c>
      <c r="AA30" s="5">
        <f t="shared" si="72"/>
        <v>2.9884251797093193E-3</v>
      </c>
      <c r="AB30" s="5">
        <f t="shared" si="73"/>
        <v>7.269926909077417E-3</v>
      </c>
      <c r="AC30" s="5">
        <f t="shared" si="74"/>
        <v>4.1068819308690361E-3</v>
      </c>
      <c r="AD30" s="5">
        <f t="shared" si="75"/>
        <v>5.7249413725795097E-2</v>
      </c>
      <c r="AE30" s="5">
        <f t="shared" si="76"/>
        <v>6.5578147986779356E-2</v>
      </c>
      <c r="AF30" s="5">
        <f t="shared" si="77"/>
        <v>3.7559279768119652E-2</v>
      </c>
      <c r="AG30" s="5">
        <f t="shared" si="78"/>
        <v>1.4341154180243917E-2</v>
      </c>
      <c r="AH30" s="5">
        <f t="shared" si="79"/>
        <v>1.7589473756425883E-4</v>
      </c>
      <c r="AI30" s="5">
        <f t="shared" si="80"/>
        <v>8.5579648737124962E-4</v>
      </c>
      <c r="AJ30" s="5">
        <f t="shared" si="81"/>
        <v>2.0818918119406772E-3</v>
      </c>
      <c r="AK30" s="5">
        <f t="shared" si="82"/>
        <v>3.3764051621970885E-3</v>
      </c>
      <c r="AL30" s="5">
        <f t="shared" si="83"/>
        <v>9.1554135442695141E-4</v>
      </c>
      <c r="AM30" s="5">
        <f t="shared" si="84"/>
        <v>5.5708144369811093E-2</v>
      </c>
      <c r="AN30" s="5">
        <f t="shared" si="85"/>
        <v>6.3812652353962662E-2</v>
      </c>
      <c r="AO30" s="5">
        <f t="shared" si="86"/>
        <v>3.6548108418545652E-2</v>
      </c>
      <c r="AP30" s="5">
        <f t="shared" si="87"/>
        <v>1.3955061467167058E-2</v>
      </c>
      <c r="AQ30" s="5">
        <f t="shared" si="88"/>
        <v>3.996316409639239E-3</v>
      </c>
      <c r="AR30" s="5">
        <f t="shared" si="89"/>
        <v>4.0296835825542711E-5</v>
      </c>
      <c r="AS30" s="5">
        <f t="shared" si="90"/>
        <v>1.9605981980601783E-4</v>
      </c>
      <c r="AT30" s="5">
        <f t="shared" si="91"/>
        <v>4.7695373786647041E-4</v>
      </c>
      <c r="AU30" s="5">
        <f t="shared" si="92"/>
        <v>7.7352197334423019E-4</v>
      </c>
      <c r="AV30" s="5">
        <f t="shared" si="93"/>
        <v>9.408715076689438E-4</v>
      </c>
      <c r="AW30" s="5">
        <f t="shared" si="94"/>
        <v>1.4173634269657194E-4</v>
      </c>
      <c r="AX30" s="5">
        <f t="shared" si="95"/>
        <v>4.5173640903874816E-2</v>
      </c>
      <c r="AY30" s="5">
        <f t="shared" si="96"/>
        <v>5.1745572845249069E-2</v>
      </c>
      <c r="AZ30" s="5">
        <f t="shared" si="97"/>
        <v>2.9636799862785737E-2</v>
      </c>
      <c r="BA30" s="5">
        <f t="shared" si="98"/>
        <v>1.1316135955354616E-2</v>
      </c>
      <c r="BB30" s="5">
        <f t="shared" si="99"/>
        <v>3.2406062788394659E-3</v>
      </c>
      <c r="BC30" s="5">
        <f t="shared" si="100"/>
        <v>7.4241094987796544E-4</v>
      </c>
      <c r="BD30" s="5">
        <f t="shared" si="101"/>
        <v>7.6932137559332307E-6</v>
      </c>
      <c r="BE30" s="5">
        <f t="shared" si="102"/>
        <v>3.7430484846191582E-5</v>
      </c>
      <c r="BF30" s="5">
        <f t="shared" si="103"/>
        <v>9.1056952287361993E-5</v>
      </c>
      <c r="BG30" s="5">
        <f t="shared" si="104"/>
        <v>1.4767586000080947E-4</v>
      </c>
      <c r="BH30" s="5">
        <f t="shared" si="105"/>
        <v>1.7962516105982302E-4</v>
      </c>
      <c r="BI30" s="5">
        <f t="shared" si="106"/>
        <v>1.7478929046678575E-4</v>
      </c>
      <c r="BJ30" s="8">
        <f t="shared" si="107"/>
        <v>0.69665721472221398</v>
      </c>
      <c r="BK30" s="8">
        <f t="shared" si="108"/>
        <v>0.10371537045530013</v>
      </c>
      <c r="BL30" s="8">
        <f t="shared" si="109"/>
        <v>3.2058258663508511E-2</v>
      </c>
      <c r="BM30" s="8">
        <f t="shared" si="110"/>
        <v>0.71995572990991774</v>
      </c>
      <c r="BN30" s="8">
        <f t="shared" si="111"/>
        <v>6.1485498531901446E-2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1.6256983240223499</v>
      </c>
      <c r="F31">
        <f>VLOOKUP(B31,home!$B$2:$E$405,3,FALSE)</f>
        <v>1.37</v>
      </c>
      <c r="G31">
        <f>VLOOKUP(C31,away!$B$2:$E$405,4,FALSE)</f>
        <v>0.89</v>
      </c>
      <c r="H31">
        <f>VLOOKUP(A31,away!$A$2:$E$405,3,FALSE)</f>
        <v>1.4636871508379901</v>
      </c>
      <c r="I31">
        <f>VLOOKUP(C31,away!$B$2:$E$405,3,FALSE)</f>
        <v>0.62</v>
      </c>
      <c r="J31">
        <f>VLOOKUP(B31,home!$B$2:$E$405,4,FALSE)</f>
        <v>0.91</v>
      </c>
      <c r="K31" s="3">
        <f t="shared" si="56"/>
        <v>1.9822139664804512</v>
      </c>
      <c r="L31" s="3">
        <f t="shared" si="57"/>
        <v>0.82581229050279403</v>
      </c>
      <c r="M31" s="5">
        <f t="shared" si="58"/>
        <v>6.0323938922008269E-2</v>
      </c>
      <c r="N31" s="5">
        <f t="shared" si="59"/>
        <v>0.11957495424431848</v>
      </c>
      <c r="O31" s="5">
        <f t="shared" si="60"/>
        <v>4.9816250173334291E-2</v>
      </c>
      <c r="P31" s="5">
        <f t="shared" si="61"/>
        <v>9.8746466851267423E-2</v>
      </c>
      <c r="Q31" s="5">
        <f t="shared" si="62"/>
        <v>0.11851157217217453</v>
      </c>
      <c r="R31" s="5">
        <f t="shared" si="63"/>
        <v>2.0569435829950699E-2</v>
      </c>
      <c r="S31" s="5">
        <f t="shared" si="64"/>
        <v>4.041042780800163E-2</v>
      </c>
      <c r="T31" s="5">
        <f t="shared" si="65"/>
        <v>9.7868312866590618E-2</v>
      </c>
      <c r="U31" s="5">
        <f t="shared" si="66"/>
        <v>4.0773022984751682E-2</v>
      </c>
      <c r="V31" s="5">
        <f t="shared" si="67"/>
        <v>7.3499233956181298E-3</v>
      </c>
      <c r="W31" s="5">
        <f t="shared" si="68"/>
        <v>7.8305097849746763E-2</v>
      </c>
      <c r="X31" s="5">
        <f t="shared" si="69"/>
        <v>6.4665312213344775E-2</v>
      </c>
      <c r="Y31" s="5">
        <f t="shared" si="70"/>
        <v>2.6700704797490274E-2</v>
      </c>
      <c r="Z31" s="5">
        <f t="shared" si="71"/>
        <v>5.6621643056939432E-3</v>
      </c>
      <c r="AA31" s="5">
        <f t="shared" si="72"/>
        <v>1.122362116725362E-2</v>
      </c>
      <c r="AB31" s="5">
        <f t="shared" si="73"/>
        <v>1.1123809316107878E-2</v>
      </c>
      <c r="AC31" s="5">
        <f t="shared" si="74"/>
        <v>7.5195993903339451E-4</v>
      </c>
      <c r="AD31" s="5">
        <f t="shared" si="75"/>
        <v>3.8804364651096615E-2</v>
      </c>
      <c r="AE31" s="5">
        <f t="shared" si="76"/>
        <v>3.2045121254027746E-2</v>
      </c>
      <c r="AF31" s="5">
        <f t="shared" si="77"/>
        <v>1.3231627491114208E-2</v>
      </c>
      <c r="AG31" s="5">
        <f t="shared" si="78"/>
        <v>3.6422802018389218E-3</v>
      </c>
      <c r="AH31" s="5">
        <f t="shared" si="79"/>
        <v>1.168971218622069E-3</v>
      </c>
      <c r="AI31" s="5">
        <f t="shared" si="80"/>
        <v>2.3171510759663378E-3</v>
      </c>
      <c r="AJ31" s="5">
        <f t="shared" si="81"/>
        <v>2.2965446126128409E-3</v>
      </c>
      <c r="AK31" s="5">
        <f t="shared" si="82"/>
        <v>1.5174142685888698E-3</v>
      </c>
      <c r="AL31" s="5">
        <f t="shared" si="83"/>
        <v>4.9236431519661239E-5</v>
      </c>
      <c r="AM31" s="5">
        <f t="shared" si="84"/>
        <v>1.5383710714360803E-2</v>
      </c>
      <c r="AN31" s="5">
        <f t="shared" si="85"/>
        <v>1.2704057381458666E-2</v>
      </c>
      <c r="AO31" s="5">
        <f t="shared" si="86"/>
        <v>5.2455833624306539E-3</v>
      </c>
      <c r="AP31" s="5">
        <f t="shared" si="87"/>
        <v>1.4439557371840692E-3</v>
      </c>
      <c r="AQ31" s="5">
        <f t="shared" si="88"/>
        <v>2.9810909867715658E-4</v>
      </c>
      <c r="AR31" s="5">
        <f t="shared" si="89"/>
        <v>1.9307015991642672E-4</v>
      </c>
      <c r="AS31" s="5">
        <f t="shared" si="90"/>
        <v>3.8270636749695519E-4</v>
      </c>
      <c r="AT31" s="5">
        <f t="shared" si="91"/>
        <v>3.7930295335673252E-4</v>
      </c>
      <c r="AU31" s="5">
        <f t="shared" si="92"/>
        <v>2.5061987055699937E-4</v>
      </c>
      <c r="AV31" s="5">
        <f t="shared" si="93"/>
        <v>1.241955519239018E-4</v>
      </c>
      <c r="AW31" s="5">
        <f t="shared" si="94"/>
        <v>2.2388033211532326E-6</v>
      </c>
      <c r="AX31" s="5">
        <f t="shared" si="95"/>
        <v>5.0823010390501572E-3</v>
      </c>
      <c r="AY31" s="5">
        <f t="shared" si="96"/>
        <v>4.1970266620827397E-3</v>
      </c>
      <c r="AZ31" s="5">
        <f t="shared" si="97"/>
        <v>1.7329781005579216E-3</v>
      </c>
      <c r="BA31" s="5">
        <f t="shared" si="98"/>
        <v>4.7703820487097294E-4</v>
      </c>
      <c r="BB31" s="5">
        <f t="shared" si="99"/>
        <v>9.8486003155459799E-5</v>
      </c>
      <c r="BC31" s="5">
        <f t="shared" si="100"/>
        <v>1.6266190369655135E-5</v>
      </c>
      <c r="BD31" s="5">
        <f t="shared" si="101"/>
        <v>2.6573285164720845E-5</v>
      </c>
      <c r="BE31" s="5">
        <f t="shared" si="102"/>
        <v>5.2673936988777429E-5</v>
      </c>
      <c r="BF31" s="5">
        <f t="shared" si="103"/>
        <v>5.2205506784332943E-5</v>
      </c>
      <c r="BG31" s="5">
        <f t="shared" si="104"/>
        <v>3.4494161558364897E-5</v>
      </c>
      <c r="BH31" s="5">
        <f t="shared" si="105"/>
        <v>1.7093702200756005E-5</v>
      </c>
      <c r="BI31" s="5">
        <f t="shared" si="106"/>
        <v>6.7766750482392343E-6</v>
      </c>
      <c r="BJ31" s="8">
        <f t="shared" si="107"/>
        <v>0.64002886023594108</v>
      </c>
      <c r="BK31" s="8">
        <f t="shared" si="108"/>
        <v>0.21182898000953126</v>
      </c>
      <c r="BL31" s="8">
        <f t="shared" si="109"/>
        <v>0.14232593281818445</v>
      </c>
      <c r="BM31" s="8">
        <f t="shared" si="110"/>
        <v>0.52810853131753555</v>
      </c>
      <c r="BN31" s="8">
        <f t="shared" si="111"/>
        <v>0.46754261819305371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1.6256983240223499</v>
      </c>
      <c r="F32">
        <f>VLOOKUP(B32,home!$B$2:$E$405,3,FALSE)</f>
        <v>1.1599999999999999</v>
      </c>
      <c r="G32">
        <f>VLOOKUP(C32,away!$B$2:$E$405,4,FALSE)</f>
        <v>0.98</v>
      </c>
      <c r="H32">
        <f>VLOOKUP(A32,away!$A$2:$E$405,3,FALSE)</f>
        <v>1.4636871508379901</v>
      </c>
      <c r="I32">
        <f>VLOOKUP(C32,away!$B$2:$E$405,3,FALSE)</f>
        <v>0.86</v>
      </c>
      <c r="J32">
        <f>VLOOKUP(B32,home!$B$2:$E$405,4,FALSE)</f>
        <v>0.84</v>
      </c>
      <c r="K32" s="3">
        <f t="shared" si="56"/>
        <v>1.8480938547486072</v>
      </c>
      <c r="L32" s="3">
        <f t="shared" si="57"/>
        <v>1.0573675977653638</v>
      </c>
      <c r="M32" s="5">
        <f t="shared" si="58"/>
        <v>5.4723532462594392E-2</v>
      </c>
      <c r="N32" s="5">
        <f t="shared" si="59"/>
        <v>0.10113422405425661</v>
      </c>
      <c r="O32" s="5">
        <f t="shared" si="60"/>
        <v>5.7862890061208337E-2</v>
      </c>
      <c r="P32" s="5">
        <f t="shared" si="61"/>
        <v>0.10693605154011339</v>
      </c>
      <c r="Q32" s="5">
        <f t="shared" si="62"/>
        <v>9.3452768989720228E-2</v>
      </c>
      <c r="R32" s="5">
        <f t="shared" si="63"/>
        <v>3.0591172531890597E-2</v>
      </c>
      <c r="S32" s="5">
        <f t="shared" si="64"/>
        <v>5.2241323816249713E-2</v>
      </c>
      <c r="T32" s="5">
        <f t="shared" si="65"/>
        <v>9.8813929851181953E-2</v>
      </c>
      <c r="U32" s="5">
        <f t="shared" si="66"/>
        <v>5.6535357965741405E-2</v>
      </c>
      <c r="V32" s="5">
        <f t="shared" si="67"/>
        <v>1.1342836831580647E-2</v>
      </c>
      <c r="W32" s="5">
        <f t="shared" si="68"/>
        <v>5.7569829359714393E-2</v>
      </c>
      <c r="X32" s="5">
        <f t="shared" si="69"/>
        <v>6.0872472173843117E-2</v>
      </c>
      <c r="Y32" s="5">
        <f t="shared" si="70"/>
        <v>3.218228983624772E-2</v>
      </c>
      <c r="Z32" s="5">
        <f t="shared" si="71"/>
        <v>1.0782038204290316E-2</v>
      </c>
      <c r="AA32" s="5">
        <f t="shared" si="72"/>
        <v>1.9926218547013642E-2</v>
      </c>
      <c r="AB32" s="5">
        <f t="shared" si="73"/>
        <v>1.8412761022556817E-2</v>
      </c>
      <c r="AC32" s="5">
        <f t="shared" si="74"/>
        <v>1.3853251625136171E-3</v>
      </c>
      <c r="AD32" s="5">
        <f t="shared" si="75"/>
        <v>2.6598611964653528E-2</v>
      </c>
      <c r="AE32" s="5">
        <f t="shared" si="76"/>
        <v>2.8124510436958763E-2</v>
      </c>
      <c r="AF32" s="5">
        <f t="shared" si="77"/>
        <v>1.4868973019526993E-2</v>
      </c>
      <c r="AG32" s="5">
        <f t="shared" si="78"/>
        <v>5.2406567609650893E-3</v>
      </c>
      <c r="AH32" s="5">
        <f t="shared" si="79"/>
        <v>2.850144458771207E-3</v>
      </c>
      <c r="AI32" s="5">
        <f t="shared" si="80"/>
        <v>5.2673344594008631E-3</v>
      </c>
      <c r="AJ32" s="5">
        <f t="shared" si="81"/>
        <v>4.8672642226621566E-3</v>
      </c>
      <c r="AK32" s="5">
        <f t="shared" si="82"/>
        <v>2.9983870331132295E-3</v>
      </c>
      <c r="AL32" s="5">
        <f t="shared" si="83"/>
        <v>1.0828336279616614E-4</v>
      </c>
      <c r="AM32" s="5">
        <f t="shared" si="84"/>
        <v>9.831346263343789E-3</v>
      </c>
      <c r="AN32" s="5">
        <f t="shared" si="85"/>
        <v>1.0395346981271309E-2</v>
      </c>
      <c r="AO32" s="5">
        <f t="shared" si="86"/>
        <v>5.4958515327621343E-3</v>
      </c>
      <c r="AP32" s="5">
        <f t="shared" si="87"/>
        <v>1.9370451109572639E-3</v>
      </c>
      <c r="AQ32" s="5">
        <f t="shared" si="88"/>
        <v>5.1204218393400614E-4</v>
      </c>
      <c r="AR32" s="5">
        <f t="shared" si="89"/>
        <v>6.0273007993103488E-4</v>
      </c>
      <c r="AS32" s="5">
        <f t="shared" si="90"/>
        <v>1.1139017567926824E-3</v>
      </c>
      <c r="AT32" s="5">
        <f t="shared" si="91"/>
        <v>1.0292974957611173E-3</v>
      </c>
      <c r="AU32" s="5">
        <f t="shared" si="92"/>
        <v>6.3407945887475044E-4</v>
      </c>
      <c r="AV32" s="5">
        <f t="shared" si="93"/>
        <v>2.9295958784218712E-4</v>
      </c>
      <c r="AW32" s="5">
        <f t="shared" si="94"/>
        <v>5.8777248835227449E-6</v>
      </c>
      <c r="AX32" s="5">
        <f t="shared" si="95"/>
        <v>3.028208435531888E-3</v>
      </c>
      <c r="AY32" s="5">
        <f t="shared" si="96"/>
        <v>3.2019294790111628E-3</v>
      </c>
      <c r="AZ32" s="5">
        <f t="shared" si="97"/>
        <v>1.6928082407180679E-3</v>
      </c>
      <c r="BA32" s="5">
        <f t="shared" si="98"/>
        <v>5.9664019432182519E-4</v>
      </c>
      <c r="BB32" s="5">
        <f t="shared" si="99"/>
        <v>1.5771700225008202E-4</v>
      </c>
      <c r="BC32" s="5">
        <f t="shared" si="100"/>
        <v>3.3352969559184744E-5</v>
      </c>
      <c r="BD32" s="5">
        <f t="shared" si="101"/>
        <v>1.0621787611960064E-4</v>
      </c>
      <c r="BE32" s="5">
        <f t="shared" si="102"/>
        <v>1.963006041210828E-4</v>
      </c>
      <c r="BF32" s="5">
        <f t="shared" si="103"/>
        <v>1.8139097007980614E-4</v>
      </c>
      <c r="BG32" s="5">
        <f t="shared" si="104"/>
        <v>1.1174251237045942E-4</v>
      </c>
      <c r="BH32" s="5">
        <f t="shared" si="105"/>
        <v>5.1627662606504067E-5</v>
      </c>
      <c r="BI32" s="5">
        <f t="shared" si="106"/>
        <v>1.9082553199622922E-5</v>
      </c>
      <c r="BJ32" s="8">
        <f t="shared" si="107"/>
        <v>0.55574055484072904</v>
      </c>
      <c r="BK32" s="8">
        <f t="shared" si="108"/>
        <v>0.22993928265485908</v>
      </c>
      <c r="BL32" s="8">
        <f t="shared" si="109"/>
        <v>0.2036508608600571</v>
      </c>
      <c r="BM32" s="8">
        <f t="shared" si="110"/>
        <v>0.55221604516602429</v>
      </c>
      <c r="BN32" s="8">
        <f t="shared" si="111"/>
        <v>0.44470063963978351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1.6256983240223499</v>
      </c>
      <c r="F33">
        <f>VLOOKUP(B33,home!$B$2:$E$405,3,FALSE)</f>
        <v>1.29</v>
      </c>
      <c r="G33">
        <f>VLOOKUP(C33,away!$B$2:$E$405,4,FALSE)</f>
        <v>1.23</v>
      </c>
      <c r="H33">
        <f>VLOOKUP(A33,away!$A$2:$E$405,3,FALSE)</f>
        <v>1.4636871508379901</v>
      </c>
      <c r="I33">
        <f>VLOOKUP(C33,away!$B$2:$E$405,3,FALSE)</f>
        <v>1.23</v>
      </c>
      <c r="J33">
        <f>VLOOKUP(B33,home!$B$2:$E$405,4,FALSE)</f>
        <v>0.82</v>
      </c>
      <c r="K33" s="3">
        <f t="shared" si="56"/>
        <v>2.5794955307262626</v>
      </c>
      <c r="L33" s="3">
        <f t="shared" si="57"/>
        <v>1.4762748603351967</v>
      </c>
      <c r="M33" s="5">
        <f t="shared" si="58"/>
        <v>1.7322130227490351E-2</v>
      </c>
      <c r="N33" s="5">
        <f t="shared" si="59"/>
        <v>4.4682357504469652E-2</v>
      </c>
      <c r="O33" s="5">
        <f t="shared" si="60"/>
        <v>2.557222538229641E-2</v>
      </c>
      <c r="P33" s="5">
        <f t="shared" si="61"/>
        <v>6.5963441084358268E-2</v>
      </c>
      <c r="Q33" s="5">
        <f t="shared" si="62"/>
        <v>5.7628970742546304E-2</v>
      </c>
      <c r="R33" s="5">
        <f t="shared" si="63"/>
        <v>1.8875816727354909E-2</v>
      </c>
      <c r="S33" s="5">
        <f t="shared" si="64"/>
        <v>6.2797928178375248E-2</v>
      </c>
      <c r="T33" s="5">
        <f t="shared" si="65"/>
        <v>8.5076200734213681E-2</v>
      </c>
      <c r="U33" s="5">
        <f t="shared" si="66"/>
        <v>4.8690084887020001E-2</v>
      </c>
      <c r="V33" s="5">
        <f t="shared" si="67"/>
        <v>2.6570811000549834E-2</v>
      </c>
      <c r="W33" s="5">
        <f t="shared" si="68"/>
        <v>4.9551224156917574E-2</v>
      </c>
      <c r="X33" s="5">
        <f t="shared" si="69"/>
        <v>7.3151226521691509E-2</v>
      </c>
      <c r="Y33" s="5">
        <f t="shared" si="70"/>
        <v>5.3995658358329257E-2</v>
      </c>
      <c r="Z33" s="5">
        <f t="shared" si="71"/>
        <v>9.2886312342962112E-3</v>
      </c>
      <c r="AA33" s="5">
        <f t="shared" si="72"/>
        <v>2.3959982755431437E-2</v>
      </c>
      <c r="AB33" s="5">
        <f t="shared" si="73"/>
        <v>3.0902334216956873E-2</v>
      </c>
      <c r="AC33" s="5">
        <f t="shared" si="74"/>
        <v>6.3239267593689077E-3</v>
      </c>
      <c r="AD33" s="5">
        <f t="shared" si="75"/>
        <v>3.1954290313696017E-2</v>
      </c>
      <c r="AE33" s="5">
        <f t="shared" si="76"/>
        <v>4.7173315469961917E-2</v>
      </c>
      <c r="AF33" s="5">
        <f t="shared" si="77"/>
        <v>3.4820389853483111E-2</v>
      </c>
      <c r="AG33" s="5">
        <f t="shared" si="78"/>
        <v>1.7134822055922625E-2</v>
      </c>
      <c r="AH33" s="5">
        <f t="shared" si="79"/>
        <v>3.4281431945289475E-3</v>
      </c>
      <c r="AI33" s="5">
        <f t="shared" si="80"/>
        <v>8.8428800489770698E-3</v>
      </c>
      <c r="AJ33" s="5">
        <f t="shared" si="81"/>
        <v>1.1405084782542398E-2</v>
      </c>
      <c r="AK33" s="5">
        <f t="shared" si="82"/>
        <v>9.8064550747074073E-3</v>
      </c>
      <c r="AL33" s="5">
        <f t="shared" si="83"/>
        <v>9.6327175638342847E-4</v>
      </c>
      <c r="AM33" s="5">
        <f t="shared" si="84"/>
        <v>1.6485189810341683E-2</v>
      </c>
      <c r="AN33" s="5">
        <f t="shared" si="85"/>
        <v>2.4336671284861375E-2</v>
      </c>
      <c r="AO33" s="5">
        <f t="shared" si="86"/>
        <v>1.7963808001041165E-2</v>
      </c>
      <c r="AP33" s="5">
        <f t="shared" si="87"/>
        <v>8.8398393826084436E-3</v>
      </c>
      <c r="AQ33" s="5">
        <f t="shared" si="88"/>
        <v>3.2625081624864639E-3</v>
      </c>
      <c r="AR33" s="5">
        <f t="shared" si="89"/>
        <v>1.0121763231424551E-3</v>
      </c>
      <c r="AS33" s="5">
        <f t="shared" si="90"/>
        <v>2.6109043018529036E-3</v>
      </c>
      <c r="AT33" s="5">
        <f t="shared" si="91"/>
        <v>3.3674079888917703E-3</v>
      </c>
      <c r="AU33" s="5">
        <f t="shared" si="92"/>
        <v>2.8954046191594111E-3</v>
      </c>
      <c r="AV33" s="5">
        <f t="shared" si="93"/>
        <v>1.8671708186914688E-3</v>
      </c>
      <c r="AW33" s="5">
        <f t="shared" si="94"/>
        <v>1.0189393393811625E-4</v>
      </c>
      <c r="AX33" s="5">
        <f t="shared" si="95"/>
        <v>7.0872455731584155E-3</v>
      </c>
      <c r="AY33" s="5">
        <f t="shared" si="96"/>
        <v>1.0462722468675681E-2</v>
      </c>
      <c r="AZ33" s="5">
        <f t="shared" si="97"/>
        <v>7.72292707558506E-3</v>
      </c>
      <c r="BA33" s="5">
        <f t="shared" si="98"/>
        <v>3.800387696629414E-3</v>
      </c>
      <c r="BB33" s="5">
        <f t="shared" si="99"/>
        <v>1.4026042040152975E-3</v>
      </c>
      <c r="BC33" s="5">
        <f t="shared" si="100"/>
        <v>4.1412586507764851E-4</v>
      </c>
      <c r="BD33" s="5">
        <f t="shared" si="101"/>
        <v>2.4904174334695325E-4</v>
      </c>
      <c r="BE33" s="5">
        <f t="shared" si="102"/>
        <v>6.4240206392774269E-4</v>
      </c>
      <c r="BF33" s="5">
        <f t="shared" si="103"/>
        <v>8.2853662641546989E-4</v>
      </c>
      <c r="BG33" s="5">
        <f t="shared" si="104"/>
        <v>7.1240217496057316E-4</v>
      </c>
      <c r="BH33" s="5">
        <f t="shared" si="105"/>
        <v>4.5940955659761677E-4</v>
      </c>
      <c r="BI33" s="5">
        <f t="shared" si="106"/>
        <v>2.3700897960329736E-4</v>
      </c>
      <c r="BJ33" s="8">
        <f t="shared" si="107"/>
        <v>0.59694648523571214</v>
      </c>
      <c r="BK33" s="8">
        <f t="shared" si="108"/>
        <v>0.19040423147520172</v>
      </c>
      <c r="BL33" s="8">
        <f t="shared" si="109"/>
        <v>0.19636487226640509</v>
      </c>
      <c r="BM33" s="8">
        <f t="shared" si="110"/>
        <v>0.7525984500083619</v>
      </c>
      <c r="BN33" s="8">
        <f t="shared" si="111"/>
        <v>0.23004494166851588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1.6256983240223499</v>
      </c>
      <c r="F34">
        <f>VLOOKUP(B34,home!$B$2:$E$405,3,FALSE)</f>
        <v>0.62</v>
      </c>
      <c r="G34">
        <f>VLOOKUP(C34,away!$B$2:$E$405,4,FALSE)</f>
        <v>2.0499999999999998</v>
      </c>
      <c r="H34">
        <f>VLOOKUP(A34,away!$A$2:$E$405,3,FALSE)</f>
        <v>1.4636871508379901</v>
      </c>
      <c r="I34">
        <f>VLOOKUP(C34,away!$B$2:$E$405,3,FALSE)</f>
        <v>0.48</v>
      </c>
      <c r="J34">
        <f>VLOOKUP(B34,home!$B$2:$E$405,4,FALSE)</f>
        <v>0.99</v>
      </c>
      <c r="K34" s="3">
        <f t="shared" si="56"/>
        <v>2.0662625698324066</v>
      </c>
      <c r="L34" s="3">
        <f t="shared" si="57"/>
        <v>0.69554413407821292</v>
      </c>
      <c r="M34" s="5">
        <f t="shared" si="58"/>
        <v>6.3177522109885129E-2</v>
      </c>
      <c r="N34" s="5">
        <f t="shared" si="59"/>
        <v>0.13054134919041493</v>
      </c>
      <c r="O34" s="5">
        <f t="shared" si="60"/>
        <v>4.3942754909127191E-2</v>
      </c>
      <c r="P34" s="5">
        <f t="shared" si="61"/>
        <v>9.0797269684048762E-2</v>
      </c>
      <c r="Q34" s="5">
        <f t="shared" si="62"/>
        <v>0.13486635182378814</v>
      </c>
      <c r="R34" s="5">
        <f t="shared" si="63"/>
        <v>1.5282062706140008E-2</v>
      </c>
      <c r="S34" s="5">
        <f t="shared" si="64"/>
        <v>3.2622932598317091E-2</v>
      </c>
      <c r="T34" s="5">
        <f t="shared" si="65"/>
        <v>9.3805499895564332E-2</v>
      </c>
      <c r="U34" s="5">
        <f t="shared" si="66"/>
        <v>3.1576754159528833E-2</v>
      </c>
      <c r="V34" s="5">
        <f t="shared" si="67"/>
        <v>5.2094358001814984E-3</v>
      </c>
      <c r="W34" s="5">
        <f t="shared" si="68"/>
        <v>9.2889764901113989E-2</v>
      </c>
      <c r="X34" s="5">
        <f t="shared" si="69"/>
        <v>6.4608931092874092E-2</v>
      </c>
      <c r="Y34" s="5">
        <f t="shared" si="70"/>
        <v>2.246918151535602E-2</v>
      </c>
      <c r="Z34" s="5">
        <f t="shared" si="71"/>
        <v>3.5431163572903685E-3</v>
      </c>
      <c r="AA34" s="5">
        <f t="shared" si="72"/>
        <v>7.3210087096300322E-3</v>
      </c>
      <c r="AB34" s="5">
        <f t="shared" si="73"/>
        <v>7.5635631350627905E-3</v>
      </c>
      <c r="AC34" s="5">
        <f t="shared" si="74"/>
        <v>4.679300202967373E-4</v>
      </c>
      <c r="AD34" s="5">
        <f t="shared" si="75"/>
        <v>4.7983661083925988E-2</v>
      </c>
      <c r="AE34" s="5">
        <f t="shared" si="76"/>
        <v>3.3374753998521738E-2</v>
      </c>
      <c r="AF34" s="5">
        <f t="shared" si="77"/>
        <v>1.160680718498759E-2</v>
      </c>
      <c r="AG34" s="5">
        <f t="shared" si="78"/>
        <v>2.6910155509649912E-3</v>
      </c>
      <c r="AH34" s="5">
        <f t="shared" si="79"/>
        <v>6.1609844966747007E-4</v>
      </c>
      <c r="AI34" s="5">
        <f t="shared" si="80"/>
        <v>1.2730211658796683E-3</v>
      </c>
      <c r="AJ34" s="5">
        <f t="shared" si="81"/>
        <v>1.315197992830785E-3</v>
      </c>
      <c r="AK34" s="5">
        <f t="shared" si="82"/>
        <v>9.0584812816832015E-4</v>
      </c>
      <c r="AL34" s="5">
        <f t="shared" si="83"/>
        <v>2.6899926953290585E-5</v>
      </c>
      <c r="AM34" s="5">
        <f t="shared" si="84"/>
        <v>1.982936857224802E-2</v>
      </c>
      <c r="AN34" s="5">
        <f t="shared" si="85"/>
        <v>1.3792200992901977E-2</v>
      </c>
      <c r="AO34" s="5">
        <f t="shared" si="86"/>
        <v>4.7965422483203374E-3</v>
      </c>
      <c r="AP34" s="5">
        <f t="shared" si="87"/>
        <v>1.112068941559178E-3</v>
      </c>
      <c r="AQ34" s="5">
        <f t="shared" si="88"/>
        <v>1.9337325724801322E-4</v>
      </c>
      <c r="AR34" s="5">
        <f t="shared" si="89"/>
        <v>8.5704732536178016E-5</v>
      </c>
      <c r="AS34" s="5">
        <f t="shared" si="90"/>
        <v>1.7708848089700226E-4</v>
      </c>
      <c r="AT34" s="5">
        <f t="shared" si="91"/>
        <v>1.8295564981297846E-4</v>
      </c>
      <c r="AU34" s="5">
        <f t="shared" si="92"/>
        <v>1.2601147038264092E-4</v>
      </c>
      <c r="AV34" s="5">
        <f t="shared" si="93"/>
        <v>6.5093196155298976E-5</v>
      </c>
      <c r="AW34" s="5">
        <f t="shared" si="94"/>
        <v>1.0738875334890052E-6</v>
      </c>
      <c r="AX34" s="5">
        <f t="shared" si="95"/>
        <v>6.8287803440411953E-3</v>
      </c>
      <c r="AY34" s="5">
        <f t="shared" si="96"/>
        <v>4.7497181112064538E-3</v>
      </c>
      <c r="AZ34" s="5">
        <f t="shared" si="97"/>
        <v>1.6518192853873489E-3</v>
      </c>
      <c r="BA34" s="5">
        <f t="shared" si="98"/>
        <v>3.829710715028121E-4</v>
      </c>
      <c r="BB34" s="5">
        <f t="shared" si="99"/>
        <v>6.6593320576357172E-5</v>
      </c>
      <c r="BC34" s="5">
        <f t="shared" si="100"/>
        <v>9.2637186991350417E-6</v>
      </c>
      <c r="BD34" s="5">
        <f t="shared" si="101"/>
        <v>9.9352373297134622E-6</v>
      </c>
      <c r="BE34" s="5">
        <f t="shared" si="102"/>
        <v>2.0528809016788597E-5</v>
      </c>
      <c r="BF34" s="5">
        <f t="shared" si="103"/>
        <v>2.1208954837314146E-5</v>
      </c>
      <c r="BG34" s="5">
        <f t="shared" si="104"/>
        <v>1.4607756508536058E-5</v>
      </c>
      <c r="BH34" s="5">
        <f t="shared" si="105"/>
        <v>7.5458651257034469E-6</v>
      </c>
      <c r="BI34" s="5">
        <f t="shared" si="106"/>
        <v>3.1183477332489465E-6</v>
      </c>
      <c r="BJ34" s="8">
        <f t="shared" si="107"/>
        <v>0.68825001610120273</v>
      </c>
      <c r="BK34" s="8">
        <f t="shared" si="108"/>
        <v>0.19705170825088894</v>
      </c>
      <c r="BL34" s="8">
        <f t="shared" si="109"/>
        <v>0.11051010785637053</v>
      </c>
      <c r="BM34" s="8">
        <f t="shared" si="110"/>
        <v>0.51599899391867543</v>
      </c>
      <c r="BN34" s="8">
        <f t="shared" si="111"/>
        <v>0.47860731042340421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1.6256983240223499</v>
      </c>
      <c r="F35">
        <f>VLOOKUP(B35,home!$B$2:$E$405,3,FALSE)</f>
        <v>1.17</v>
      </c>
      <c r="G35">
        <f>VLOOKUP(C35,away!$B$2:$E$405,4,FALSE)</f>
        <v>0.49</v>
      </c>
      <c r="H35">
        <f>VLOOKUP(A35,away!$A$2:$E$405,3,FALSE)</f>
        <v>1.4636871508379901</v>
      </c>
      <c r="I35">
        <f>VLOOKUP(C35,away!$B$2:$E$405,3,FALSE)</f>
        <v>0.98</v>
      </c>
      <c r="J35">
        <f>VLOOKUP(B35,home!$B$2:$E$405,4,FALSE)</f>
        <v>0.41</v>
      </c>
      <c r="K35" s="3">
        <f t="shared" si="56"/>
        <v>0.93201284916201321</v>
      </c>
      <c r="L35" s="3">
        <f t="shared" si="57"/>
        <v>0.58810949720670436</v>
      </c>
      <c r="M35" s="5">
        <f t="shared" si="58"/>
        <v>0.21868512998389314</v>
      </c>
      <c r="N35" s="5">
        <f t="shared" si="59"/>
        <v>0.20381735106565346</v>
      </c>
      <c r="O35" s="5">
        <f t="shared" si="60"/>
        <v>0.12861080184141016</v>
      </c>
      <c r="P35" s="5">
        <f t="shared" si="61"/>
        <v>0.11986691985722379</v>
      </c>
      <c r="Q35" s="5">
        <f t="shared" si="62"/>
        <v>9.4980195037676976E-2</v>
      </c>
      <c r="R35" s="5">
        <f t="shared" si="63"/>
        <v>3.7818617003151402E-2</v>
      </c>
      <c r="S35" s="5">
        <f t="shared" si="64"/>
        <v>1.642553208477911E-2</v>
      </c>
      <c r="T35" s="5">
        <f t="shared" si="65"/>
        <v>5.585875474820292E-2</v>
      </c>
      <c r="U35" s="5">
        <f t="shared" si="66"/>
        <v>3.52474369844741E-2</v>
      </c>
      <c r="V35" s="5">
        <f t="shared" si="67"/>
        <v>1.0003616402793319E-3</v>
      </c>
      <c r="W35" s="5">
        <f t="shared" si="68"/>
        <v>2.9507587397009673E-2</v>
      </c>
      <c r="X35" s="5">
        <f t="shared" si="69"/>
        <v>1.7353692387838245E-2</v>
      </c>
      <c r="Y35" s="5">
        <f t="shared" si="70"/>
        <v>5.1029356524456802E-3</v>
      </c>
      <c r="Z35" s="5">
        <f t="shared" si="71"/>
        <v>7.4138292769254325E-3</v>
      </c>
      <c r="AA35" s="5">
        <f t="shared" si="72"/>
        <v>6.9097841475880212E-3</v>
      </c>
      <c r="AB35" s="5">
        <f t="shared" si="73"/>
        <v>3.220003805244012E-3</v>
      </c>
      <c r="AC35" s="5">
        <f t="shared" si="74"/>
        <v>3.4270239525555344E-5</v>
      </c>
      <c r="AD35" s="5">
        <f t="shared" si="75"/>
        <v>6.8753626504460237E-3</v>
      </c>
      <c r="AE35" s="5">
        <f t="shared" si="76"/>
        <v>4.0434660714675644E-3</v>
      </c>
      <c r="AF35" s="5">
        <f t="shared" si="77"/>
        <v>1.1890003991315787E-3</v>
      </c>
      <c r="AG35" s="5">
        <f t="shared" si="78"/>
        <v>2.3308747563728123E-4</v>
      </c>
      <c r="AH35" s="5">
        <f t="shared" si="79"/>
        <v>1.0900358521072399E-3</v>
      </c>
      <c r="AI35" s="5">
        <f t="shared" si="80"/>
        <v>1.0159274202112115E-3</v>
      </c>
      <c r="AJ35" s="5">
        <f t="shared" si="81"/>
        <v>4.7342870472643256E-4</v>
      </c>
      <c r="AK35" s="5">
        <f t="shared" si="82"/>
        <v>1.4708054532238795E-4</v>
      </c>
      <c r="AL35" s="5">
        <f t="shared" si="83"/>
        <v>7.513758352019942E-7</v>
      </c>
      <c r="AM35" s="5">
        <f t="shared" si="84"/>
        <v>1.2815852665728584E-3</v>
      </c>
      <c r="AN35" s="5">
        <f t="shared" si="85"/>
        <v>7.5371246675168388E-4</v>
      </c>
      <c r="AO35" s="5">
        <f t="shared" si="86"/>
        <v>2.2163272992987878E-4</v>
      </c>
      <c r="AP35" s="5">
        <f t="shared" si="87"/>
        <v>4.3448104454536784E-5</v>
      </c>
      <c r="AQ35" s="5">
        <f t="shared" si="88"/>
        <v>6.388060716335498E-6</v>
      </c>
      <c r="AR35" s="5">
        <f t="shared" si="89"/>
        <v>1.2821208738401414E-4</v>
      </c>
      <c r="AS35" s="5">
        <f t="shared" si="90"/>
        <v>1.1949531285978403E-4</v>
      </c>
      <c r="AT35" s="5">
        <f t="shared" si="91"/>
        <v>5.5685583499976736E-5</v>
      </c>
      <c r="AU35" s="5">
        <f t="shared" si="92"/>
        <v>1.7299893111687499E-5</v>
      </c>
      <c r="AV35" s="5">
        <f t="shared" si="93"/>
        <v>4.0309306673055377E-6</v>
      </c>
      <c r="AW35" s="5">
        <f t="shared" si="94"/>
        <v>1.1440231571941605E-8</v>
      </c>
      <c r="AX35" s="5">
        <f t="shared" si="95"/>
        <v>1.9907565595710458E-4</v>
      </c>
      <c r="AY35" s="5">
        <f t="shared" si="96"/>
        <v>1.1707828393102762E-4</v>
      </c>
      <c r="AZ35" s="5">
        <f t="shared" si="97"/>
        <v>3.4427425348250207E-5</v>
      </c>
      <c r="BA35" s="5">
        <f t="shared" si="98"/>
        <v>6.749031937226928E-6</v>
      </c>
      <c r="BB35" s="5">
        <f t="shared" si="99"/>
        <v>9.9229244480862945E-7</v>
      </c>
      <c r="BC35" s="5">
        <f t="shared" si="100"/>
        <v>1.1671532215968294E-7</v>
      </c>
      <c r="BD35" s="5">
        <f t="shared" si="101"/>
        <v>1.2567124374539093E-5</v>
      </c>
      <c r="BE35" s="5">
        <f t="shared" si="102"/>
        <v>1.1712721394087565E-5</v>
      </c>
      <c r="BF35" s="5">
        <f t="shared" si="103"/>
        <v>5.4582034189722092E-6</v>
      </c>
      <c r="BG35" s="5">
        <f t="shared" si="104"/>
        <v>1.6957052399407099E-6</v>
      </c>
      <c r="BH35" s="5">
        <f t="shared" si="105"/>
        <v>3.9510476800402401E-7</v>
      </c>
      <c r="BI35" s="5">
        <f t="shared" si="106"/>
        <v>7.364854410898536E-8</v>
      </c>
      <c r="BJ35" s="8">
        <f t="shared" si="107"/>
        <v>0.42162663891887525</v>
      </c>
      <c r="BK35" s="8">
        <f t="shared" si="108"/>
        <v>0.35613004346546717</v>
      </c>
      <c r="BL35" s="8">
        <f t="shared" si="109"/>
        <v>0.21488974261949736</v>
      </c>
      <c r="BM35" s="8">
        <f t="shared" si="110"/>
        <v>0.19616417264805686</v>
      </c>
      <c r="BN35" s="8">
        <f t="shared" si="111"/>
        <v>0.80377901478900882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1.6145251396647999</v>
      </c>
      <c r="F36">
        <f>VLOOKUP(B36,home!$B$2:$E$405,3,FALSE)</f>
        <v>1.61</v>
      </c>
      <c r="G36">
        <f>VLOOKUP(C36,away!$B$2:$E$405,4,FALSE)</f>
        <v>0.74</v>
      </c>
      <c r="H36">
        <f>VLOOKUP(A36,away!$A$2:$E$405,3,FALSE)</f>
        <v>1.3296089385474901</v>
      </c>
      <c r="I36">
        <f>VLOOKUP(C36,away!$B$2:$E$405,3,FALSE)</f>
        <v>0.56000000000000005</v>
      </c>
      <c r="J36">
        <f>VLOOKUP(B36,home!$B$2:$E$405,4,FALSE)</f>
        <v>0.75</v>
      </c>
      <c r="K36" s="3">
        <f t="shared" si="56"/>
        <v>1.9235452513966429</v>
      </c>
      <c r="L36" s="3">
        <f t="shared" si="57"/>
        <v>0.55843575418994584</v>
      </c>
      <c r="M36" s="5">
        <f t="shared" si="58"/>
        <v>8.3577494006257191E-2</v>
      </c>
      <c r="N36" s="5">
        <f t="shared" si="59"/>
        <v>0.1607650917193674</v>
      </c>
      <c r="O36" s="5">
        <f t="shared" si="60"/>
        <v>4.6672660898689905E-2</v>
      </c>
      <c r="P36" s="5">
        <f t="shared" si="61"/>
        <v>8.9776975241720736E-2</v>
      </c>
      <c r="Q36" s="5">
        <f t="shared" si="62"/>
        <v>0.15461946438356747</v>
      </c>
      <c r="R36" s="5">
        <f t="shared" si="63"/>
        <v>1.3031841294505747E-2</v>
      </c>
      <c r="S36" s="5">
        <f t="shared" si="64"/>
        <v>2.4109077986201405E-2</v>
      </c>
      <c r="T36" s="5">
        <f t="shared" si="65"/>
        <v>8.6345037205482963E-2</v>
      </c>
      <c r="U36" s="5">
        <f t="shared" si="66"/>
        <v>2.5067336439001206E-2</v>
      </c>
      <c r="V36" s="5">
        <f t="shared" si="67"/>
        <v>2.8774892932910516E-3</v>
      </c>
      <c r="W36" s="5">
        <f t="shared" si="68"/>
        <v>9.9139178829501198E-2</v>
      </c>
      <c r="X36" s="5">
        <f t="shared" si="69"/>
        <v>5.5362862099424412E-2</v>
      </c>
      <c r="Y36" s="5">
        <f t="shared" si="70"/>
        <v>1.5458300825303018E-2</v>
      </c>
      <c r="Z36" s="5">
        <f t="shared" si="71"/>
        <v>2.4258153739269992E-3</v>
      </c>
      <c r="AA36" s="5">
        <f t="shared" si="72"/>
        <v>4.6661656432822503E-3</v>
      </c>
      <c r="AB36" s="5">
        <f t="shared" si="73"/>
        <v>4.4877903826828682E-3</v>
      </c>
      <c r="AC36" s="5">
        <f t="shared" si="74"/>
        <v>1.9318320089763548E-4</v>
      </c>
      <c r="AD36" s="5">
        <f t="shared" si="75"/>
        <v>4.7674674166212426E-2</v>
      </c>
      <c r="AE36" s="5">
        <f t="shared" si="76"/>
        <v>2.6623242623768761E-2</v>
      </c>
      <c r="AF36" s="5">
        <f t="shared" si="77"/>
        <v>7.4336852867931099E-3</v>
      </c>
      <c r="AG36" s="5">
        <f t="shared" si="78"/>
        <v>1.3837452165136716E-3</v>
      </c>
      <c r="AH36" s="5">
        <f t="shared" si="79"/>
        <v>3.3866550946612221E-4</v>
      </c>
      <c r="AI36" s="5">
        <f t="shared" si="80"/>
        <v>6.5143843254538423E-4</v>
      </c>
      <c r="AJ36" s="5">
        <f t="shared" si="81"/>
        <v>6.2653565174997311E-4</v>
      </c>
      <c r="AK36" s="5">
        <f t="shared" si="82"/>
        <v>4.0172322591812057E-4</v>
      </c>
      <c r="AL36" s="5">
        <f t="shared" si="83"/>
        <v>8.3005137449107708E-6</v>
      </c>
      <c r="AM36" s="5">
        <f t="shared" si="84"/>
        <v>1.8340878620860011E-2</v>
      </c>
      <c r="AN36" s="5">
        <f t="shared" si="85"/>
        <v>1.0242202385146214E-2</v>
      </c>
      <c r="AO36" s="5">
        <f t="shared" si="86"/>
        <v>2.8598060067575939E-3</v>
      </c>
      <c r="AP36" s="5">
        <f t="shared" si="87"/>
        <v>5.323393080735382E-4</v>
      </c>
      <c r="AQ36" s="5">
        <f t="shared" si="88"/>
        <v>7.4319325747250034E-5</v>
      </c>
      <c r="AR36" s="5">
        <f t="shared" si="89"/>
        <v>3.7824585839367261E-5</v>
      </c>
      <c r="AS36" s="5">
        <f t="shared" si="90"/>
        <v>7.2757302477359588E-5</v>
      </c>
      <c r="AT36" s="5">
        <f t="shared" si="91"/>
        <v>6.9975981842377129E-5</v>
      </c>
      <c r="AU36" s="5">
        <f t="shared" si="92"/>
        <v>4.4867322528240751E-5</v>
      </c>
      <c r="AV36" s="5">
        <f t="shared" si="93"/>
        <v>2.1576081298019787E-5</v>
      </c>
      <c r="AW36" s="5">
        <f t="shared" si="94"/>
        <v>2.4767267586369409E-7</v>
      </c>
      <c r="AX36" s="5">
        <f t="shared" si="95"/>
        <v>5.8799183295995807E-3</v>
      </c>
      <c r="AY36" s="5">
        <f t="shared" si="96"/>
        <v>3.2835566269652284E-3</v>
      </c>
      <c r="AZ36" s="5">
        <f t="shared" si="97"/>
        <v>9.1682771070236094E-4</v>
      </c>
      <c r="BA36" s="5">
        <f t="shared" si="98"/>
        <v>1.706631246961048E-4</v>
      </c>
      <c r="BB36" s="5">
        <f t="shared" si="99"/>
        <v>2.382609768802051E-5</v>
      </c>
      <c r="BC36" s="5">
        <f t="shared" si="100"/>
        <v>2.6610689663626128E-6</v>
      </c>
      <c r="BD36" s="5">
        <f t="shared" si="101"/>
        <v>3.5204335200215644E-6</v>
      </c>
      <c r="BE36" s="5">
        <f t="shared" si="102"/>
        <v>6.7717131802950485E-6</v>
      </c>
      <c r="BF36" s="5">
        <f t="shared" si="103"/>
        <v>6.5128483658883001E-6</v>
      </c>
      <c r="BG36" s="5">
        <f t="shared" si="104"/>
        <v>4.1759195157569424E-6</v>
      </c>
      <c r="BH36" s="5">
        <f t="shared" si="105"/>
        <v>2.0081425386872095E-6</v>
      </c>
      <c r="BI36" s="5">
        <f t="shared" si="106"/>
        <v>7.7255060888387581E-7</v>
      </c>
      <c r="BJ36" s="8">
        <f t="shared" si="107"/>
        <v>0.69713228096113655</v>
      </c>
      <c r="BK36" s="8">
        <f t="shared" si="108"/>
        <v>0.20382607686907817</v>
      </c>
      <c r="BL36" s="8">
        <f t="shared" si="109"/>
        <v>9.6214920359556463E-2</v>
      </c>
      <c r="BM36" s="8">
        <f t="shared" si="110"/>
        <v>0.44787225706530054</v>
      </c>
      <c r="BN36" s="8">
        <f t="shared" si="111"/>
        <v>0.54844352754410841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1.6145251396647999</v>
      </c>
      <c r="F37">
        <f>VLOOKUP(B37,home!$B$2:$E$405,3,FALSE)</f>
        <v>1.05</v>
      </c>
      <c r="G37">
        <f>VLOOKUP(C37,away!$B$2:$E$405,4,FALSE)</f>
        <v>1.58</v>
      </c>
      <c r="H37">
        <f>VLOOKUP(A37,away!$A$2:$E$405,3,FALSE)</f>
        <v>1.3296089385474901</v>
      </c>
      <c r="I37">
        <f>VLOOKUP(C37,away!$B$2:$E$405,3,FALSE)</f>
        <v>0.48</v>
      </c>
      <c r="J37">
        <f>VLOOKUP(B37,home!$B$2:$E$405,4,FALSE)</f>
        <v>1.05</v>
      </c>
      <c r="K37" s="3">
        <f t="shared" si="56"/>
        <v>2.6784972067039035</v>
      </c>
      <c r="L37" s="3">
        <f t="shared" si="57"/>
        <v>0.67012290502793503</v>
      </c>
      <c r="M37" s="5">
        <f t="shared" si="58"/>
        <v>3.5132800006746283E-2</v>
      </c>
      <c r="N37" s="5">
        <f t="shared" si="59"/>
        <v>9.4103106681756796E-2</v>
      </c>
      <c r="O37" s="5">
        <f t="shared" si="60"/>
        <v>2.3543294002286275E-2</v>
      </c>
      <c r="P37" s="5">
        <f t="shared" si="61"/>
        <v>6.3060647221732546E-2</v>
      </c>
      <c r="Q37" s="5">
        <f t="shared" si="62"/>
        <v>0.12602745419462255</v>
      </c>
      <c r="R37" s="5">
        <f t="shared" si="63"/>
        <v>7.8884502853694173E-3</v>
      </c>
      <c r="S37" s="5">
        <f t="shared" si="64"/>
        <v>2.8297240949057577E-2</v>
      </c>
      <c r="T37" s="5">
        <f t="shared" si="65"/>
        <v>8.4453883718175471E-2</v>
      </c>
      <c r="U37" s="5">
        <f t="shared" si="66"/>
        <v>2.1129192054584592E-2</v>
      </c>
      <c r="V37" s="5">
        <f t="shared" si="67"/>
        <v>5.6434832928970204E-3</v>
      </c>
      <c r="W37" s="5">
        <f t="shared" si="68"/>
        <v>0.1125213946761002</v>
      </c>
      <c r="X37" s="5">
        <f t="shared" si="69"/>
        <v>7.5403163878143081E-2</v>
      </c>
      <c r="Y37" s="5">
        <f t="shared" si="70"/>
        <v>2.5264693613159344E-2</v>
      </c>
      <c r="Z37" s="5">
        <f t="shared" si="71"/>
        <v>1.7620770738000662E-3</v>
      </c>
      <c r="AA37" s="5">
        <f t="shared" si="72"/>
        <v>4.7197185201704643E-3</v>
      </c>
      <c r="AB37" s="5">
        <f t="shared" si="73"/>
        <v>6.3208764363526368E-3</v>
      </c>
      <c r="AC37" s="5">
        <f t="shared" si="74"/>
        <v>6.3310088607864876E-4</v>
      </c>
      <c r="AD37" s="5">
        <f t="shared" si="75"/>
        <v>7.5347060333590454E-2</v>
      </c>
      <c r="AE37" s="5">
        <f t="shared" si="76"/>
        <v>5.0491790956060725E-2</v>
      </c>
      <c r="AF37" s="5">
        <f t="shared" si="77"/>
        <v>1.6917852817769311E-2</v>
      </c>
      <c r="AG37" s="5">
        <f t="shared" si="78"/>
        <v>3.7790135590262037E-3</v>
      </c>
      <c r="AH37" s="5">
        <f t="shared" si="79"/>
        <v>2.9520205189450578E-4</v>
      </c>
      <c r="AI37" s="5">
        <f t="shared" si="80"/>
        <v>7.9069787141269443E-4</v>
      </c>
      <c r="AJ37" s="5">
        <f t="shared" si="81"/>
        <v>1.0589410199628123E-3</v>
      </c>
      <c r="AK37" s="5">
        <f t="shared" si="82"/>
        <v>9.4545685467819184E-4</v>
      </c>
      <c r="AL37" s="5">
        <f t="shared" si="83"/>
        <v>4.5454676684016887E-5</v>
      </c>
      <c r="AM37" s="5">
        <f t="shared" si="84"/>
        <v>4.0363378127374505E-2</v>
      </c>
      <c r="AN37" s="5">
        <f t="shared" si="85"/>
        <v>2.7048424207457216E-2</v>
      </c>
      <c r="AO37" s="5">
        <f t="shared" si="86"/>
        <v>9.0628843031645735E-3</v>
      </c>
      <c r="AP37" s="5">
        <f t="shared" si="87"/>
        <v>2.0244154523895727E-3</v>
      </c>
      <c r="AQ37" s="5">
        <f t="shared" si="88"/>
        <v>3.391517909846854E-4</v>
      </c>
      <c r="AR37" s="5">
        <f t="shared" si="89"/>
        <v>3.9564331317150699E-5</v>
      </c>
      <c r="AS37" s="5">
        <f t="shared" si="90"/>
        <v>1.059729509180959E-4</v>
      </c>
      <c r="AT37" s="5">
        <f t="shared" si="91"/>
        <v>1.4192412651014489E-4</v>
      </c>
      <c r="AU37" s="5">
        <f t="shared" si="92"/>
        <v>1.2671445880710485E-4</v>
      </c>
      <c r="AV37" s="5">
        <f t="shared" si="93"/>
        <v>8.4851080990956784E-5</v>
      </c>
      <c r="AW37" s="5">
        <f t="shared" si="94"/>
        <v>2.2663226152692127E-6</v>
      </c>
      <c r="AX37" s="5">
        <f t="shared" si="95"/>
        <v>1.8018865927884337E-2</v>
      </c>
      <c r="AY37" s="5">
        <f t="shared" si="96"/>
        <v>1.2074854780902731E-2</v>
      </c>
      <c r="AZ37" s="5">
        <f t="shared" si="97"/>
        <v>4.0458183817844925E-3</v>
      </c>
      <c r="BA37" s="5">
        <f t="shared" si="98"/>
        <v>9.0373185573894808E-4</v>
      </c>
      <c r="BB37" s="5">
        <f t="shared" si="99"/>
        <v>1.514028541335176E-4</v>
      </c>
      <c r="BC37" s="5">
        <f t="shared" si="100"/>
        <v>2.0291704088294709E-5</v>
      </c>
      <c r="BD37" s="5">
        <f t="shared" si="101"/>
        <v>4.4188274396227887E-6</v>
      </c>
      <c r="BE37" s="5">
        <f t="shared" si="102"/>
        <v>1.1835816953936199E-5</v>
      </c>
      <c r="BF37" s="5">
        <f t="shared" si="103"/>
        <v>1.585110132508841E-5</v>
      </c>
      <c r="BG37" s="5">
        <f t="shared" si="104"/>
        <v>1.4152376874143283E-5</v>
      </c>
      <c r="BH37" s="5">
        <f t="shared" si="105"/>
        <v>9.4767754814034256E-6</v>
      </c>
      <c r="BI37" s="5">
        <f t="shared" si="106"/>
        <v>5.0767033310998232E-6</v>
      </c>
      <c r="BJ37" s="8">
        <f t="shared" si="107"/>
        <v>0.77836263381430737</v>
      </c>
      <c r="BK37" s="8">
        <f t="shared" si="108"/>
        <v>0.14488758181409883</v>
      </c>
      <c r="BL37" s="8">
        <f t="shared" si="109"/>
        <v>6.7251667646660337E-2</v>
      </c>
      <c r="BM37" s="8">
        <f t="shared" si="110"/>
        <v>0.63043561949806504</v>
      </c>
      <c r="BN37" s="8">
        <f t="shared" si="111"/>
        <v>0.34975575239251389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1.6145251396647999</v>
      </c>
      <c r="F38">
        <f>VLOOKUP(B38,home!$B$2:$E$405,3,FALSE)</f>
        <v>0.93</v>
      </c>
      <c r="G38">
        <f>VLOOKUP(C38,away!$B$2:$E$405,4,FALSE)</f>
        <v>1.3</v>
      </c>
      <c r="H38">
        <f>VLOOKUP(A38,away!$A$2:$E$405,3,FALSE)</f>
        <v>1.3296089385474901</v>
      </c>
      <c r="I38">
        <f>VLOOKUP(C38,away!$B$2:$E$405,3,FALSE)</f>
        <v>1.1100000000000001</v>
      </c>
      <c r="J38">
        <f>VLOOKUP(B38,home!$B$2:$E$405,4,FALSE)</f>
        <v>0.98</v>
      </c>
      <c r="K38" s="3">
        <f t="shared" si="56"/>
        <v>1.9519608938547433</v>
      </c>
      <c r="L38" s="3">
        <f t="shared" si="57"/>
        <v>1.4463486033519599</v>
      </c>
      <c r="M38" s="5">
        <f t="shared" si="58"/>
        <v>3.342973528035887E-2</v>
      </c>
      <c r="N38" s="5">
        <f t="shared" si="59"/>
        <v>6.5253535959176739E-2</v>
      </c>
      <c r="O38" s="5">
        <f t="shared" si="60"/>
        <v>4.8351050933172789E-2</v>
      </c>
      <c r="P38" s="5">
        <f t="shared" si="61"/>
        <v>9.4379360598332171E-2</v>
      </c>
      <c r="Q38" s="5">
        <f t="shared" si="62"/>
        <v>6.3686175189028638E-2</v>
      </c>
      <c r="R38" s="5">
        <f t="shared" si="63"/>
        <v>3.4966237493896976E-2</v>
      </c>
      <c r="S38" s="5">
        <f t="shared" si="64"/>
        <v>6.6613328166133162E-2</v>
      </c>
      <c r="T38" s="5">
        <f t="shared" si="65"/>
        <v>9.2112410537479816E-2</v>
      </c>
      <c r="U38" s="5">
        <f t="shared" si="66"/>
        <v>6.8252728193324383E-2</v>
      </c>
      <c r="V38" s="5">
        <f t="shared" si="67"/>
        <v>2.0895978674611296E-2</v>
      </c>
      <c r="W38" s="5">
        <f t="shared" si="68"/>
        <v>4.14376411493887E-2</v>
      </c>
      <c r="X38" s="5">
        <f t="shared" si="69"/>
        <v>5.9933274402618052E-2</v>
      </c>
      <c r="Y38" s="5">
        <f t="shared" si="70"/>
        <v>4.3342203863268203E-2</v>
      </c>
      <c r="Z38" s="5">
        <f t="shared" si="71"/>
        <v>1.6857789587923611E-2</v>
      </c>
      <c r="AA38" s="5">
        <f t="shared" si="72"/>
        <v>3.2905746032458556E-2</v>
      </c>
      <c r="AB38" s="5">
        <f t="shared" si="73"/>
        <v>3.2115364719237489E-2</v>
      </c>
      <c r="AC38" s="5">
        <f t="shared" si="74"/>
        <v>3.6871162190014886E-3</v>
      </c>
      <c r="AD38" s="5">
        <f t="shared" si="75"/>
        <v>2.0221163764298212E-2</v>
      </c>
      <c r="AE38" s="5">
        <f t="shared" si="76"/>
        <v>2.9246851968643982E-2</v>
      </c>
      <c r="AF38" s="5">
        <f t="shared" si="77"/>
        <v>2.1150571748644875E-2</v>
      </c>
      <c r="AG38" s="5">
        <f t="shared" si="78"/>
        <v>1.0197033302915978E-2</v>
      </c>
      <c r="AH38" s="5">
        <f t="shared" si="79"/>
        <v>6.0955601065236344E-3</v>
      </c>
      <c r="AI38" s="5">
        <f t="shared" si="80"/>
        <v>1.1898294954075187E-2</v>
      </c>
      <c r="AJ38" s="5">
        <f t="shared" si="81"/>
        <v>1.1612503226951993E-2</v>
      </c>
      <c r="AK38" s="5">
        <f t="shared" si="82"/>
        <v>7.5557173929240995E-3</v>
      </c>
      <c r="AL38" s="5">
        <f t="shared" si="83"/>
        <v>4.1638100724722768E-4</v>
      </c>
      <c r="AM38" s="5">
        <f t="shared" si="84"/>
        <v>7.8941841792285368E-3</v>
      </c>
      <c r="AN38" s="5">
        <f t="shared" si="85"/>
        <v>1.1417742262230331E-2</v>
      </c>
      <c r="AO38" s="5">
        <f t="shared" si="86"/>
        <v>8.257017787204746E-3</v>
      </c>
      <c r="AP38" s="5">
        <f t="shared" si="87"/>
        <v>3.9808420481252911E-3</v>
      </c>
      <c r="AQ38" s="5">
        <f t="shared" si="88"/>
        <v>1.4394213341176933E-3</v>
      </c>
      <c r="AR38" s="5">
        <f t="shared" si="89"/>
        <v>1.7632609693436746E-3</v>
      </c>
      <c r="AS38" s="5">
        <f t="shared" si="90"/>
        <v>3.4418164578192598E-3</v>
      </c>
      <c r="AT38" s="5">
        <f t="shared" si="91"/>
        <v>3.3591455647444248E-3</v>
      </c>
      <c r="AU38" s="5">
        <f t="shared" si="92"/>
        <v>2.1856402597155741E-3</v>
      </c>
      <c r="AV38" s="5">
        <f t="shared" si="93"/>
        <v>1.0665710787498314E-3</v>
      </c>
      <c r="AW38" s="5">
        <f t="shared" si="94"/>
        <v>3.2653707927082536E-5</v>
      </c>
      <c r="AX38" s="5">
        <f t="shared" si="95"/>
        <v>2.5681898011234868E-3</v>
      </c>
      <c r="AY38" s="5">
        <f t="shared" si="96"/>
        <v>3.7144977319977027E-3</v>
      </c>
      <c r="AZ38" s="5">
        <f t="shared" si="97"/>
        <v>2.6862293034144507E-3</v>
      </c>
      <c r="BA38" s="5">
        <f t="shared" si="98"/>
        <v>1.2950746670921996E-3</v>
      </c>
      <c r="BB38" s="5">
        <f t="shared" si="99"/>
        <v>4.6828235899632706E-4</v>
      </c>
      <c r="BC38" s="5">
        <f t="shared" si="100"/>
        <v>1.3545990718173961E-4</v>
      </c>
      <c r="BD38" s="5">
        <f t="shared" si="101"/>
        <v>4.2504834005920782E-4</v>
      </c>
      <c r="BE38" s="5">
        <f t="shared" si="102"/>
        <v>8.2967773779344615E-4</v>
      </c>
      <c r="BF38" s="5">
        <f t="shared" si="103"/>
        <v>8.0974924933733834E-4</v>
      </c>
      <c r="BG38" s="5">
        <f t="shared" si="104"/>
        <v>5.2686628951157267E-4</v>
      </c>
      <c r="BH38" s="5">
        <f t="shared" si="105"/>
        <v>2.5710559835423534E-4</v>
      </c>
      <c r="BI38" s="5">
        <f t="shared" si="106"/>
        <v>1.0037201471571834E-4</v>
      </c>
      <c r="BJ38" s="8">
        <f t="shared" si="107"/>
        <v>0.4904378032661757</v>
      </c>
      <c r="BK38" s="8">
        <f t="shared" si="108"/>
        <v>0.22313639767768192</v>
      </c>
      <c r="BL38" s="8">
        <f t="shared" si="109"/>
        <v>0.26851845661270946</v>
      </c>
      <c r="BM38" s="8">
        <f t="shared" si="110"/>
        <v>0.65520250766645372</v>
      </c>
      <c r="BN38" s="8">
        <f t="shared" si="111"/>
        <v>0.34006609545396621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1.34666666666667</v>
      </c>
      <c r="F39">
        <f>VLOOKUP(B39,home!$B$2:$E$405,3,FALSE)</f>
        <v>1.19</v>
      </c>
      <c r="G39">
        <f>VLOOKUP(C39,away!$B$2:$E$405,4,FALSE)</f>
        <v>1.1499999999999999</v>
      </c>
      <c r="H39">
        <f>VLOOKUP(A39,away!$A$2:$E$405,3,FALSE)</f>
        <v>1.3688888888888899</v>
      </c>
      <c r="I39">
        <f>VLOOKUP(C39,away!$B$2:$E$405,3,FALSE)</f>
        <v>0.68</v>
      </c>
      <c r="J39">
        <f>VLOOKUP(B39,home!$B$2:$E$405,4,FALSE)</f>
        <v>1.1000000000000001</v>
      </c>
      <c r="K39" s="3">
        <f t="shared" si="56"/>
        <v>1.8429133333333376</v>
      </c>
      <c r="L39" s="3">
        <f t="shared" si="57"/>
        <v>1.0239288888888898</v>
      </c>
      <c r="M39" s="5">
        <f t="shared" si="58"/>
        <v>5.6878252176403236E-2</v>
      </c>
      <c r="N39" s="5">
        <f t="shared" si="59"/>
        <v>0.10482168931258944</v>
      </c>
      <c r="O39" s="5">
        <f t="shared" si="60"/>
        <v>5.8239285552926644E-2</v>
      </c>
      <c r="P39" s="5">
        <f t="shared" si="61"/>
        <v>0.1073299558692961</v>
      </c>
      <c r="Q39" s="5">
        <f t="shared" si="62"/>
        <v>9.6588644428347858E-2</v>
      </c>
      <c r="R39" s="5">
        <f t="shared" si="63"/>
        <v>2.9816443472945469E-2</v>
      </c>
      <c r="S39" s="5">
        <f t="shared" si="64"/>
        <v>5.0633234083818139E-2</v>
      </c>
      <c r="T39" s="5">
        <f t="shared" si="65"/>
        <v>9.8899903368802278E-2</v>
      </c>
      <c r="U39" s="5">
        <f t="shared" si="66"/>
        <v>5.494912122887096E-2</v>
      </c>
      <c r="V39" s="5">
        <f t="shared" si="67"/>
        <v>1.0616170058737235E-2</v>
      </c>
      <c r="W39" s="5">
        <f t="shared" si="68"/>
        <v>5.9334833555198363E-2</v>
      </c>
      <c r="X39" s="5">
        <f t="shared" si="69"/>
        <v>6.0754650194581469E-2</v>
      </c>
      <c r="Y39" s="5">
        <f t="shared" si="70"/>
        <v>3.1104220734285485E-2</v>
      </c>
      <c r="Z39" s="5">
        <f t="shared" si="71"/>
        <v>1.0176639278623814E-2</v>
      </c>
      <c r="AA39" s="5">
        <f t="shared" si="72"/>
        <v>1.8754664215099585E-2</v>
      </c>
      <c r="AB39" s="5">
        <f t="shared" si="73"/>
        <v>1.728161037209832E-2</v>
      </c>
      <c r="AC39" s="5">
        <f t="shared" si="74"/>
        <v>1.2520526522722516E-3</v>
      </c>
      <c r="AD39" s="5">
        <f t="shared" si="75"/>
        <v>2.7337238972497343E-2</v>
      </c>
      <c r="AE39" s="5">
        <f t="shared" si="76"/>
        <v>2.7991388726399259E-2</v>
      </c>
      <c r="AF39" s="5">
        <f t="shared" si="77"/>
        <v>1.4330595778539493E-2</v>
      </c>
      <c r="AG39" s="5">
        <f t="shared" si="78"/>
        <v>4.8911703375452524E-3</v>
      </c>
      <c r="AH39" s="5">
        <f t="shared" si="79"/>
        <v>2.6050387372960788E-3</v>
      </c>
      <c r="AI39" s="5">
        <f t="shared" si="80"/>
        <v>4.8008606228127845E-3</v>
      </c>
      <c r="AJ39" s="5">
        <f t="shared" si="81"/>
        <v>4.4237850266283371E-3</v>
      </c>
      <c r="AK39" s="5">
        <f t="shared" si="82"/>
        <v>2.717550803124579E-3</v>
      </c>
      <c r="AL39" s="5">
        <f t="shared" si="83"/>
        <v>9.450554528127123E-5</v>
      </c>
      <c r="AM39" s="5">
        <f t="shared" si="84"/>
        <v>1.0076032439787023E-2</v>
      </c>
      <c r="AN39" s="5">
        <f t="shared" si="85"/>
        <v>1.0317140700479536E-2</v>
      </c>
      <c r="AO39" s="5">
        <f t="shared" si="86"/>
        <v>5.2820092069761765E-3</v>
      </c>
      <c r="AP39" s="5">
        <f t="shared" si="87"/>
        <v>1.8028006061333341E-3</v>
      </c>
      <c r="AQ39" s="5">
        <f t="shared" si="88"/>
        <v>4.6148490538158043E-4</v>
      </c>
      <c r="AR39" s="5">
        <f t="shared" si="89"/>
        <v>5.3347488395841822E-4</v>
      </c>
      <c r="AS39" s="5">
        <f t="shared" si="90"/>
        <v>9.8314797664542379E-4</v>
      </c>
      <c r="AT39" s="5">
        <f t="shared" si="91"/>
        <v>9.0592825739977236E-4</v>
      </c>
      <c r="AU39" s="5">
        <f t="shared" si="92"/>
        <v>5.565157548684922E-4</v>
      </c>
      <c r="AV39" s="5">
        <f t="shared" si="93"/>
        <v>2.5640257621430286E-4</v>
      </c>
      <c r="AW39" s="5">
        <f t="shared" si="94"/>
        <v>4.9536976965505907E-6</v>
      </c>
      <c r="AX39" s="5">
        <f t="shared" si="95"/>
        <v>3.094875755063791E-3</v>
      </c>
      <c r="AY39" s="5">
        <f t="shared" si="96"/>
        <v>3.1689326931316313E-3</v>
      </c>
      <c r="AZ39" s="5">
        <f t="shared" si="97"/>
        <v>1.6223808657209739E-3</v>
      </c>
      <c r="BA39" s="5">
        <f t="shared" si="98"/>
        <v>5.5373421239742404E-4</v>
      </c>
      <c r="BB39" s="5">
        <f t="shared" si="99"/>
        <v>1.4174611420996472E-4</v>
      </c>
      <c r="BC39" s="5">
        <f t="shared" si="100"/>
        <v>2.9027588245465374E-5</v>
      </c>
      <c r="BD39" s="5">
        <f t="shared" si="101"/>
        <v>9.1040057530278727E-5</v>
      </c>
      <c r="BE39" s="5">
        <f t="shared" si="102"/>
        <v>1.6777893588998475E-4</v>
      </c>
      <c r="BF39" s="5">
        <f t="shared" si="103"/>
        <v>1.5460101900206612E-4</v>
      </c>
      <c r="BG39" s="5">
        <f t="shared" si="104"/>
        <v>9.4972093088609464E-5</v>
      </c>
      <c r="BH39" s="5">
        <f t="shared" si="105"/>
        <v>4.3756334161893319E-5</v>
      </c>
      <c r="BI39" s="5">
        <f t="shared" si="106"/>
        <v>1.6127826328948446E-5</v>
      </c>
      <c r="BJ39" s="8">
        <f t="shared" si="107"/>
        <v>0.56260450049631316</v>
      </c>
      <c r="BK39" s="8">
        <f t="shared" si="108"/>
        <v>0.22997310307893984</v>
      </c>
      <c r="BL39" s="8">
        <f t="shared" si="109"/>
        <v>0.19739210574689095</v>
      </c>
      <c r="BM39" s="8">
        <f t="shared" si="110"/>
        <v>0.54330809879282405</v>
      </c>
      <c r="BN39" s="8">
        <f t="shared" si="111"/>
        <v>0.45367427081250877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1.34666666666667</v>
      </c>
      <c r="F40">
        <f>VLOOKUP(B40,home!$B$2:$E$405,3,FALSE)</f>
        <v>0.95</v>
      </c>
      <c r="G40">
        <f>VLOOKUP(C40,away!$B$2:$E$405,4,FALSE)</f>
        <v>1.1499999999999999</v>
      </c>
      <c r="H40">
        <f>VLOOKUP(A40,away!$A$2:$E$405,3,FALSE)</f>
        <v>1.3688888888888899</v>
      </c>
      <c r="I40">
        <f>VLOOKUP(C40,away!$B$2:$E$405,3,FALSE)</f>
        <v>0.61</v>
      </c>
      <c r="J40">
        <f>VLOOKUP(B40,home!$B$2:$E$405,4,FALSE)</f>
        <v>1.2</v>
      </c>
      <c r="K40" s="3">
        <f t="shared" si="56"/>
        <v>1.4712333333333369</v>
      </c>
      <c r="L40" s="3">
        <f t="shared" si="57"/>
        <v>1.0020266666666675</v>
      </c>
      <c r="M40" s="5">
        <f t="shared" si="58"/>
        <v>8.4309561340219968E-2</v>
      </c>
      <c r="N40" s="5">
        <f t="shared" si="59"/>
        <v>0.12403903696244326</v>
      </c>
      <c r="O40" s="5">
        <f t="shared" si="60"/>
        <v>8.4480428717869552E-2</v>
      </c>
      <c r="P40" s="5">
        <f t="shared" si="61"/>
        <v>0.12429042274402057</v>
      </c>
      <c r="Q40" s="5">
        <f t="shared" si="62"/>
        <v>9.1245182906856209E-2</v>
      </c>
      <c r="R40" s="5">
        <f t="shared" si="63"/>
        <v>4.2325821193368911E-2</v>
      </c>
      <c r="S40" s="5">
        <f t="shared" si="64"/>
        <v>4.5807702413337703E-2</v>
      </c>
      <c r="T40" s="5">
        <f t="shared" si="65"/>
        <v>9.1430106477547513E-2</v>
      </c>
      <c r="U40" s="5">
        <f t="shared" si="66"/>
        <v>6.2271159000390937E-2</v>
      </c>
      <c r="V40" s="5">
        <f t="shared" si="67"/>
        <v>7.5033781688714817E-3</v>
      </c>
      <c r="W40" s="5">
        <f t="shared" si="68"/>
        <v>4.4747651532888039E-2</v>
      </c>
      <c r="X40" s="5">
        <f t="shared" si="69"/>
        <v>4.4838340106661399E-2</v>
      </c>
      <c r="Y40" s="5">
        <f t="shared" si="70"/>
        <v>2.246460623797213E-2</v>
      </c>
      <c r="Z40" s="5">
        <f t="shared" si="71"/>
        <v>1.413720050810695E-2</v>
      </c>
      <c r="AA40" s="5">
        <f t="shared" si="72"/>
        <v>2.0799120627543931E-2</v>
      </c>
      <c r="AB40" s="5">
        <f t="shared" si="73"/>
        <v>1.5300179785631815E-2</v>
      </c>
      <c r="AC40" s="5">
        <f t="shared" si="74"/>
        <v>6.9134955587504213E-4</v>
      </c>
      <c r="AD40" s="5">
        <f t="shared" si="75"/>
        <v>1.6458559130892367E-2</v>
      </c>
      <c r="AE40" s="5">
        <f t="shared" si="76"/>
        <v>1.6491915144064322E-2</v>
      </c>
      <c r="AF40" s="5">
        <f t="shared" si="77"/>
        <v>8.2626693793781524E-3</v>
      </c>
      <c r="AG40" s="5">
        <f t="shared" si="78"/>
        <v>2.7598050186623444E-3</v>
      </c>
      <c r="AH40" s="5">
        <f t="shared" si="79"/>
        <v>3.5414629752841807E-3</v>
      </c>
      <c r="AI40" s="5">
        <f t="shared" si="80"/>
        <v>5.2103183780039418E-3</v>
      </c>
      <c r="AJ40" s="5">
        <f t="shared" si="81"/>
        <v>3.8327970374993432E-3</v>
      </c>
      <c r="AK40" s="5">
        <f t="shared" si="82"/>
        <v>1.8796462538234332E-3</v>
      </c>
      <c r="AL40" s="5">
        <f t="shared" si="83"/>
        <v>4.0767916330081892E-5</v>
      </c>
      <c r="AM40" s="5">
        <f t="shared" si="84"/>
        <v>4.8428761624013193E-3</v>
      </c>
      <c r="AN40" s="5">
        <f t="shared" si="85"/>
        <v>4.8526910580904562E-3</v>
      </c>
      <c r="AO40" s="5">
        <f t="shared" si="86"/>
        <v>2.4312629226507618E-3</v>
      </c>
      <c r="AP40" s="5">
        <f t="shared" si="87"/>
        <v>8.1206342739133437E-4</v>
      </c>
      <c r="AQ40" s="5">
        <f t="shared" si="88"/>
        <v>2.0342730231771199E-4</v>
      </c>
      <c r="AR40" s="5">
        <f t="shared" si="89"/>
        <v>7.097280680494855E-4</v>
      </c>
      <c r="AS40" s="5">
        <f t="shared" si="90"/>
        <v>1.0441755913166738E-3</v>
      </c>
      <c r="AT40" s="5">
        <f t="shared" si="91"/>
        <v>7.6811296789906932E-4</v>
      </c>
      <c r="AU40" s="5">
        <f t="shared" si="92"/>
        <v>3.7669113404623685E-4</v>
      </c>
      <c r="AV40" s="5">
        <f t="shared" si="93"/>
        <v>1.3855013819498996E-4</v>
      </c>
      <c r="AW40" s="5">
        <f t="shared" si="94"/>
        <v>1.6694631975934246E-6</v>
      </c>
      <c r="AX40" s="5">
        <f t="shared" si="95"/>
        <v>1.1875001398883745E-3</v>
      </c>
      <c r="AY40" s="5">
        <f t="shared" si="96"/>
        <v>1.1899068068385492E-3</v>
      </c>
      <c r="AZ40" s="5">
        <f t="shared" si="97"/>
        <v>5.9615917565020474E-4</v>
      </c>
      <c r="BA40" s="5">
        <f t="shared" si="98"/>
        <v>1.9912246385984104E-4</v>
      </c>
      <c r="BB40" s="5">
        <f t="shared" si="99"/>
        <v>4.9881504679982611E-5</v>
      </c>
      <c r="BC40" s="5">
        <f t="shared" si="100"/>
        <v>9.9965195725601541E-6</v>
      </c>
      <c r="BD40" s="5">
        <f t="shared" si="101"/>
        <v>1.1852774171123324E-4</v>
      </c>
      <c r="BE40" s="5">
        <f t="shared" si="102"/>
        <v>1.7438196453029047E-4</v>
      </c>
      <c r="BF40" s="5">
        <f t="shared" si="103"/>
        <v>1.2827827947455752E-4</v>
      </c>
      <c r="BG40" s="5">
        <f t="shared" si="104"/>
        <v>6.2909093568539571E-5</v>
      </c>
      <c r="BH40" s="5">
        <f t="shared" si="105"/>
        <v>2.3138488856955311E-5</v>
      </c>
      <c r="BI40" s="5">
        <f t="shared" si="106"/>
        <v>6.8084232178629247E-6</v>
      </c>
      <c r="BJ40" s="8">
        <f t="shared" si="107"/>
        <v>0.47911276038070683</v>
      </c>
      <c r="BK40" s="8">
        <f t="shared" si="108"/>
        <v>0.26383308894549334</v>
      </c>
      <c r="BL40" s="8">
        <f t="shared" si="109"/>
        <v>0.24319223586028196</v>
      </c>
      <c r="BM40" s="8">
        <f t="shared" si="110"/>
        <v>0.44839659448616964</v>
      </c>
      <c r="BN40" s="8">
        <f t="shared" si="111"/>
        <v>0.55069045386477844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1.34666666666667</v>
      </c>
      <c r="F41">
        <f>VLOOKUP(B41,home!$B$2:$E$405,3,FALSE)</f>
        <v>1.49</v>
      </c>
      <c r="G41">
        <f>VLOOKUP(C41,away!$B$2:$E$405,4,FALSE)</f>
        <v>1.28</v>
      </c>
      <c r="H41">
        <f>VLOOKUP(A41,away!$A$2:$E$405,3,FALSE)</f>
        <v>1.3688888888888899</v>
      </c>
      <c r="I41">
        <f>VLOOKUP(C41,away!$B$2:$E$405,3,FALSE)</f>
        <v>0.41</v>
      </c>
      <c r="J41">
        <f>VLOOKUP(B41,home!$B$2:$E$405,4,FALSE)</f>
        <v>0.46</v>
      </c>
      <c r="K41" s="3">
        <f t="shared" si="56"/>
        <v>2.568362666666673</v>
      </c>
      <c r="L41" s="3">
        <f t="shared" si="57"/>
        <v>0.25817244444444465</v>
      </c>
      <c r="M41" s="5">
        <f t="shared" si="58"/>
        <v>5.9217681297994797E-2</v>
      </c>
      <c r="N41" s="5">
        <f t="shared" si="59"/>
        <v>0.15209248185233509</v>
      </c>
      <c r="O41" s="5">
        <f t="shared" si="60"/>
        <v>1.5288373535035388E-2</v>
      </c>
      <c r="P41" s="5">
        <f t="shared" si="61"/>
        <v>3.9266087821439678E-2</v>
      </c>
      <c r="Q41" s="5">
        <f t="shared" si="62"/>
        <v>0.19531432613510802</v>
      </c>
      <c r="R41" s="5">
        <f t="shared" si="63"/>
        <v>1.9735183835599204E-3</v>
      </c>
      <c r="S41" s="5">
        <f t="shared" si="64"/>
        <v>6.5091439710474727E-3</v>
      </c>
      <c r="T41" s="5">
        <f t="shared" si="65"/>
        <v>5.0424777013320307E-2</v>
      </c>
      <c r="U41" s="5">
        <f t="shared" si="66"/>
        <v>5.0687109383156593E-3</v>
      </c>
      <c r="V41" s="5">
        <f t="shared" si="67"/>
        <v>4.7956513664178832E-4</v>
      </c>
      <c r="W41" s="5">
        <f t="shared" si="68"/>
        <v>0.16721267450352342</v>
      </c>
      <c r="X41" s="5">
        <f t="shared" si="69"/>
        <v>4.3169704918667902E-2</v>
      </c>
      <c r="Y41" s="5">
        <f t="shared" si="70"/>
        <v>5.5726141223989278E-3</v>
      </c>
      <c r="Z41" s="5">
        <f t="shared" si="71"/>
        <v>1.6983602174657126E-4</v>
      </c>
      <c r="AA41" s="5">
        <f t="shared" si="72"/>
        <v>4.3620049770908285E-4</v>
      </c>
      <c r="AB41" s="5">
        <f t="shared" si="73"/>
        <v>5.6016053674871511E-4</v>
      </c>
      <c r="AC41" s="5">
        <f t="shared" si="74"/>
        <v>1.9874392198756622E-5</v>
      </c>
      <c r="AD41" s="5">
        <f t="shared" si="75"/>
        <v>0.10736569764708398</v>
      </c>
      <c r="AE41" s="5">
        <f t="shared" si="76"/>
        <v>2.7718864611030826E-2</v>
      </c>
      <c r="AF41" s="5">
        <f t="shared" si="77"/>
        <v>3.5781235169272188E-3</v>
      </c>
      <c r="AG41" s="5">
        <f t="shared" si="78"/>
        <v>3.0792429829641779E-4</v>
      </c>
      <c r="AH41" s="5">
        <f t="shared" si="79"/>
        <v>1.0961745222258037E-5</v>
      </c>
      <c r="AI41" s="5">
        <f t="shared" si="80"/>
        <v>2.8153737190359314E-5</v>
      </c>
      <c r="AJ41" s="5">
        <f t="shared" si="81"/>
        <v>3.6154503763431977E-5</v>
      </c>
      <c r="AK41" s="5">
        <f t="shared" si="82"/>
        <v>3.095262589928614E-5</v>
      </c>
      <c r="AL41" s="5">
        <f t="shared" si="83"/>
        <v>5.271328511138704E-7</v>
      </c>
      <c r="AM41" s="5">
        <f t="shared" si="84"/>
        <v>5.5150809903478433E-2</v>
      </c>
      <c r="AN41" s="5">
        <f t="shared" si="85"/>
        <v>1.4238419405871911E-2</v>
      </c>
      <c r="AO41" s="5">
        <f t="shared" si="86"/>
        <v>1.8379837715195842E-3</v>
      </c>
      <c r="AP41" s="5">
        <f t="shared" si="87"/>
        <v>1.5817225438081022E-4</v>
      </c>
      <c r="AQ41" s="5">
        <f t="shared" si="88"/>
        <v>1.020892938919557E-5</v>
      </c>
      <c r="AR41" s="5">
        <f t="shared" si="89"/>
        <v>5.6600411188151401E-7</v>
      </c>
      <c r="AS41" s="5">
        <f t="shared" si="90"/>
        <v>1.4537038301363074E-6</v>
      </c>
      <c r="AT41" s="5">
        <f t="shared" si="91"/>
        <v>1.8668193228562218E-6</v>
      </c>
      <c r="AU41" s="5">
        <f t="shared" si="92"/>
        <v>1.5982230180786263E-6</v>
      </c>
      <c r="AV41" s="5">
        <f t="shared" si="93"/>
        <v>1.02620408316012E-6</v>
      </c>
      <c r="AW41" s="5">
        <f t="shared" si="94"/>
        <v>9.709208265219778E-9</v>
      </c>
      <c r="AX41" s="5">
        <f t="shared" si="95"/>
        <v>2.3607880198754091E-2</v>
      </c>
      <c r="AY41" s="5">
        <f t="shared" si="96"/>
        <v>6.0949041390639443E-3</v>
      </c>
      <c r="AZ41" s="5">
        <f t="shared" si="97"/>
        <v>7.8676815011835088E-4</v>
      </c>
      <c r="BA41" s="5">
        <f t="shared" si="98"/>
        <v>6.7707285509029471E-5</v>
      </c>
      <c r="BB41" s="5">
        <f t="shared" si="99"/>
        <v>4.3700388516410143E-6</v>
      </c>
      <c r="BC41" s="5">
        <f t="shared" si="100"/>
        <v>2.2564472252907097E-7</v>
      </c>
      <c r="BD41" s="5">
        <f t="shared" si="101"/>
        <v>2.4354444188342891E-8</v>
      </c>
      <c r="BE41" s="5">
        <f t="shared" si="102"/>
        <v>6.2551045220757002E-8</v>
      </c>
      <c r="BF41" s="5">
        <f t="shared" si="103"/>
        <v>8.0326884652985578E-8</v>
      </c>
      <c r="BG41" s="5">
        <f t="shared" si="104"/>
        <v>6.8769523890789428E-8</v>
      </c>
      <c r="BH41" s="5">
        <f t="shared" si="105"/>
        <v>4.4156269441386366E-8</v>
      </c>
      <c r="BI41" s="5">
        <f t="shared" si="106"/>
        <v>2.2681862786506226E-8</v>
      </c>
      <c r="BJ41" s="8">
        <f t="shared" si="107"/>
        <v>0.85471463834035155</v>
      </c>
      <c r="BK41" s="8">
        <f t="shared" si="108"/>
        <v>0.11158778389123755</v>
      </c>
      <c r="BL41" s="8">
        <f t="shared" si="109"/>
        <v>2.3440000297840397E-2</v>
      </c>
      <c r="BM41" s="8">
        <f t="shared" si="110"/>
        <v>0.52066489509584768</v>
      </c>
      <c r="BN41" s="8">
        <f t="shared" si="111"/>
        <v>0.46315246902547291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1.34666666666667</v>
      </c>
      <c r="F42">
        <f>VLOOKUP(B42,home!$B$2:$E$405,3,FALSE)</f>
        <v>0.47</v>
      </c>
      <c r="G42">
        <f>VLOOKUP(C42,away!$B$2:$E$405,4,FALSE)</f>
        <v>1.04</v>
      </c>
      <c r="H42">
        <f>VLOOKUP(A42,away!$A$2:$E$405,3,FALSE)</f>
        <v>1.3688888888888899</v>
      </c>
      <c r="I42">
        <f>VLOOKUP(C42,away!$B$2:$E$405,3,FALSE)</f>
        <v>0.74</v>
      </c>
      <c r="J42">
        <f>VLOOKUP(B42,home!$B$2:$E$405,4,FALSE)</f>
        <v>2.06</v>
      </c>
      <c r="K42" s="3">
        <f t="shared" si="56"/>
        <v>0.65825066666666832</v>
      </c>
      <c r="L42" s="3">
        <f t="shared" si="57"/>
        <v>2.086734222222224</v>
      </c>
      <c r="M42" s="5">
        <f t="shared" si="58"/>
        <v>6.4249271815052578E-2</v>
      </c>
      <c r="N42" s="5">
        <f t="shared" si="59"/>
        <v>4.2292126005106345E-2</v>
      </c>
      <c r="O42" s="5">
        <f t="shared" si="60"/>
        <v>0.134071154249328</v>
      </c>
      <c r="P42" s="5">
        <f t="shared" si="61"/>
        <v>8.8252426665389877E-2</v>
      </c>
      <c r="Q42" s="5">
        <f t="shared" si="62"/>
        <v>1.3919410068805994E-2</v>
      </c>
      <c r="R42" s="5">
        <f t="shared" si="63"/>
        <v>0.1398854328924537</v>
      </c>
      <c r="S42" s="5">
        <f t="shared" si="64"/>
        <v>3.0305755194976781E-2</v>
      </c>
      <c r="T42" s="5">
        <f t="shared" si="65"/>
        <v>2.9046109343722069E-2</v>
      </c>
      <c r="U42" s="5">
        <f t="shared" si="66"/>
        <v>9.2079679458413138E-2</v>
      </c>
      <c r="V42" s="5">
        <f t="shared" si="67"/>
        <v>4.6253121498108256E-3</v>
      </c>
      <c r="W42" s="5">
        <f t="shared" si="68"/>
        <v>3.0541536524660946E-3</v>
      </c>
      <c r="X42" s="5">
        <f t="shared" si="69"/>
        <v>6.3732069465260001E-3</v>
      </c>
      <c r="Y42" s="5">
        <f t="shared" si="70"/>
        <v>6.6495945203101066E-3</v>
      </c>
      <c r="Z42" s="5">
        <f t="shared" si="71"/>
        <v>9.7301240002351172E-2</v>
      </c>
      <c r="AA42" s="5">
        <f t="shared" si="72"/>
        <v>6.4048606099041158E-2</v>
      </c>
      <c r="AB42" s="5">
        <f t="shared" si="73"/>
        <v>2.1080018831882336E-2</v>
      </c>
      <c r="AC42" s="5">
        <f t="shared" si="74"/>
        <v>3.9708136934293138E-4</v>
      </c>
      <c r="AD42" s="5">
        <f t="shared" si="75"/>
        <v>5.0259966945956163E-4</v>
      </c>
      <c r="AE42" s="5">
        <f t="shared" si="76"/>
        <v>1.0487919303388451E-3</v>
      </c>
      <c r="AF42" s="5">
        <f t="shared" si="77"/>
        <v>1.0942750065142878E-3</v>
      </c>
      <c r="AG42" s="5">
        <f t="shared" si="78"/>
        <v>7.6115370153860399E-4</v>
      </c>
      <c r="AH42" s="5">
        <f t="shared" si="79"/>
        <v>5.0760456844391053E-2</v>
      </c>
      <c r="AI42" s="5">
        <f t="shared" si="80"/>
        <v>3.3413104558125059E-2</v>
      </c>
      <c r="AJ42" s="5">
        <f t="shared" si="81"/>
        <v>1.0997099175394456E-2</v>
      </c>
      <c r="AK42" s="5">
        <f t="shared" si="82"/>
        <v>2.412949287867624E-3</v>
      </c>
      <c r="AL42" s="5">
        <f t="shared" si="83"/>
        <v>2.1817146522068148E-5</v>
      </c>
      <c r="AM42" s="5">
        <f t="shared" si="84"/>
        <v>6.6167313497640735E-5</v>
      </c>
      <c r="AN42" s="5">
        <f t="shared" si="85"/>
        <v>1.3807359746803339E-4</v>
      </c>
      <c r="AO42" s="5">
        <f t="shared" si="86"/>
        <v>1.4406145051094061E-4</v>
      </c>
      <c r="AP42" s="5">
        <f t="shared" si="87"/>
        <v>1.002059862947177E-4</v>
      </c>
      <c r="AQ42" s="5">
        <f t="shared" si="88"/>
        <v>5.2275815218179647E-5</v>
      </c>
      <c r="AR42" s="5">
        <f t="shared" si="89"/>
        <v>2.1184716486565013E-2</v>
      </c>
      <c r="AS42" s="5">
        <f t="shared" si="90"/>
        <v>1.3944853750425779E-2</v>
      </c>
      <c r="AT42" s="5">
        <f t="shared" si="91"/>
        <v>4.5896046388934795E-3</v>
      </c>
      <c r="AU42" s="5">
        <f t="shared" si="92"/>
        <v>1.0070367710960225E-3</v>
      </c>
      <c r="AV42" s="5">
        <f t="shared" si="93"/>
        <v>1.6572065648295142E-4</v>
      </c>
      <c r="AW42" s="5">
        <f t="shared" si="94"/>
        <v>8.3244182691948673E-7</v>
      </c>
      <c r="AX42" s="5">
        <f t="shared" si="95"/>
        <v>7.2591130368940729E-6</v>
      </c>
      <c r="AY42" s="5">
        <f t="shared" si="96"/>
        <v>1.5147839597066358E-5</v>
      </c>
      <c r="AZ42" s="5">
        <f t="shared" si="97"/>
        <v>1.5804757639965644E-5</v>
      </c>
      <c r="BA42" s="5">
        <f t="shared" si="98"/>
        <v>1.0993442880414821E-5</v>
      </c>
      <c r="BB42" s="5">
        <f t="shared" si="99"/>
        <v>5.7350983696517172E-6</v>
      </c>
      <c r="BC42" s="5">
        <f t="shared" si="100"/>
        <v>2.3935252071526227E-6</v>
      </c>
      <c r="BD42" s="5">
        <f t="shared" si="101"/>
        <v>7.3678121467651023E-3</v>
      </c>
      <c r="BE42" s="5">
        <f t="shared" si="102"/>
        <v>4.8498672574829055E-3</v>
      </c>
      <c r="BF42" s="5">
        <f t="shared" si="103"/>
        <v>1.5962141777414842E-3</v>
      </c>
      <c r="BG42" s="5">
        <f t="shared" si="104"/>
        <v>3.502363488803734E-4</v>
      </c>
      <c r="BH42" s="5">
        <f t="shared" si="105"/>
        <v>5.7635827535351388E-5</v>
      </c>
      <c r="BI42" s="5">
        <f t="shared" si="106"/>
        <v>7.5877643798060366E-6</v>
      </c>
      <c r="BJ42" s="8">
        <f t="shared" si="107"/>
        <v>0.10529953878450857</v>
      </c>
      <c r="BK42" s="8">
        <f t="shared" si="108"/>
        <v>0.18786681218069215</v>
      </c>
      <c r="BL42" s="8">
        <f t="shared" si="109"/>
        <v>0.60386978722314488</v>
      </c>
      <c r="BM42" s="8">
        <f t="shared" si="110"/>
        <v>0.51165324109679</v>
      </c>
      <c r="BN42" s="8">
        <f t="shared" si="111"/>
        <v>0.48266982169613648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1.34666666666667</v>
      </c>
      <c r="F43">
        <f>VLOOKUP(B43,home!$B$2:$E$405,3,FALSE)</f>
        <v>0.81</v>
      </c>
      <c r="G43">
        <f>VLOOKUP(C43,away!$B$2:$E$405,4,FALSE)</f>
        <v>0.81</v>
      </c>
      <c r="H43">
        <f>VLOOKUP(A43,away!$A$2:$E$405,3,FALSE)</f>
        <v>1.3688888888888899</v>
      </c>
      <c r="I43">
        <f>VLOOKUP(C43,away!$B$2:$E$405,3,FALSE)</f>
        <v>1.62</v>
      </c>
      <c r="J43">
        <f>VLOOKUP(B43,home!$B$2:$E$405,4,FALSE)</f>
        <v>0.73</v>
      </c>
      <c r="K43" s="3">
        <f t="shared" si="56"/>
        <v>0.88354800000000244</v>
      </c>
      <c r="L43" s="3">
        <f t="shared" si="57"/>
        <v>1.6188480000000012</v>
      </c>
      <c r="M43" s="5">
        <f t="shared" si="58"/>
        <v>8.1888558396565253E-2</v>
      </c>
      <c r="N43" s="5">
        <f t="shared" si="59"/>
        <v>7.2352471994168624E-2</v>
      </c>
      <c r="O43" s="5">
        <f t="shared" si="60"/>
        <v>0.13256512898316294</v>
      </c>
      <c r="P43" s="5">
        <f t="shared" si="61"/>
        <v>0.11712765458281597</v>
      </c>
      <c r="Q43" s="5">
        <f t="shared" si="62"/>
        <v>3.1963440962751936E-2</v>
      </c>
      <c r="R43" s="5">
        <f t="shared" si="63"/>
        <v>0.10730139696206779</v>
      </c>
      <c r="S43" s="5">
        <f t="shared" si="64"/>
        <v>4.1882796988666017E-2</v>
      </c>
      <c r="T43" s="5">
        <f t="shared" si="65"/>
        <v>5.1743952475669083E-2</v>
      </c>
      <c r="U43" s="5">
        <f t="shared" si="66"/>
        <v>9.4805934683041326E-2</v>
      </c>
      <c r="V43" s="5">
        <f t="shared" si="67"/>
        <v>6.6562463733998009E-3</v>
      </c>
      <c r="W43" s="5">
        <f t="shared" si="68"/>
        <v>9.413744778585878E-3</v>
      </c>
      <c r="X43" s="5">
        <f t="shared" si="69"/>
        <v>1.5239421907324201E-2</v>
      </c>
      <c r="Y43" s="5">
        <f t="shared" si="70"/>
        <v>1.2335153837913997E-2</v>
      </c>
      <c r="Z43" s="5">
        <f t="shared" si="71"/>
        <v>5.7901550623083192E-2</v>
      </c>
      <c r="AA43" s="5">
        <f t="shared" si="72"/>
        <v>5.1158799249924045E-2</v>
      </c>
      <c r="AB43" s="5">
        <f t="shared" si="73"/>
        <v>2.2600627379836005E-2</v>
      </c>
      <c r="AC43" s="5">
        <f t="shared" si="74"/>
        <v>5.9503926838758072E-4</v>
      </c>
      <c r="AD43" s="5">
        <f t="shared" si="75"/>
        <v>2.079373842907504E-3</v>
      </c>
      <c r="AE43" s="5">
        <f t="shared" si="76"/>
        <v>3.3661901868431289E-3</v>
      </c>
      <c r="AF43" s="5">
        <f t="shared" si="77"/>
        <v>2.7246751257953158E-3</v>
      </c>
      <c r="AG43" s="5">
        <f t="shared" si="78"/>
        <v>1.4702782926811653E-3</v>
      </c>
      <c r="AH43" s="5">
        <f t="shared" si="79"/>
        <v>2.3433452355769279E-2</v>
      </c>
      <c r="AI43" s="5">
        <f t="shared" si="80"/>
        <v>2.0704579962035292E-2</v>
      </c>
      <c r="AJ43" s="5">
        <f t="shared" si="81"/>
        <v>9.1467451081482035E-3</v>
      </c>
      <c r="AK43" s="5">
        <f t="shared" si="82"/>
        <v>2.6938627822713844E-3</v>
      </c>
      <c r="AL43" s="5">
        <f t="shared" si="83"/>
        <v>3.4044098592330529E-5</v>
      </c>
      <c r="AM43" s="5">
        <f t="shared" si="84"/>
        <v>3.6744532003064894E-4</v>
      </c>
      <c r="AN43" s="5">
        <f t="shared" si="85"/>
        <v>5.948381214409764E-4</v>
      </c>
      <c r="AO43" s="5">
        <f t="shared" si="86"/>
        <v>4.8147625160924136E-4</v>
      </c>
      <c r="AP43" s="5">
        <f t="shared" si="87"/>
        <v>2.5981228898837246E-4</v>
      </c>
      <c r="AQ43" s="5">
        <f t="shared" si="88"/>
        <v>1.0514915110106236E-4</v>
      </c>
      <c r="AR43" s="5">
        <f t="shared" si="89"/>
        <v>7.5870394958464796E-3</v>
      </c>
      <c r="AS43" s="5">
        <f t="shared" si="90"/>
        <v>6.7035135724761831E-3</v>
      </c>
      <c r="AT43" s="5">
        <f t="shared" si="91"/>
        <v>2.9614380049671016E-3</v>
      </c>
      <c r="AU43" s="5">
        <f t="shared" si="92"/>
        <v>8.7219087547089349E-4</v>
      </c>
      <c r="AV43" s="5">
        <f t="shared" si="93"/>
        <v>1.9265562591013971E-4</v>
      </c>
      <c r="AW43" s="5">
        <f t="shared" si="94"/>
        <v>1.3526192379904066E-6</v>
      </c>
      <c r="AX43" s="5">
        <f t="shared" si="95"/>
        <v>5.4109262937073434E-5</v>
      </c>
      <c r="AY43" s="5">
        <f t="shared" si="96"/>
        <v>8.7594672087155516E-5</v>
      </c>
      <c r="AZ43" s="5">
        <f t="shared" si="97"/>
        <v>7.0901229859473839E-5</v>
      </c>
      <c r="BA43" s="5">
        <f t="shared" si="98"/>
        <v>3.8259438051849847E-5</v>
      </c>
      <c r="BB43" s="5">
        <f t="shared" si="99"/>
        <v>1.548405369284028E-5</v>
      </c>
      <c r="BC43" s="5">
        <f t="shared" si="100"/>
        <v>5.0132658705094217E-6</v>
      </c>
      <c r="BD43" s="5">
        <f t="shared" si="101"/>
        <v>2.0470439522953482E-3</v>
      </c>
      <c r="BE43" s="5">
        <f t="shared" si="102"/>
        <v>1.8086615899626549E-3</v>
      </c>
      <c r="BF43" s="5">
        <f t="shared" si="103"/>
        <v>7.9901966524416411E-4</v>
      </c>
      <c r="BG43" s="5">
        <f t="shared" si="104"/>
        <v>2.3532407572905093E-4</v>
      </c>
      <c r="BH43" s="5">
        <f t="shared" si="105"/>
        <v>5.1980029115563002E-5</v>
      </c>
      <c r="BI43" s="5">
        <f t="shared" si="106"/>
        <v>9.1853701529995204E-6</v>
      </c>
      <c r="BJ43" s="8">
        <f t="shared" si="107"/>
        <v>0.2047687864603101</v>
      </c>
      <c r="BK43" s="8">
        <f t="shared" si="108"/>
        <v>0.24827193438051409</v>
      </c>
      <c r="BL43" s="8">
        <f t="shared" si="109"/>
        <v>0.48767857972342687</v>
      </c>
      <c r="BM43" s="8">
        <f t="shared" si="110"/>
        <v>0.45533595725295245</v>
      </c>
      <c r="BN43" s="8">
        <f t="shared" si="111"/>
        <v>0.5431986518815326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1.34666666666667</v>
      </c>
      <c r="F44">
        <f>VLOOKUP(B44,home!$B$2:$E$405,3,FALSE)</f>
        <v>1.01</v>
      </c>
      <c r="G44">
        <f>VLOOKUP(C44,away!$B$2:$E$405,4,FALSE)</f>
        <v>0.68</v>
      </c>
      <c r="H44">
        <f>VLOOKUP(A44,away!$A$2:$E$405,3,FALSE)</f>
        <v>1.3688888888888899</v>
      </c>
      <c r="I44">
        <f>VLOOKUP(C44,away!$B$2:$E$405,3,FALSE)</f>
        <v>1.1499999999999999</v>
      </c>
      <c r="J44">
        <f>VLOOKUP(B44,home!$B$2:$E$405,4,FALSE)</f>
        <v>0.86</v>
      </c>
      <c r="K44" s="3">
        <f t="shared" si="56"/>
        <v>0.92489066666666908</v>
      </c>
      <c r="L44" s="3">
        <f t="shared" si="57"/>
        <v>1.3538311111111121</v>
      </c>
      <c r="M44" s="5">
        <f t="shared" si="58"/>
        <v>0.10241503225578723</v>
      </c>
      <c r="N44" s="5">
        <f t="shared" si="59"/>
        <v>9.4722707459743455E-2</v>
      </c>
      <c r="O44" s="5">
        <f t="shared" si="60"/>
        <v>0.13865265691333278</v>
      </c>
      <c r="P44" s="5">
        <f t="shared" si="61"/>
        <v>0.12823854828767731</v>
      </c>
      <c r="Q44" s="5">
        <f t="shared" si="62"/>
        <v>4.3804074025456989E-2</v>
      </c>
      <c r="R44" s="5">
        <f t="shared" si="63"/>
        <v>9.385614028374259E-2</v>
      </c>
      <c r="S44" s="5">
        <f t="shared" si="64"/>
        <v>4.014333859178585E-2</v>
      </c>
      <c r="T44" s="5">
        <f t="shared" si="65"/>
        <v>5.9303318209077839E-2</v>
      </c>
      <c r="U44" s="5">
        <f t="shared" si="66"/>
        <v>8.6806668157791089E-2</v>
      </c>
      <c r="V44" s="5">
        <f t="shared" si="67"/>
        <v>5.5850345740197883E-3</v>
      </c>
      <c r="W44" s="5">
        <f t="shared" si="68"/>
        <v>1.3504659742707014E-2</v>
      </c>
      <c r="X44" s="5">
        <f t="shared" si="69"/>
        <v>1.828302850464654E-2</v>
      </c>
      <c r="Y44" s="5">
        <f t="shared" si="70"/>
        <v>1.2376066397460882E-2</v>
      </c>
      <c r="Z44" s="5">
        <f t="shared" si="71"/>
        <v>4.2355120894979885E-2</v>
      </c>
      <c r="AA44" s="5">
        <f t="shared" si="72"/>
        <v>3.9173856001305303E-2</v>
      </c>
      <c r="AB44" s="5">
        <f t="shared" si="73"/>
        <v>1.8115766896475677E-2</v>
      </c>
      <c r="AC44" s="5">
        <f t="shared" si="74"/>
        <v>4.3707983470140944E-4</v>
      </c>
      <c r="AD44" s="5">
        <f t="shared" si="75"/>
        <v>3.1225834381347043E-3</v>
      </c>
      <c r="AE44" s="5">
        <f t="shared" si="76"/>
        <v>4.2274506055870629E-3</v>
      </c>
      <c r="AF44" s="5">
        <f t="shared" si="77"/>
        <v>2.861627075264639E-3</v>
      </c>
      <c r="AG44" s="5">
        <f t="shared" si="78"/>
        <v>1.2913865876303895E-3</v>
      </c>
      <c r="AH44" s="5">
        <f t="shared" si="79"/>
        <v>1.4335420095624024E-2</v>
      </c>
      <c r="AI44" s="5">
        <f t="shared" si="80"/>
        <v>1.3258696249188467E-2</v>
      </c>
      <c r="AJ44" s="5">
        <f t="shared" si="81"/>
        <v>6.1314222065213921E-3</v>
      </c>
      <c r="AK44" s="5">
        <f t="shared" si="82"/>
        <v>1.8902983907347968E-3</v>
      </c>
      <c r="AL44" s="5">
        <f t="shared" si="83"/>
        <v>2.1891506453051752E-5</v>
      </c>
      <c r="AM44" s="5">
        <f t="shared" si="84"/>
        <v>5.776096555637414E-4</v>
      </c>
      <c r="AN44" s="5">
        <f t="shared" si="85"/>
        <v>7.8198592178036668E-4</v>
      </c>
      <c r="AO44" s="5">
        <f t="shared" si="86"/>
        <v>5.2933843467858064E-4</v>
      </c>
      <c r="AP44" s="5">
        <f t="shared" si="87"/>
        <v>2.3887828039157323E-4</v>
      </c>
      <c r="AQ44" s="5">
        <f t="shared" si="88"/>
        <v>8.0850211940708839E-5</v>
      </c>
      <c r="AR44" s="5">
        <f t="shared" si="89"/>
        <v>3.8815475432606478E-3</v>
      </c>
      <c r="AS44" s="5">
        <f t="shared" si="90"/>
        <v>3.5900070949847116E-3</v>
      </c>
      <c r="AT44" s="5">
        <f t="shared" si="91"/>
        <v>1.6601820277092408E-3</v>
      </c>
      <c r="AU44" s="5">
        <f t="shared" si="92"/>
        <v>5.1182895413200743E-4</v>
      </c>
      <c r="AV44" s="5">
        <f t="shared" si="93"/>
        <v>1.1834645565161408E-4</v>
      </c>
      <c r="AW44" s="5">
        <f t="shared" si="94"/>
        <v>7.6142658225921252E-7</v>
      </c>
      <c r="AX44" s="5">
        <f t="shared" si="95"/>
        <v>8.9037629901242286E-5</v>
      </c>
      <c r="AY44" s="5">
        <f t="shared" si="96"/>
        <v>1.205419134198988E-4</v>
      </c>
      <c r="AZ44" s="5">
        <f t="shared" si="97"/>
        <v>8.1596696290360543E-5</v>
      </c>
      <c r="BA44" s="5">
        <f t="shared" si="98"/>
        <v>3.6822715333924928E-5</v>
      </c>
      <c r="BB44" s="5">
        <f t="shared" si="99"/>
        <v>1.2462934403663943E-5</v>
      </c>
      <c r="BC44" s="5">
        <f t="shared" si="100"/>
        <v>3.3745416662834526E-6</v>
      </c>
      <c r="BD44" s="5">
        <f t="shared" si="101"/>
        <v>8.7582663722052929E-4</v>
      </c>
      <c r="BE44" s="5">
        <f t="shared" si="102"/>
        <v>8.1004388238332221E-4</v>
      </c>
      <c r="BF44" s="5">
        <f t="shared" si="103"/>
        <v>3.7460101320338382E-4</v>
      </c>
      <c r="BG44" s="5">
        <f t="shared" si="104"/>
        <v>1.1548832694522914E-4</v>
      </c>
      <c r="BH44" s="5">
        <f t="shared" si="105"/>
        <v>2.6703518925147801E-5</v>
      </c>
      <c r="BI44" s="5">
        <f t="shared" si="106"/>
        <v>4.9395670842051943E-6</v>
      </c>
      <c r="BJ44" s="8">
        <f t="shared" si="107"/>
        <v>0.25604940098107998</v>
      </c>
      <c r="BK44" s="8">
        <f t="shared" si="108"/>
        <v>0.27696146696384455</v>
      </c>
      <c r="BL44" s="8">
        <f t="shared" si="109"/>
        <v>0.42419044021621605</v>
      </c>
      <c r="BM44" s="8">
        <f t="shared" si="110"/>
        <v>0.39774748934354248</v>
      </c>
      <c r="BN44" s="8">
        <f t="shared" si="111"/>
        <v>0.60168915922574029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1.18844984802432</v>
      </c>
      <c r="F45">
        <f>VLOOKUP(B45,home!$B$2:$E$405,3,FALSE)</f>
        <v>1.02</v>
      </c>
      <c r="G45">
        <f>VLOOKUP(C45,away!$B$2:$E$405,4,FALSE)</f>
        <v>0.9</v>
      </c>
      <c r="H45">
        <f>VLOOKUP(A45,away!$A$2:$E$405,3,FALSE)</f>
        <v>1.02431610942249</v>
      </c>
      <c r="I45">
        <f>VLOOKUP(C45,away!$B$2:$E$405,3,FALSE)</f>
        <v>0.9</v>
      </c>
      <c r="J45">
        <f>VLOOKUP(B45,home!$B$2:$E$405,4,FALSE)</f>
        <v>0.56000000000000005</v>
      </c>
      <c r="K45" s="3">
        <f t="shared" si="56"/>
        <v>1.0909969604863257</v>
      </c>
      <c r="L45" s="3">
        <f t="shared" si="57"/>
        <v>0.51625531914893497</v>
      </c>
      <c r="M45" s="5">
        <f t="shared" si="58"/>
        <v>0.20043760460705626</v>
      </c>
      <c r="N45" s="5">
        <f t="shared" si="59"/>
        <v>0.21867681739345834</v>
      </c>
      <c r="O45" s="5">
        <f t="shared" si="60"/>
        <v>0.10347697953586385</v>
      </c>
      <c r="P45" s="5">
        <f t="shared" si="61"/>
        <v>0.11289307015393318</v>
      </c>
      <c r="Q45" s="5">
        <f t="shared" si="62"/>
        <v>0.11928787155254315</v>
      </c>
      <c r="R45" s="5">
        <f t="shared" si="63"/>
        <v>2.6710270547427604E-2</v>
      </c>
      <c r="S45" s="5">
        <f t="shared" si="64"/>
        <v>1.5896275194674982E-2</v>
      </c>
      <c r="T45" s="5">
        <f t="shared" si="65"/>
        <v>6.1582998198955317E-2</v>
      </c>
      <c r="U45" s="5">
        <f t="shared" si="66"/>
        <v>2.9140823981010942E-2</v>
      </c>
      <c r="V45" s="5">
        <f t="shared" si="67"/>
        <v>9.9481183475571286E-4</v>
      </c>
      <c r="W45" s="5">
        <f t="shared" si="68"/>
        <v>4.3380901762235941E-2</v>
      </c>
      <c r="X45" s="5">
        <f t="shared" si="69"/>
        <v>2.2395621284231709E-2</v>
      </c>
      <c r="Y45" s="5">
        <f t="shared" si="70"/>
        <v>5.7809293068148606E-3</v>
      </c>
      <c r="Z45" s="5">
        <f t="shared" si="71"/>
        <v>4.5964397486722135E-3</v>
      </c>
      <c r="AA45" s="5">
        <f t="shared" si="72"/>
        <v>5.0147017948599156E-3</v>
      </c>
      <c r="AB45" s="5">
        <f t="shared" si="73"/>
        <v>2.7355122079687449E-3</v>
      </c>
      <c r="AC45" s="5">
        <f t="shared" si="74"/>
        <v>3.501942738963899E-5</v>
      </c>
      <c r="AD45" s="5">
        <f t="shared" si="75"/>
        <v>1.1832107991438823E-2</v>
      </c>
      <c r="AE45" s="5">
        <f t="shared" si="76"/>
        <v>6.1083886873249124E-3</v>
      </c>
      <c r="AF45" s="5">
        <f t="shared" si="77"/>
        <v>1.5767440756303335E-3</v>
      </c>
      <c r="AG45" s="5">
        <f t="shared" si="78"/>
        <v>2.7133417199357685E-4</v>
      </c>
      <c r="AH45" s="5">
        <f t="shared" si="79"/>
        <v>5.9323411734990583E-4</v>
      </c>
      <c r="AI45" s="5">
        <f t="shared" si="80"/>
        <v>6.4721661888553542E-4</v>
      </c>
      <c r="AJ45" s="5">
        <f t="shared" si="81"/>
        <v>3.5305568199017789E-4</v>
      </c>
      <c r="AK45" s="5">
        <f t="shared" si="82"/>
        <v>1.2839422531123697E-4</v>
      </c>
      <c r="AL45" s="5">
        <f t="shared" si="83"/>
        <v>7.8896386350246956E-7</v>
      </c>
      <c r="AM45" s="5">
        <f t="shared" si="84"/>
        <v>2.5817587709611452E-3</v>
      </c>
      <c r="AN45" s="5">
        <f t="shared" si="85"/>
        <v>1.3328466982681078E-3</v>
      </c>
      <c r="AO45" s="5">
        <f t="shared" si="86"/>
        <v>3.4404459879550315E-4</v>
      </c>
      <c r="AP45" s="5">
        <f t="shared" si="87"/>
        <v>5.920495138421327E-5</v>
      </c>
      <c r="AQ45" s="5">
        <f t="shared" si="88"/>
        <v>7.6412177680135473E-6</v>
      </c>
      <c r="AR45" s="5">
        <f t="shared" si="89"/>
        <v>6.1252053716502481E-5</v>
      </c>
      <c r="AS45" s="5">
        <f t="shared" si="90"/>
        <v>6.6825804428249366E-5</v>
      </c>
      <c r="AT45" s="5">
        <f t="shared" si="91"/>
        <v>3.6453374756636847E-5</v>
      </c>
      <c r="AU45" s="5">
        <f t="shared" si="92"/>
        <v>1.3256840352986586E-5</v>
      </c>
      <c r="AV45" s="5">
        <f t="shared" si="93"/>
        <v>3.6157931326902076E-6</v>
      </c>
      <c r="AW45" s="5">
        <f t="shared" si="94"/>
        <v>1.2343624198041167E-8</v>
      </c>
      <c r="AX45" s="5">
        <f t="shared" si="95"/>
        <v>4.6944849530458659E-4</v>
      </c>
      <c r="AY45" s="5">
        <f t="shared" si="96"/>
        <v>2.4235528276745662E-4</v>
      </c>
      <c r="AZ45" s="5">
        <f t="shared" si="97"/>
        <v>6.2558601926271853E-5</v>
      </c>
      <c r="BA45" s="5">
        <f t="shared" si="98"/>
        <v>1.0765403667652887E-5</v>
      </c>
      <c r="BB45" s="5">
        <f t="shared" si="99"/>
        <v>1.3894242265528137E-6</v>
      </c>
      <c r="BC45" s="5">
        <f t="shared" si="100"/>
        <v>1.4345952950245703E-7</v>
      </c>
      <c r="BD45" s="5">
        <f t="shared" si="101"/>
        <v>5.2702830899901164E-6</v>
      </c>
      <c r="BE45" s="5">
        <f t="shared" si="102"/>
        <v>5.7498628320816977E-6</v>
      </c>
      <c r="BF45" s="5">
        <f t="shared" si="103"/>
        <v>3.1365414365072143E-6</v>
      </c>
      <c r="BG45" s="5">
        <f t="shared" si="104"/>
        <v>1.1406523912229282E-6</v>
      </c>
      <c r="BH45" s="5">
        <f t="shared" si="105"/>
        <v>3.1111207294891839E-7</v>
      </c>
      <c r="BI45" s="5">
        <f t="shared" si="106"/>
        <v>6.7884465191574031E-8</v>
      </c>
      <c r="BJ45" s="8">
        <f t="shared" si="107"/>
        <v>0.49600587132922608</v>
      </c>
      <c r="BK45" s="8">
        <f t="shared" si="108"/>
        <v>0.33049992546444068</v>
      </c>
      <c r="BL45" s="8">
        <f t="shared" si="109"/>
        <v>0.16899726891334294</v>
      </c>
      <c r="BM45" s="8">
        <f t="shared" si="110"/>
        <v>0.21837454872625617</v>
      </c>
      <c r="BN45" s="8">
        <f t="shared" si="111"/>
        <v>0.78148261379028239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1.18844984802432</v>
      </c>
      <c r="F46">
        <f>VLOOKUP(B46,home!$B$2:$E$405,3,FALSE)</f>
        <v>0.54</v>
      </c>
      <c r="G46">
        <f>VLOOKUP(C46,away!$B$2:$E$405,4,FALSE)</f>
        <v>1.32</v>
      </c>
      <c r="H46">
        <f>VLOOKUP(A46,away!$A$2:$E$405,3,FALSE)</f>
        <v>1.02431610942249</v>
      </c>
      <c r="I46">
        <f>VLOOKUP(C46,away!$B$2:$E$405,3,FALSE)</f>
        <v>0.66</v>
      </c>
      <c r="J46">
        <f>VLOOKUP(B46,home!$B$2:$E$405,4,FALSE)</f>
        <v>1.6</v>
      </c>
      <c r="K46" s="3">
        <f t="shared" si="56"/>
        <v>0.8471270516717353</v>
      </c>
      <c r="L46" s="3">
        <f t="shared" si="57"/>
        <v>1.0816778115501495</v>
      </c>
      <c r="M46" s="5">
        <f t="shared" si="58"/>
        <v>0.14532177413657138</v>
      </c>
      <c r="N46" s="5">
        <f t="shared" si="59"/>
        <v>0.12310600606801955</v>
      </c>
      <c r="O46" s="5">
        <f t="shared" si="60"/>
        <v>0.15719133861863163</v>
      </c>
      <c r="P46" s="5">
        <f t="shared" si="61"/>
        <v>0.1331610352323348</v>
      </c>
      <c r="Q46" s="5">
        <f t="shared" si="62"/>
        <v>5.2143213981742084E-2</v>
      </c>
      <c r="R46" s="5">
        <f t="shared" si="63"/>
        <v>8.5015191575819993E-2</v>
      </c>
      <c r="S46" s="5">
        <f t="shared" si="64"/>
        <v>3.0504481192685822E-2</v>
      </c>
      <c r="T46" s="5">
        <f t="shared" si="65"/>
        <v>5.6402157586961925E-2</v>
      </c>
      <c r="U46" s="5">
        <f t="shared" si="66"/>
        <v>7.2018668586932136E-2</v>
      </c>
      <c r="V46" s="5">
        <f t="shared" si="67"/>
        <v>3.1057579475903918E-3</v>
      </c>
      <c r="W46" s="5">
        <f t="shared" si="68"/>
        <v>1.4723975708347192E-2</v>
      </c>
      <c r="X46" s="5">
        <f t="shared" si="69"/>
        <v>1.5926597821522552E-2</v>
      </c>
      <c r="Y46" s="5">
        <f t="shared" si="70"/>
        <v>8.6137237385119463E-3</v>
      </c>
      <c r="Z46" s="5">
        <f t="shared" si="71"/>
        <v>3.0653015457416562E-2</v>
      </c>
      <c r="AA46" s="5">
        <f t="shared" si="72"/>
        <v>2.5966998609289419E-2</v>
      </c>
      <c r="AB46" s="5">
        <f t="shared" si="73"/>
        <v>1.0998673486325699E-2</v>
      </c>
      <c r="AC46" s="5">
        <f t="shared" si="74"/>
        <v>1.7786647335687821E-4</v>
      </c>
      <c r="AD46" s="5">
        <f t="shared" si="75"/>
        <v>3.1182695326746018E-3</v>
      </c>
      <c r="AE46" s="5">
        <f t="shared" si="76"/>
        <v>3.3729629639269701E-3</v>
      </c>
      <c r="AF46" s="5">
        <f t="shared" si="77"/>
        <v>1.8242295986301157E-3</v>
      </c>
      <c r="AG46" s="5">
        <f t="shared" si="78"/>
        <v>6.5774289333707706E-4</v>
      </c>
      <c r="AH46" s="5">
        <f t="shared" si="79"/>
        <v>8.2891716693478112E-3</v>
      </c>
      <c r="AI46" s="5">
        <f t="shared" si="80"/>
        <v>7.0219815570554886E-3</v>
      </c>
      <c r="AJ46" s="5">
        <f t="shared" si="81"/>
        <v>2.9742552666608586E-3</v>
      </c>
      <c r="AK46" s="5">
        <f t="shared" si="82"/>
        <v>8.3985736498851462E-4</v>
      </c>
      <c r="AL46" s="5">
        <f t="shared" si="83"/>
        <v>6.5192938542210997E-6</v>
      </c>
      <c r="AM46" s="5">
        <f t="shared" si="84"/>
        <v>5.2831409510648724E-4</v>
      </c>
      <c r="AN46" s="5">
        <f t="shared" si="85"/>
        <v>5.7146563420588253E-4</v>
      </c>
      <c r="AO46" s="5">
        <f t="shared" si="86"/>
        <v>3.0907084829196867E-4</v>
      </c>
      <c r="AP46" s="5">
        <f t="shared" si="87"/>
        <v>1.1143835959813499E-4</v>
      </c>
      <c r="AQ46" s="5">
        <f t="shared" si="88"/>
        <v>3.013510023321231E-5</v>
      </c>
      <c r="AR46" s="5">
        <f t="shared" si="89"/>
        <v>1.7932426141727283E-3</v>
      </c>
      <c r="AS46" s="5">
        <f t="shared" si="90"/>
        <v>1.5191043286762586E-3</v>
      </c>
      <c r="AT46" s="5">
        <f t="shared" si="91"/>
        <v>6.434371855666448E-4</v>
      </c>
      <c r="AU46" s="5">
        <f t="shared" si="92"/>
        <v>1.8169101531501037E-4</v>
      </c>
      <c r="AV46" s="5">
        <f t="shared" si="93"/>
        <v>3.8478843529762207E-5</v>
      </c>
      <c r="AW46" s="5">
        <f t="shared" si="94"/>
        <v>1.6593749433508761E-7</v>
      </c>
      <c r="AX46" s="5">
        <f t="shared" si="95"/>
        <v>7.459152695736318E-5</v>
      </c>
      <c r="AY46" s="5">
        <f t="shared" si="96"/>
        <v>8.0683999639424582E-5</v>
      </c>
      <c r="AZ46" s="5">
        <f t="shared" si="97"/>
        <v>4.3637046078542921E-5</v>
      </c>
      <c r="BA46" s="5">
        <f t="shared" si="98"/>
        <v>1.5733741501583781E-5</v>
      </c>
      <c r="BB46" s="5">
        <f t="shared" si="99"/>
        <v>4.2547097687322261E-6</v>
      </c>
      <c r="BC46" s="5">
        <f t="shared" si="100"/>
        <v>9.2044503028466362E-7</v>
      </c>
      <c r="BD46" s="5">
        <f t="shared" si="101"/>
        <v>3.2328512441280426E-4</v>
      </c>
      <c r="BE46" s="5">
        <f t="shared" si="102"/>
        <v>2.7386357429314901E-4</v>
      </c>
      <c r="BF46" s="5">
        <f t="shared" si="103"/>
        <v>1.1599862112561928E-4</v>
      </c>
      <c r="BG46" s="5">
        <f t="shared" si="104"/>
        <v>3.2755189970710841E-5</v>
      </c>
      <c r="BH46" s="5">
        <f t="shared" si="105"/>
        <v>6.9369518767089676E-6</v>
      </c>
      <c r="BI46" s="5">
        <f t="shared" si="106"/>
        <v>1.1752959181810362E-6</v>
      </c>
      <c r="BJ46" s="8">
        <f t="shared" si="107"/>
        <v>0.28165912540008559</v>
      </c>
      <c r="BK46" s="8">
        <f t="shared" si="108"/>
        <v>0.31235811827603288</v>
      </c>
      <c r="BL46" s="8">
        <f t="shared" si="109"/>
        <v>0.37524610547990911</v>
      </c>
      <c r="BM46" s="8">
        <f t="shared" si="110"/>
        <v>0.3038972869381798</v>
      </c>
      <c r="BN46" s="8">
        <f t="shared" si="111"/>
        <v>0.69593855961311935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1.18844984802432</v>
      </c>
      <c r="F47">
        <f>VLOOKUP(B47,home!$B$2:$E$405,3,FALSE)</f>
        <v>1.29</v>
      </c>
      <c r="G47">
        <f>VLOOKUP(C47,away!$B$2:$E$405,4,FALSE)</f>
        <v>0.9</v>
      </c>
      <c r="H47">
        <f>VLOOKUP(A47,away!$A$2:$E$405,3,FALSE)</f>
        <v>1.02431610942249</v>
      </c>
      <c r="I47">
        <f>VLOOKUP(C47,away!$B$2:$E$405,3,FALSE)</f>
        <v>0.36</v>
      </c>
      <c r="J47">
        <f>VLOOKUP(B47,home!$B$2:$E$405,4,FALSE)</f>
        <v>0.98</v>
      </c>
      <c r="K47" s="3">
        <f t="shared" si="56"/>
        <v>1.3797902735562355</v>
      </c>
      <c r="L47" s="3">
        <f t="shared" si="57"/>
        <v>0.36137872340425442</v>
      </c>
      <c r="M47" s="5">
        <f t="shared" si="58"/>
        <v>0.1753153376844965</v>
      </c>
      <c r="N47" s="5">
        <f t="shared" si="59"/>
        <v>0.24189839774229518</v>
      </c>
      <c r="O47" s="5">
        <f t="shared" si="60"/>
        <v>6.3355232925609115E-2</v>
      </c>
      <c r="P47" s="5">
        <f t="shared" si="61"/>
        <v>8.7416934169645202E-2</v>
      </c>
      <c r="Q47" s="5">
        <f t="shared" si="62"/>
        <v>0.16688452819682834</v>
      </c>
      <c r="R47" s="5">
        <f t="shared" si="63"/>
        <v>1.1447616597817904E-2</v>
      </c>
      <c r="S47" s="5">
        <f t="shared" si="64"/>
        <v>1.0897107578477233E-2</v>
      </c>
      <c r="T47" s="5">
        <f t="shared" si="65"/>
        <v>6.030851775569112E-2</v>
      </c>
      <c r="U47" s="5">
        <f t="shared" si="66"/>
        <v>1.5795310037070066E-2</v>
      </c>
      <c r="V47" s="5">
        <f t="shared" si="67"/>
        <v>6.037322666743027E-4</v>
      </c>
      <c r="W47" s="5">
        <f t="shared" si="68"/>
        <v>7.6755216271001722E-2</v>
      </c>
      <c r="X47" s="5">
        <f t="shared" si="69"/>
        <v>2.7737702070632055E-2</v>
      </c>
      <c r="Y47" s="5">
        <f t="shared" si="70"/>
        <v>5.0119076822262775E-3</v>
      </c>
      <c r="Z47" s="5">
        <f t="shared" si="71"/>
        <v>1.3789750240469295E-3</v>
      </c>
      <c r="AA47" s="5">
        <f t="shared" si="72"/>
        <v>1.9026963256569291E-3</v>
      </c>
      <c r="AB47" s="5">
        <f t="shared" si="73"/>
        <v>1.3126609418363097E-3</v>
      </c>
      <c r="AC47" s="5">
        <f t="shared" si="74"/>
        <v>1.8814819808769552E-5</v>
      </c>
      <c r="AD47" s="5">
        <f t="shared" si="75"/>
        <v>2.6476525213858366E-2</v>
      </c>
      <c r="AE47" s="5">
        <f t="shared" si="76"/>
        <v>9.568052881964691E-3</v>
      </c>
      <c r="AF47" s="5">
        <f t="shared" si="77"/>
        <v>1.7288453679743985E-3</v>
      </c>
      <c r="AG47" s="5">
        <f t="shared" si="78"/>
        <v>2.0825597734731556E-4</v>
      </c>
      <c r="AH47" s="5">
        <f t="shared" si="79"/>
        <v>1.2458305844910758E-4</v>
      </c>
      <c r="AI47" s="5">
        <f t="shared" si="80"/>
        <v>1.7189849229796661E-4</v>
      </c>
      <c r="AJ47" s="5">
        <f t="shared" si="81"/>
        <v>1.1859193385585794E-4</v>
      </c>
      <c r="AK47" s="5">
        <f t="shared" si="82"/>
        <v>5.454399895217909E-5</v>
      </c>
      <c r="AL47" s="5">
        <f t="shared" si="83"/>
        <v>3.7526297159393206E-7</v>
      </c>
      <c r="AM47" s="5">
        <f t="shared" si="84"/>
        <v>7.3064103935296387E-3</v>
      </c>
      <c r="AN47" s="5">
        <f t="shared" si="85"/>
        <v>2.640381260681317E-3</v>
      </c>
      <c r="AO47" s="5">
        <f t="shared" si="86"/>
        <v>4.7708880464276509E-4</v>
      </c>
      <c r="AP47" s="5">
        <f t="shared" si="87"/>
        <v>5.7469914390754732E-5</v>
      </c>
      <c r="AQ47" s="5">
        <f t="shared" si="88"/>
        <v>5.1921010741706823E-6</v>
      </c>
      <c r="AR47" s="5">
        <f t="shared" si="89"/>
        <v>9.0043333240272259E-6</v>
      </c>
      <c r="AS47" s="5">
        <f t="shared" si="90"/>
        <v>1.2424091540351052E-5</v>
      </c>
      <c r="AT47" s="5">
        <f t="shared" si="91"/>
        <v>8.5713203325743477E-6</v>
      </c>
      <c r="AU47" s="5">
        <f t="shared" si="92"/>
        <v>3.942208142140296E-6</v>
      </c>
      <c r="AV47" s="5">
        <f t="shared" si="93"/>
        <v>1.3598551127148445E-6</v>
      </c>
      <c r="AW47" s="5">
        <f t="shared" si="94"/>
        <v>5.1976720154349025E-9</v>
      </c>
      <c r="AX47" s="5">
        <f t="shared" si="95"/>
        <v>1.6802189992670639E-3</v>
      </c>
      <c r="AY47" s="5">
        <f t="shared" si="96"/>
        <v>6.0719539699470538E-4</v>
      </c>
      <c r="AZ47" s="5">
        <f t="shared" si="97"/>
        <v>1.0971374871144303E-4</v>
      </c>
      <c r="BA47" s="5">
        <f t="shared" si="98"/>
        <v>1.3216071483078819E-5</v>
      </c>
      <c r="BB47" s="5">
        <f t="shared" si="99"/>
        <v>1.1940017602435984E-6</v>
      </c>
      <c r="BC47" s="5">
        <f t="shared" si="100"/>
        <v>8.6297366371852889E-8</v>
      </c>
      <c r="BD47" s="5">
        <f t="shared" si="101"/>
        <v>5.4232908029055741E-7</v>
      </c>
      <c r="BE47" s="5">
        <f t="shared" si="102"/>
        <v>7.4830039005160965E-7</v>
      </c>
      <c r="BF47" s="5">
        <f t="shared" si="103"/>
        <v>5.1624879994577435E-7</v>
      </c>
      <c r="BG47" s="5">
        <f t="shared" si="104"/>
        <v>2.3743835763341951E-7</v>
      </c>
      <c r="BH47" s="5">
        <f t="shared" si="105"/>
        <v>8.1903784107939791E-8</v>
      </c>
      <c r="BI47" s="5">
        <f t="shared" si="106"/>
        <v>2.2602008935917013E-8</v>
      </c>
      <c r="BJ47" s="8">
        <f t="shared" si="107"/>
        <v>0.6294761161497211</v>
      </c>
      <c r="BK47" s="8">
        <f t="shared" si="108"/>
        <v>0.27485949717906832</v>
      </c>
      <c r="BL47" s="8">
        <f t="shared" si="109"/>
        <v>9.4320584942418184E-2</v>
      </c>
      <c r="BM47" s="8">
        <f t="shared" si="110"/>
        <v>0.25310993577923951</v>
      </c>
      <c r="BN47" s="8">
        <f t="shared" si="111"/>
        <v>0.74631804731669227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1.18844984802432</v>
      </c>
      <c r="F48">
        <f>VLOOKUP(B48,home!$B$2:$E$405,3,FALSE)</f>
        <v>1.74</v>
      </c>
      <c r="G48">
        <f>VLOOKUP(C48,away!$B$2:$E$405,4,FALSE)</f>
        <v>1.96</v>
      </c>
      <c r="H48">
        <f>VLOOKUP(A48,away!$A$2:$E$405,3,FALSE)</f>
        <v>1.02431610942249</v>
      </c>
      <c r="I48">
        <f>VLOOKUP(C48,away!$B$2:$E$405,3,FALSE)</f>
        <v>0.7</v>
      </c>
      <c r="J48">
        <f>VLOOKUP(B48,home!$B$2:$E$405,4,FALSE)</f>
        <v>1.05</v>
      </c>
      <c r="K48" s="3">
        <f t="shared" si="56"/>
        <v>4.0530893617021402</v>
      </c>
      <c r="L48" s="3">
        <f t="shared" si="57"/>
        <v>0.75287234042553008</v>
      </c>
      <c r="M48" s="5">
        <f t="shared" si="58"/>
        <v>8.1808297087180622E-3</v>
      </c>
      <c r="N48" s="5">
        <f t="shared" si="59"/>
        <v>3.3157633862301999E-2</v>
      </c>
      <c r="O48" s="5">
        <f t="shared" si="60"/>
        <v>6.1591204094252755E-3</v>
      </c>
      <c r="P48" s="5">
        <f t="shared" si="61"/>
        <v>2.4963465408884115E-2</v>
      </c>
      <c r="Q48" s="5">
        <f t="shared" si="62"/>
        <v>6.7195426533255428E-2</v>
      </c>
      <c r="R48" s="5">
        <f t="shared" si="63"/>
        <v>2.3185156988033274E-3</v>
      </c>
      <c r="S48" s="5">
        <f t="shared" si="64"/>
        <v>1.9043747010051289E-2</v>
      </c>
      <c r="T48" s="5">
        <f t="shared" si="65"/>
        <v>5.0589578039983783E-2</v>
      </c>
      <c r="U48" s="5">
        <f t="shared" si="66"/>
        <v>9.3971513137591708E-3</v>
      </c>
      <c r="V48" s="5">
        <f t="shared" si="67"/>
        <v>6.4568012002544951E-3</v>
      </c>
      <c r="W48" s="5">
        <f t="shared" si="68"/>
        <v>9.0783022812325115E-2</v>
      </c>
      <c r="X48" s="5">
        <f t="shared" si="69"/>
        <v>6.8348026855619498E-2</v>
      </c>
      <c r="Y48" s="5">
        <f t="shared" si="70"/>
        <v>2.5728669471128611E-2</v>
      </c>
      <c r="Z48" s="5">
        <f t="shared" si="71"/>
        <v>5.8184878015713154E-4</v>
      </c>
      <c r="AA48" s="5">
        <f t="shared" si="72"/>
        <v>2.3582851009742375E-3</v>
      </c>
      <c r="AB48" s="5">
        <f t="shared" si="73"/>
        <v>4.779170127309669E-3</v>
      </c>
      <c r="AC48" s="5">
        <f t="shared" si="74"/>
        <v>1.2314164573889845E-3</v>
      </c>
      <c r="AD48" s="5">
        <f t="shared" si="75"/>
        <v>9.1987925995949391E-2</v>
      </c>
      <c r="AE48" s="5">
        <f t="shared" si="76"/>
        <v>6.9255165135460886E-2</v>
      </c>
      <c r="AF48" s="5">
        <f t="shared" si="77"/>
        <v>2.6070149131045502E-2</v>
      </c>
      <c r="AG48" s="5">
        <f t="shared" si="78"/>
        <v>6.5424980638442752E-3</v>
      </c>
      <c r="AH48" s="5">
        <f t="shared" si="79"/>
        <v>1.0951446322265981E-4</v>
      </c>
      <c r="AI48" s="5">
        <f t="shared" si="80"/>
        <v>4.4387190584028281E-4</v>
      </c>
      <c r="AJ48" s="5">
        <f t="shared" si="81"/>
        <v>8.9952624975985212E-4</v>
      </c>
      <c r="AK48" s="5">
        <f t="shared" si="82"/>
        <v>1.2152867578244931E-3</v>
      </c>
      <c r="AL48" s="5">
        <f t="shared" si="83"/>
        <v>1.5030466704471995E-4</v>
      </c>
      <c r="AM48" s="5">
        <f t="shared" si="84"/>
        <v>7.456705685184524E-2</v>
      </c>
      <c r="AN48" s="5">
        <f t="shared" si="85"/>
        <v>5.6139474610692297E-2</v>
      </c>
      <c r="AO48" s="5">
        <f t="shared" si="86"/>
        <v>2.113292882020576E-2</v>
      </c>
      <c r="AP48" s="5">
        <f t="shared" si="87"/>
        <v>5.3034658603048164E-3</v>
      </c>
      <c r="AQ48" s="5">
        <f t="shared" si="88"/>
        <v>9.9820818865364587E-4</v>
      </c>
      <c r="AR48" s="5">
        <f t="shared" si="89"/>
        <v>1.6490082047377914E-5</v>
      </c>
      <c r="AS48" s="5">
        <f t="shared" si="90"/>
        <v>6.6835776119822876E-5</v>
      </c>
      <c r="AT48" s="5">
        <f t="shared" si="91"/>
        <v>1.3544568658617999E-4</v>
      </c>
      <c r="AU48" s="5">
        <f t="shared" si="92"/>
        <v>1.8299115713029616E-4</v>
      </c>
      <c r="AV48" s="5">
        <f t="shared" si="93"/>
        <v>1.8541987806259202E-4</v>
      </c>
      <c r="AW48" s="5">
        <f t="shared" si="94"/>
        <v>1.2740236389219729E-5</v>
      </c>
      <c r="AX48" s="5">
        <f t="shared" si="95"/>
        <v>5.037115747660878E-2</v>
      </c>
      <c r="AY48" s="5">
        <f t="shared" si="96"/>
        <v>3.7923051219357393E-2</v>
      </c>
      <c r="AZ48" s="5">
        <f t="shared" si="97"/>
        <v>1.4275608163797422E-2</v>
      </c>
      <c r="BA48" s="5">
        <f t="shared" si="98"/>
        <v>3.5825701764253233E-3</v>
      </c>
      <c r="BB48" s="5">
        <f t="shared" si="99"/>
        <v>6.7430449836600919E-4</v>
      </c>
      <c r="BC48" s="5">
        <f t="shared" si="100"/>
        <v>1.0153304116885612E-4</v>
      </c>
      <c r="BD48" s="5">
        <f t="shared" si="101"/>
        <v>2.0691544441364036E-6</v>
      </c>
      <c r="BE48" s="5">
        <f t="shared" si="102"/>
        <v>8.3864678652479637E-6</v>
      </c>
      <c r="BF48" s="5">
        <f t="shared" si="103"/>
        <v>1.6995551843446687E-5</v>
      </c>
      <c r="BG48" s="5">
        <f t="shared" si="104"/>
        <v>2.2961496790976991E-5</v>
      </c>
      <c r="BH48" s="5">
        <f t="shared" si="105"/>
        <v>2.3266249593066667E-5</v>
      </c>
      <c r="BI48" s="5">
        <f t="shared" si="106"/>
        <v>1.8860037742473052E-5</v>
      </c>
      <c r="BJ48" s="8">
        <f t="shared" si="107"/>
        <v>0.79472745480834006</v>
      </c>
      <c r="BK48" s="8">
        <f t="shared" si="108"/>
        <v>9.7949615671699047E-2</v>
      </c>
      <c r="BL48" s="8">
        <f t="shared" si="109"/>
        <v>2.8360163565144585E-2</v>
      </c>
      <c r="BM48" s="8">
        <f t="shared" si="110"/>
        <v>0.74173378022098457</v>
      </c>
      <c r="BN48" s="8">
        <f t="shared" si="111"/>
        <v>0.14197499162138821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1.18844984802432</v>
      </c>
      <c r="F49">
        <f>VLOOKUP(B49,home!$B$2:$E$405,3,FALSE)</f>
        <v>1.2</v>
      </c>
      <c r="G49">
        <f>VLOOKUP(C49,away!$B$2:$E$405,4,FALSE)</f>
        <v>0.78</v>
      </c>
      <c r="H49">
        <f>VLOOKUP(A49,away!$A$2:$E$405,3,FALSE)</f>
        <v>1.02431610942249</v>
      </c>
      <c r="I49">
        <f>VLOOKUP(C49,away!$B$2:$E$405,3,FALSE)</f>
        <v>0.78</v>
      </c>
      <c r="J49">
        <f>VLOOKUP(B49,home!$B$2:$E$405,4,FALSE)</f>
        <v>1.26</v>
      </c>
      <c r="K49" s="3">
        <f t="shared" si="56"/>
        <v>1.1123890577507636</v>
      </c>
      <c r="L49" s="3">
        <f t="shared" si="57"/>
        <v>1.0066978723404232</v>
      </c>
      <c r="M49" s="5">
        <f t="shared" si="58"/>
        <v>0.12014127582977216</v>
      </c>
      <c r="N49" s="5">
        <f t="shared" si="59"/>
        <v>0.13364384061725482</v>
      </c>
      <c r="O49" s="5">
        <f t="shared" si="60"/>
        <v>0.12094596675809553</v>
      </c>
      <c r="P49" s="5">
        <f t="shared" si="61"/>
        <v>0.13453897000079304</v>
      </c>
      <c r="Q49" s="5">
        <f t="shared" si="62"/>
        <v>7.433197296921068E-2</v>
      </c>
      <c r="R49" s="5">
        <f t="shared" si="63"/>
        <v>6.0878023701765149E-2</v>
      </c>
      <c r="S49" s="5">
        <f t="shared" si="64"/>
        <v>3.7665519872040441E-2</v>
      </c>
      <c r="T49" s="5">
        <f t="shared" si="65"/>
        <v>7.4829839034970244E-2</v>
      </c>
      <c r="U49" s="5">
        <f t="shared" si="66"/>
        <v>6.7720047423335178E-2</v>
      </c>
      <c r="V49" s="5">
        <f t="shared" si="67"/>
        <v>4.6865938206031741E-3</v>
      </c>
      <c r="W49" s="5">
        <f t="shared" si="68"/>
        <v>2.7562024457325168E-2</v>
      </c>
      <c r="X49" s="5">
        <f t="shared" si="69"/>
        <v>2.7746631378583953E-2</v>
      </c>
      <c r="Y49" s="5">
        <f t="shared" si="70"/>
        <v>1.3966237386717243E-2</v>
      </c>
      <c r="Z49" s="5">
        <f t="shared" si="71"/>
        <v>2.042859231095228E-2</v>
      </c>
      <c r="AA49" s="5">
        <f t="shared" si="72"/>
        <v>2.2724542551954701E-2</v>
      </c>
      <c r="AB49" s="5">
        <f t="shared" si="73"/>
        <v>1.2639266238593015E-2</v>
      </c>
      <c r="AC49" s="5">
        <f t="shared" si="74"/>
        <v>3.2801461294275944E-4</v>
      </c>
      <c r="AD49" s="5">
        <f t="shared" si="75"/>
        <v>7.6649236039468584E-3</v>
      </c>
      <c r="AE49" s="5">
        <f t="shared" si="76"/>
        <v>7.7162622837451894E-3</v>
      </c>
      <c r="AF49" s="5">
        <f t="shared" si="77"/>
        <v>3.8839724117334684E-3</v>
      </c>
      <c r="AG49" s="5">
        <f t="shared" si="78"/>
        <v>1.3033289210403285E-3</v>
      </c>
      <c r="AH49" s="5">
        <f t="shared" si="79"/>
        <v>5.1413551035863966E-3</v>
      </c>
      <c r="AI49" s="5">
        <f t="shared" si="80"/>
        <v>5.7191871592405501E-3</v>
      </c>
      <c r="AJ49" s="5">
        <f t="shared" si="81"/>
        <v>3.1809806075839323E-3</v>
      </c>
      <c r="AK49" s="5">
        <f t="shared" si="82"/>
        <v>1.1794960069312474E-3</v>
      </c>
      <c r="AL49" s="5">
        <f t="shared" si="83"/>
        <v>1.4692951399336362E-5</v>
      </c>
      <c r="AM49" s="5">
        <f t="shared" si="84"/>
        <v>1.705275429105206E-3</v>
      </c>
      <c r="AN49" s="5">
        <f t="shared" si="85"/>
        <v>1.7166971462346128E-3</v>
      </c>
      <c r="AO49" s="5">
        <f t="shared" si="86"/>
        <v>8.640976822836305E-4</v>
      </c>
      <c r="AP49" s="5">
        <f t="shared" si="87"/>
        <v>2.8996176608307397E-4</v>
      </c>
      <c r="AQ49" s="5">
        <f t="shared" si="88"/>
        <v>7.2975973243975494E-5</v>
      </c>
      <c r="AR49" s="5">
        <f t="shared" si="89"/>
        <v>1.0351582487454006E-3</v>
      </c>
      <c r="AS49" s="5">
        <f t="shared" si="90"/>
        <v>1.1514987089448266E-3</v>
      </c>
      <c r="AT49" s="5">
        <f t="shared" si="91"/>
        <v>6.4045728192217851E-4</v>
      </c>
      <c r="AU49" s="5">
        <f t="shared" si="92"/>
        <v>2.3747922412234242E-4</v>
      </c>
      <c r="AV49" s="5">
        <f t="shared" si="93"/>
        <v>6.6042322589208698E-5</v>
      </c>
      <c r="AW49" s="5">
        <f t="shared" si="94"/>
        <v>4.5704861812930942E-7</v>
      </c>
      <c r="AX49" s="5">
        <f t="shared" si="95"/>
        <v>3.1615495463131152E-4</v>
      </c>
      <c r="AY49" s="5">
        <f t="shared" si="96"/>
        <v>3.1827252015722429E-4</v>
      </c>
      <c r="AZ49" s="5">
        <f t="shared" si="97"/>
        <v>1.6020213443335106E-4</v>
      </c>
      <c r="BA49" s="5">
        <f t="shared" si="98"/>
        <v>5.3758382626149659E-5</v>
      </c>
      <c r="BB49" s="5">
        <f t="shared" si="99"/>
        <v>1.3529612352551805E-5</v>
      </c>
      <c r="BC49" s="5">
        <f t="shared" si="100"/>
        <v>2.724046393780923E-6</v>
      </c>
      <c r="BD49" s="5">
        <f t="shared" si="101"/>
        <v>1.7368193442460547E-4</v>
      </c>
      <c r="BE49" s="5">
        <f t="shared" si="102"/>
        <v>1.9320188338291678E-4</v>
      </c>
      <c r="BF49" s="5">
        <f t="shared" si="103"/>
        <v>1.0745783050599789E-4</v>
      </c>
      <c r="BG49" s="5">
        <f t="shared" si="104"/>
        <v>3.9844971608169415E-5</v>
      </c>
      <c r="BH49" s="5">
        <f t="shared" si="105"/>
        <v>1.1080777605829371E-5</v>
      </c>
      <c r="BI49" s="5">
        <f t="shared" si="106"/>
        <v>2.4652271520188587E-6</v>
      </c>
      <c r="BJ49" s="8">
        <f t="shared" si="107"/>
        <v>0.37816268271207293</v>
      </c>
      <c r="BK49" s="8">
        <f t="shared" si="108"/>
        <v>0.29769333960770805</v>
      </c>
      <c r="BL49" s="8">
        <f t="shared" si="109"/>
        <v>0.30378723396208912</v>
      </c>
      <c r="BM49" s="8">
        <f t="shared" si="110"/>
        <v>0.35527398324439197</v>
      </c>
      <c r="BN49" s="8">
        <f t="shared" si="111"/>
        <v>0.64448004987689145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1.18844984802432</v>
      </c>
      <c r="F50">
        <f>VLOOKUP(B50,home!$B$2:$E$405,3,FALSE)</f>
        <v>0.42</v>
      </c>
      <c r="G50">
        <f>VLOOKUP(C50,away!$B$2:$E$405,4,FALSE)</f>
        <v>1.2</v>
      </c>
      <c r="H50">
        <f>VLOOKUP(A50,away!$A$2:$E$405,3,FALSE)</f>
        <v>1.02431610942249</v>
      </c>
      <c r="I50">
        <f>VLOOKUP(C50,away!$B$2:$E$405,3,FALSE)</f>
        <v>0.9</v>
      </c>
      <c r="J50">
        <f>VLOOKUP(B50,home!$B$2:$E$405,4,FALSE)</f>
        <v>1.05</v>
      </c>
      <c r="K50" s="3">
        <f t="shared" si="56"/>
        <v>0.59897872340425728</v>
      </c>
      <c r="L50" s="3">
        <f t="shared" si="57"/>
        <v>0.96797872340425306</v>
      </c>
      <c r="M50" s="5">
        <f t="shared" si="58"/>
        <v>0.20867913481856915</v>
      </c>
      <c r="N50" s="5">
        <f t="shared" si="59"/>
        <v>0.12499436177473144</v>
      </c>
      <c r="O50" s="5">
        <f t="shared" si="60"/>
        <v>0.2019969625227826</v>
      </c>
      <c r="P50" s="5">
        <f t="shared" si="61"/>
        <v>0.12099188274343392</v>
      </c>
      <c r="Q50" s="5">
        <f t="shared" si="62"/>
        <v>3.7434481624279259E-2</v>
      </c>
      <c r="R50" s="5">
        <f t="shared" si="63"/>
        <v>9.7764380957169897E-2</v>
      </c>
      <c r="S50" s="5">
        <f t="shared" si="64"/>
        <v>1.7537732872201617E-2</v>
      </c>
      <c r="T50" s="5">
        <f t="shared" si="65"/>
        <v>3.6235781733969803E-2</v>
      </c>
      <c r="U50" s="5">
        <f t="shared" si="66"/>
        <v>5.8558784100133106E-2</v>
      </c>
      <c r="V50" s="5">
        <f t="shared" si="67"/>
        <v>1.1298171132463129E-3</v>
      </c>
      <c r="W50" s="5">
        <f t="shared" si="68"/>
        <v>7.474152671536974E-3</v>
      </c>
      <c r="X50" s="5">
        <f t="shared" si="69"/>
        <v>7.2348207615228477E-3</v>
      </c>
      <c r="Y50" s="5">
        <f t="shared" si="70"/>
        <v>3.5015762823987352E-3</v>
      </c>
      <c r="Z50" s="5">
        <f t="shared" si="71"/>
        <v>3.1544613557776137E-2</v>
      </c>
      <c r="AA50" s="5">
        <f t="shared" si="72"/>
        <v>1.8894552359117377E-2</v>
      </c>
      <c r="AB50" s="5">
        <f t="shared" si="73"/>
        <v>5.6587174256795096E-3</v>
      </c>
      <c r="AC50" s="5">
        <f t="shared" si="74"/>
        <v>4.0941653020998034E-5</v>
      </c>
      <c r="AD50" s="5">
        <f t="shared" si="75"/>
        <v>1.1192146064314336E-3</v>
      </c>
      <c r="AE50" s="5">
        <f t="shared" si="76"/>
        <v>1.0833759259488926E-3</v>
      </c>
      <c r="AF50" s="5">
        <f t="shared" si="77"/>
        <v>5.2434242288345472E-4</v>
      </c>
      <c r="AG50" s="5">
        <f t="shared" si="78"/>
        <v>1.6918410304313987E-4</v>
      </c>
      <c r="AH50" s="5">
        <f t="shared" si="79"/>
        <v>7.6336286904841594E-3</v>
      </c>
      <c r="AI50" s="5">
        <f t="shared" si="80"/>
        <v>4.5723811679683141E-3</v>
      </c>
      <c r="AJ50" s="5">
        <f t="shared" si="81"/>
        <v>1.3693795174536632E-3</v>
      </c>
      <c r="AK50" s="5">
        <f t="shared" si="82"/>
        <v>2.7340973174011111E-4</v>
      </c>
      <c r="AL50" s="5">
        <f t="shared" si="83"/>
        <v>9.4951662243486748E-7</v>
      </c>
      <c r="AM50" s="5">
        <f t="shared" si="84"/>
        <v>1.3407714723513971E-4</v>
      </c>
      <c r="AN50" s="5">
        <f t="shared" si="85"/>
        <v>1.297838258183546E-4</v>
      </c>
      <c r="AO50" s="5">
        <f t="shared" si="86"/>
        <v>6.2813991017085407E-5</v>
      </c>
      <c r="AP50" s="5">
        <f t="shared" si="87"/>
        <v>2.0267535612214853E-5</v>
      </c>
      <c r="AQ50" s="5">
        <f t="shared" si="88"/>
        <v>4.9046358121154924E-6</v>
      </c>
      <c r="AR50" s="5">
        <f t="shared" si="89"/>
        <v>1.4778380309513875E-3</v>
      </c>
      <c r="AS50" s="5">
        <f t="shared" si="90"/>
        <v>8.8519353717752332E-4</v>
      </c>
      <c r="AT50" s="5">
        <f t="shared" si="91"/>
        <v>2.6510604743214586E-4</v>
      </c>
      <c r="AU50" s="5">
        <f t="shared" si="92"/>
        <v>5.2930960619218417E-5</v>
      </c>
      <c r="AV50" s="5">
        <f t="shared" si="93"/>
        <v>7.9261298050651138E-6</v>
      </c>
      <c r="AW50" s="5">
        <f t="shared" si="94"/>
        <v>1.5292457371145908E-8</v>
      </c>
      <c r="AX50" s="5">
        <f t="shared" si="95"/>
        <v>1.3384893081431436E-5</v>
      </c>
      <c r="AY50" s="5">
        <f t="shared" si="96"/>
        <v>1.295629171786642E-5</v>
      </c>
      <c r="AZ50" s="5">
        <f t="shared" si="97"/>
        <v>6.2707073585567155E-6</v>
      </c>
      <c r="BA50" s="5">
        <f t="shared" si="98"/>
        <v>2.0233037679257955E-6</v>
      </c>
      <c r="BB50" s="5">
        <f t="shared" si="99"/>
        <v>4.8962874958395662E-7</v>
      </c>
      <c r="BC50" s="5">
        <f t="shared" si="100"/>
        <v>9.4790042392859834E-8</v>
      </c>
      <c r="BD50" s="5">
        <f t="shared" si="101"/>
        <v>2.3841929509976309E-4</v>
      </c>
      <c r="BE50" s="5">
        <f t="shared" si="102"/>
        <v>1.42808085013799E-4</v>
      </c>
      <c r="BF50" s="5">
        <f t="shared" si="103"/>
        <v>4.2769502226685969E-5</v>
      </c>
      <c r="BG50" s="5">
        <f t="shared" si="104"/>
        <v>8.5393406147919689E-6</v>
      </c>
      <c r="BH50" s="5">
        <f t="shared" si="105"/>
        <v>1.2787208350405545E-6</v>
      </c>
      <c r="BI50" s="5">
        <f t="shared" si="106"/>
        <v>1.5318531467260346E-7</v>
      </c>
      <c r="BJ50" s="8">
        <f t="shared" si="107"/>
        <v>0.22015835865695865</v>
      </c>
      <c r="BK50" s="8">
        <f t="shared" si="108"/>
        <v>0.34839341500881232</v>
      </c>
      <c r="BL50" s="8">
        <f t="shared" si="109"/>
        <v>0.39984515930761877</v>
      </c>
      <c r="BM50" s="8">
        <f t="shared" si="110"/>
        <v>0.20806740109093921</v>
      </c>
      <c r="BN50" s="8">
        <f t="shared" si="111"/>
        <v>0.79186120444096642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1.18844984802432</v>
      </c>
      <c r="F51">
        <f>VLOOKUP(B51,home!$B$2:$E$405,3,FALSE)</f>
        <v>1.08</v>
      </c>
      <c r="G51">
        <f>VLOOKUP(C51,away!$B$2:$E$405,4,FALSE)</f>
        <v>0.6</v>
      </c>
      <c r="H51">
        <f>VLOOKUP(A51,away!$A$2:$E$405,3,FALSE)</f>
        <v>1.02431610942249</v>
      </c>
      <c r="I51">
        <f>VLOOKUP(C51,away!$B$2:$E$405,3,FALSE)</f>
        <v>0.84</v>
      </c>
      <c r="J51">
        <f>VLOOKUP(B51,home!$B$2:$E$405,4,FALSE)</f>
        <v>0.91</v>
      </c>
      <c r="K51" s="3">
        <f t="shared" si="56"/>
        <v>0.77011550151975927</v>
      </c>
      <c r="L51" s="3">
        <f t="shared" si="57"/>
        <v>0.78298723404255133</v>
      </c>
      <c r="M51" s="5">
        <f t="shared" si="58"/>
        <v>0.2115904450867255</v>
      </c>
      <c r="N51" s="5">
        <f t="shared" si="59"/>
        <v>0.1629490817347527</v>
      </c>
      <c r="O51" s="5">
        <f t="shared" si="60"/>
        <v>0.16567261734828753</v>
      </c>
      <c r="P51" s="5">
        <f t="shared" si="61"/>
        <v>0.12758705079726762</v>
      </c>
      <c r="Q51" s="5">
        <f t="shared" si="62"/>
        <v>6.2744806901171651E-2</v>
      </c>
      <c r="R51" s="5">
        <f t="shared" si="63"/>
        <v>6.4859772207062821E-2</v>
      </c>
      <c r="S51" s="5">
        <f t="shared" si="64"/>
        <v>1.9233448283159035E-2</v>
      </c>
      <c r="T51" s="5">
        <f t="shared" si="65"/>
        <v>4.912838280608238E-2</v>
      </c>
      <c r="U51" s="5">
        <f t="shared" si="66"/>
        <v>4.9949516001699529E-2</v>
      </c>
      <c r="V51" s="5">
        <f t="shared" si="67"/>
        <v>1.2886209604409361E-3</v>
      </c>
      <c r="W51" s="5">
        <f t="shared" si="68"/>
        <v>1.6106916144818753E-2</v>
      </c>
      <c r="X51" s="5">
        <f t="shared" si="69"/>
        <v>1.2611509721186949E-2</v>
      </c>
      <c r="Y51" s="5">
        <f t="shared" si="70"/>
        <v>4.9373255568464572E-3</v>
      </c>
      <c r="Z51" s="5">
        <f t="shared" si="71"/>
        <v>1.6928124547012691E-2</v>
      </c>
      <c r="AA51" s="5">
        <f t="shared" si="72"/>
        <v>1.3036611125311626E-2</v>
      </c>
      <c r="AB51" s="5">
        <f t="shared" si="73"/>
        <v>5.0198481574437182E-3</v>
      </c>
      <c r="AC51" s="5">
        <f t="shared" si="74"/>
        <v>4.8564145899526995E-5</v>
      </c>
      <c r="AD51" s="5">
        <f t="shared" si="75"/>
        <v>3.1010464512009504E-3</v>
      </c>
      <c r="AE51" s="5">
        <f t="shared" si="76"/>
        <v>2.4280797834633017E-3</v>
      </c>
      <c r="AF51" s="5">
        <f t="shared" si="77"/>
        <v>9.5057773684428359E-4</v>
      </c>
      <c r="AG51" s="5">
        <f t="shared" si="78"/>
        <v>2.4809674430471135E-4</v>
      </c>
      <c r="AH51" s="5">
        <f t="shared" si="79"/>
        <v>3.3136263541483201E-3</v>
      </c>
      <c r="AI51" s="5">
        <f t="shared" si="80"/>
        <v>2.551875021574025E-3</v>
      </c>
      <c r="AJ51" s="5">
        <f t="shared" si="81"/>
        <v>9.8261925602761329E-4</v>
      </c>
      <c r="AK51" s="5">
        <f t="shared" si="82"/>
        <v>2.5224344038622605E-4</v>
      </c>
      <c r="AL51" s="5">
        <f t="shared" si="83"/>
        <v>1.1713489514650295E-6</v>
      </c>
      <c r="AM51" s="5">
        <f t="shared" si="84"/>
        <v>4.7763278860053803E-4</v>
      </c>
      <c r="AN51" s="5">
        <f t="shared" si="85"/>
        <v>3.7398037603436591E-4</v>
      </c>
      <c r="AO51" s="5">
        <f t="shared" si="86"/>
        <v>1.4641093010867069E-4</v>
      </c>
      <c r="AP51" s="5">
        <f t="shared" si="87"/>
        <v>3.8212629733128463E-5</v>
      </c>
      <c r="AQ51" s="5">
        <f t="shared" si="88"/>
        <v>7.4800003150586011E-6</v>
      </c>
      <c r="AR51" s="5">
        <f t="shared" si="89"/>
        <v>5.1890542673701948E-4</v>
      </c>
      <c r="AS51" s="5">
        <f t="shared" si="90"/>
        <v>3.9961711295290447E-4</v>
      </c>
      <c r="AT51" s="5">
        <f t="shared" si="91"/>
        <v>1.5387566667880216E-4</v>
      </c>
      <c r="AU51" s="5">
        <f t="shared" si="92"/>
        <v>3.9500678738677673E-5</v>
      </c>
      <c r="AV51" s="5">
        <f t="shared" si="93"/>
        <v>7.6050212543019125E-6</v>
      </c>
      <c r="AW51" s="5">
        <f t="shared" si="94"/>
        <v>1.9619789293971965E-8</v>
      </c>
      <c r="AX51" s="5">
        <f t="shared" si="95"/>
        <v>6.1305402422564059E-5</v>
      </c>
      <c r="AY51" s="5">
        <f t="shared" si="96"/>
        <v>4.8001347474708962E-5</v>
      </c>
      <c r="AZ51" s="5">
        <f t="shared" si="97"/>
        <v>1.8792221144768885E-5</v>
      </c>
      <c r="BA51" s="5">
        <f t="shared" si="98"/>
        <v>4.9046897518861799E-6</v>
      </c>
      <c r="BB51" s="5">
        <f t="shared" si="99"/>
        <v>9.6007736566655148E-7</v>
      </c>
      <c r="BC51" s="5">
        <f t="shared" si="100"/>
        <v>1.5034566420202251E-7</v>
      </c>
      <c r="BD51" s="5">
        <f t="shared" si="101"/>
        <v>6.7716054135081414E-5</v>
      </c>
      <c r="BE51" s="5">
        <f t="shared" si="102"/>
        <v>5.2149182991177392E-5</v>
      </c>
      <c r="BF51" s="5">
        <f t="shared" si="103"/>
        <v>2.0080447106548136E-5</v>
      </c>
      <c r="BG51" s="5">
        <f t="shared" si="104"/>
        <v>5.1547545314001058E-6</v>
      </c>
      <c r="BH51" s="5">
        <f t="shared" si="105"/>
        <v>9.9243909279011101E-7</v>
      </c>
      <c r="BI51" s="5">
        <f t="shared" si="106"/>
        <v>1.528585459343743E-7</v>
      </c>
      <c r="BJ51" s="8">
        <f t="shared" si="107"/>
        <v>0.31638365438928773</v>
      </c>
      <c r="BK51" s="8">
        <f t="shared" si="108"/>
        <v>0.35979730196991883</v>
      </c>
      <c r="BL51" s="8">
        <f t="shared" si="109"/>
        <v>0.30690447855470598</v>
      </c>
      <c r="BM51" s="8">
        <f t="shared" si="110"/>
        <v>0.20456180365797194</v>
      </c>
      <c r="BN51" s="8">
        <f t="shared" si="111"/>
        <v>0.79540377407526786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1.18844984802432</v>
      </c>
      <c r="F52">
        <f>VLOOKUP(B52,home!$B$2:$E$405,3,FALSE)</f>
        <v>0.84</v>
      </c>
      <c r="G52">
        <f>VLOOKUP(C52,away!$B$2:$E$405,4,FALSE)</f>
        <v>1.1399999999999999</v>
      </c>
      <c r="H52">
        <f>VLOOKUP(A52,away!$A$2:$E$405,3,FALSE)</f>
        <v>1.02431610942249</v>
      </c>
      <c r="I52">
        <f>VLOOKUP(C52,away!$B$2:$E$405,3,FALSE)</f>
        <v>0.78</v>
      </c>
      <c r="J52">
        <f>VLOOKUP(B52,home!$B$2:$E$405,4,FALSE)</f>
        <v>0.98</v>
      </c>
      <c r="K52" s="3">
        <f t="shared" si="56"/>
        <v>1.1380595744680888</v>
      </c>
      <c r="L52" s="3">
        <f t="shared" si="57"/>
        <v>0.78298723404255144</v>
      </c>
      <c r="M52" s="5">
        <f t="shared" si="58"/>
        <v>0.1464535730131967</v>
      </c>
      <c r="N52" s="5">
        <f t="shared" si="59"/>
        <v>0.1666728909827298</v>
      </c>
      <c r="O52" s="5">
        <f t="shared" si="60"/>
        <v>0.11467127804925174</v>
      </c>
      <c r="P52" s="5">
        <f t="shared" si="61"/>
        <v>0.13050274590044331</v>
      </c>
      <c r="Q52" s="5">
        <f t="shared" si="62"/>
        <v>9.4841839693585853E-2</v>
      </c>
      <c r="R52" s="5">
        <f t="shared" si="63"/>
        <v>4.4893073411953976E-2</v>
      </c>
      <c r="S52" s="5">
        <f t="shared" si="64"/>
        <v>2.9072296320863826E-2</v>
      </c>
      <c r="T52" s="5">
        <f t="shared" si="65"/>
        <v>7.4259949733187849E-2</v>
      </c>
      <c r="U52" s="5">
        <f t="shared" si="66"/>
        <v>5.1090992023773006E-2</v>
      </c>
      <c r="V52" s="5">
        <f t="shared" si="67"/>
        <v>2.8784355201329171E-3</v>
      </c>
      <c r="W52" s="5">
        <f t="shared" si="68"/>
        <v>3.5978554574484331E-2</v>
      </c>
      <c r="X52" s="5">
        <f t="shared" si="69"/>
        <v>2.8170748931124472E-2</v>
      </c>
      <c r="Y52" s="5">
        <f t="shared" si="70"/>
        <v>1.1028668393244154E-2</v>
      </c>
      <c r="Z52" s="5">
        <f t="shared" si="71"/>
        <v>1.1716901126165018E-2</v>
      </c>
      <c r="AA52" s="5">
        <f t="shared" si="72"/>
        <v>1.3334531509728029E-2</v>
      </c>
      <c r="AB52" s="5">
        <f t="shared" si="73"/>
        <v>7.5877456278462038E-3</v>
      </c>
      <c r="AC52" s="5">
        <f t="shared" si="74"/>
        <v>1.6030837091666062E-4</v>
      </c>
      <c r="AD52" s="5">
        <f t="shared" si="75"/>
        <v>1.0236434627253635E-2</v>
      </c>
      <c r="AE52" s="5">
        <f t="shared" si="76"/>
        <v>8.0149976352507195E-3</v>
      </c>
      <c r="AF52" s="5">
        <f t="shared" si="77"/>
        <v>3.1378204146412752E-3</v>
      </c>
      <c r="AG52" s="5">
        <f t="shared" si="78"/>
        <v>8.1895777579407475E-4</v>
      </c>
      <c r="AH52" s="5">
        <f t="shared" si="79"/>
        <v>2.2935460010815004E-3</v>
      </c>
      <c r="AI52" s="5">
        <f t="shared" si="80"/>
        <v>2.6101919860137992E-3</v>
      </c>
      <c r="AJ52" s="5">
        <f t="shared" si="81"/>
        <v>1.4852769904414405E-3</v>
      </c>
      <c r="AK52" s="5">
        <f t="shared" si="82"/>
        <v>5.6344456656967634E-4</v>
      </c>
      <c r="AL52" s="5">
        <f t="shared" si="83"/>
        <v>5.7139425594118786E-6</v>
      </c>
      <c r="AM52" s="5">
        <f t="shared" si="84"/>
        <v>2.3299344871925364E-3</v>
      </c>
      <c r="AN52" s="5">
        <f t="shared" si="85"/>
        <v>1.8243089596272346E-3</v>
      </c>
      <c r="AO52" s="5">
        <f t="shared" si="86"/>
        <v>7.1420531316878646E-4</v>
      </c>
      <c r="AP52" s="5">
        <f t="shared" si="87"/>
        <v>1.8640454756550746E-4</v>
      </c>
      <c r="AQ52" s="5">
        <f t="shared" si="88"/>
        <v>3.6488095277817469E-5</v>
      </c>
      <c r="AR52" s="5">
        <f t="shared" si="89"/>
        <v>3.5916344790723183E-4</v>
      </c>
      <c r="AS52" s="5">
        <f t="shared" si="90"/>
        <v>4.0874940068979582E-4</v>
      </c>
      <c r="AT52" s="5">
        <f t="shared" si="91"/>
        <v>2.3259058450655776E-4</v>
      </c>
      <c r="AU52" s="5">
        <f t="shared" si="92"/>
        <v>8.8233980542939047E-5</v>
      </c>
      <c r="AV52" s="5">
        <f t="shared" si="93"/>
        <v>2.5103881587580708E-5</v>
      </c>
      <c r="AW52" s="5">
        <f t="shared" si="94"/>
        <v>1.4143374711001862E-7</v>
      </c>
      <c r="AX52" s="5">
        <f t="shared" si="95"/>
        <v>4.4193404183880992E-4</v>
      </c>
      <c r="AY52" s="5">
        <f t="shared" si="96"/>
        <v>3.4602871304861501E-4</v>
      </c>
      <c r="AZ52" s="5">
        <f t="shared" si="97"/>
        <v>1.3546803246461937E-4</v>
      </c>
      <c r="BA52" s="5">
        <f t="shared" si="98"/>
        <v>3.5356580013552966E-5</v>
      </c>
      <c r="BB52" s="5">
        <f t="shared" si="99"/>
        <v>6.9209376975039972E-6</v>
      </c>
      <c r="BC52" s="5">
        <f t="shared" si="100"/>
        <v>1.0838011729498961E-6</v>
      </c>
      <c r="BD52" s="5">
        <f t="shared" si="101"/>
        <v>4.6870065774344891E-5</v>
      </c>
      <c r="BE52" s="5">
        <f t="shared" si="102"/>
        <v>5.3340927110442278E-5</v>
      </c>
      <c r="BF52" s="5">
        <f t="shared" si="103"/>
        <v>3.035257640452165E-5</v>
      </c>
      <c r="BG52" s="5">
        <f t="shared" si="104"/>
        <v>1.1514346728980021E-5</v>
      </c>
      <c r="BH52" s="5">
        <f t="shared" si="105"/>
        <v>3.2760031346652573E-6</v>
      </c>
      <c r="BI52" s="5">
        <f t="shared" si="106"/>
        <v>7.4565734667865368E-7</v>
      </c>
      <c r="BJ52" s="8">
        <f t="shared" si="107"/>
        <v>0.43921899627036415</v>
      </c>
      <c r="BK52" s="8">
        <f t="shared" si="108"/>
        <v>0.3094191017811615</v>
      </c>
      <c r="BL52" s="8">
        <f t="shared" si="109"/>
        <v>0.23979002103839309</v>
      </c>
      <c r="BM52" s="8">
        <f t="shared" si="110"/>
        <v>0.30176373188562089</v>
      </c>
      <c r="BN52" s="8">
        <f t="shared" si="111"/>
        <v>0.69803540105116135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1.18844984802432</v>
      </c>
      <c r="F53">
        <f>VLOOKUP(B53,home!$B$2:$E$405,3,FALSE)</f>
        <v>1.23</v>
      </c>
      <c r="G53">
        <f>VLOOKUP(C53,away!$B$2:$E$405,4,FALSE)</f>
        <v>0.57999999999999996</v>
      </c>
      <c r="H53">
        <f>VLOOKUP(A53,away!$A$2:$E$405,3,FALSE)</f>
        <v>1.02431610942249</v>
      </c>
      <c r="I53">
        <f>VLOOKUP(C53,away!$B$2:$E$405,3,FALSE)</f>
        <v>1.1000000000000001</v>
      </c>
      <c r="J53">
        <f>VLOOKUP(B53,home!$B$2:$E$405,4,FALSE)</f>
        <v>1.35</v>
      </c>
      <c r="K53" s="3">
        <f t="shared" si="56"/>
        <v>0.84784012158054978</v>
      </c>
      <c r="L53" s="3">
        <f t="shared" si="57"/>
        <v>1.521109422492398</v>
      </c>
      <c r="M53" s="5">
        <f t="shared" si="58"/>
        <v>9.3578975255118074E-2</v>
      </c>
      <c r="N53" s="5">
        <f t="shared" si="59"/>
        <v>7.9340009757682572E-2</v>
      </c>
      <c r="O53" s="5">
        <f t="shared" si="60"/>
        <v>0.14234386100774307</v>
      </c>
      <c r="P53" s="5">
        <f t="shared" si="61"/>
        <v>0.12068483642304977</v>
      </c>
      <c r="Q53" s="5">
        <f t="shared" si="62"/>
        <v>3.3633821759577791E-2</v>
      </c>
      <c r="R53" s="5">
        <f t="shared" si="63"/>
        <v>0.10826029410641314</v>
      </c>
      <c r="S53" s="5">
        <f t="shared" si="64"/>
        <v>3.8910529055140752E-2</v>
      </c>
      <c r="T53" s="5">
        <f t="shared" si="65"/>
        <v>5.1160723192923627E-2</v>
      </c>
      <c r="U53" s="5">
        <f t="shared" si="66"/>
        <v>9.1787420917527382E-2</v>
      </c>
      <c r="V53" s="5">
        <f t="shared" si="67"/>
        <v>5.575695491846255E-3</v>
      </c>
      <c r="W53" s="5">
        <f t="shared" si="68"/>
        <v>9.5053678432863269E-3</v>
      </c>
      <c r="X53" s="5">
        <f t="shared" si="69"/>
        <v>1.4458704590679076E-2</v>
      </c>
      <c r="Y53" s="5">
        <f t="shared" si="70"/>
        <v>1.0996635894958019E-2</v>
      </c>
      <c r="Z53" s="5">
        <f t="shared" si="71"/>
        <v>5.4891917815687752E-2</v>
      </c>
      <c r="AA53" s="5">
        <f t="shared" si="72"/>
        <v>4.6539570274642249E-2</v>
      </c>
      <c r="AB53" s="5">
        <f t="shared" si="73"/>
        <v>1.9729057459979608E-2</v>
      </c>
      <c r="AC53" s="5">
        <f t="shared" si="74"/>
        <v>4.4942112834621368E-4</v>
      </c>
      <c r="AD53" s="5">
        <f t="shared" si="75"/>
        <v>2.0147580569799314E-3</v>
      </c>
      <c r="AE53" s="5">
        <f t="shared" si="76"/>
        <v>3.0646674645146495E-3</v>
      </c>
      <c r="AF53" s="5">
        <f t="shared" si="77"/>
        <v>2.3308472785395604E-3</v>
      </c>
      <c r="AG53" s="5">
        <f t="shared" si="78"/>
        <v>1.1818245859257629E-3</v>
      </c>
      <c r="AH53" s="5">
        <f t="shared" si="79"/>
        <v>2.0874153352030241E-2</v>
      </c>
      <c r="AI53" s="5">
        <f t="shared" si="80"/>
        <v>1.7697944715876362E-2</v>
      </c>
      <c r="AJ53" s="5">
        <f t="shared" si="81"/>
        <v>7.5025137998172304E-3</v>
      </c>
      <c r="AK53" s="5">
        <f t="shared" si="82"/>
        <v>2.1203107373989312E-3</v>
      </c>
      <c r="AL53" s="5">
        <f t="shared" si="83"/>
        <v>2.3183974909602904E-5</v>
      </c>
      <c r="AM53" s="5">
        <f t="shared" si="84"/>
        <v>3.4163854319705159E-4</v>
      </c>
      <c r="AN53" s="5">
        <f t="shared" si="85"/>
        <v>5.1966960714361137E-4</v>
      </c>
      <c r="AO53" s="5">
        <f t="shared" si="86"/>
        <v>3.9523716800453509E-4</v>
      </c>
      <c r="AP53" s="5">
        <f t="shared" si="87"/>
        <v>2.0039966012363642E-4</v>
      </c>
      <c r="AQ53" s="5">
        <f t="shared" si="88"/>
        <v>7.6207452819584357E-5</v>
      </c>
      <c r="AR53" s="5">
        <f t="shared" si="89"/>
        <v>6.3503742700648895E-3</v>
      </c>
      <c r="AS53" s="5">
        <f t="shared" si="90"/>
        <v>5.3841020932138108E-3</v>
      </c>
      <c r="AT53" s="5">
        <f t="shared" si="91"/>
        <v>2.2824288866562445E-3</v>
      </c>
      <c r="AU53" s="5">
        <f t="shared" si="92"/>
        <v>6.4504492825386321E-4</v>
      </c>
      <c r="AV53" s="5">
        <f t="shared" si="93"/>
        <v>1.3672374259891807E-4</v>
      </c>
      <c r="AW53" s="5">
        <f t="shared" si="94"/>
        <v>8.3053859408698621E-7</v>
      </c>
      <c r="AX53" s="5">
        <f t="shared" si="95"/>
        <v>4.8275810666798333E-5</v>
      </c>
      <c r="AY53" s="5">
        <f t="shared" si="96"/>
        <v>7.3432790483725959E-5</v>
      </c>
      <c r="AZ53" s="5">
        <f t="shared" si="97"/>
        <v>5.5849654762352837E-5</v>
      </c>
      <c r="BA53" s="5">
        <f t="shared" si="98"/>
        <v>2.8317812033987446E-5</v>
      </c>
      <c r="BB53" s="5">
        <f t="shared" si="99"/>
        <v>1.0768622677316731E-5</v>
      </c>
      <c r="BC53" s="5">
        <f t="shared" si="100"/>
        <v>3.2760506843463557E-6</v>
      </c>
      <c r="BD53" s="5">
        <f t="shared" si="101"/>
        <v>1.6099356897581669E-3</v>
      </c>
      <c r="BE53" s="5">
        <f t="shared" si="102"/>
        <v>1.3649680709414303E-3</v>
      </c>
      <c r="BF53" s="5">
        <f t="shared" si="103"/>
        <v>5.7863734761027532E-4</v>
      </c>
      <c r="BG53" s="5">
        <f t="shared" si="104"/>
        <v>1.6353065304964759E-4</v>
      </c>
      <c r="BH53" s="5">
        <f t="shared" si="105"/>
        <v>3.4661962190939973E-5</v>
      </c>
      <c r="BI53" s="5">
        <f t="shared" si="106"/>
        <v>5.8775604476373953E-6</v>
      </c>
      <c r="BJ53" s="8">
        <f t="shared" si="107"/>
        <v>0.20944043359766426</v>
      </c>
      <c r="BK53" s="8">
        <f t="shared" si="108"/>
        <v>0.25929607411889438</v>
      </c>
      <c r="BL53" s="8">
        <f t="shared" si="109"/>
        <v>0.47541141157621408</v>
      </c>
      <c r="BM53" s="8">
        <f t="shared" si="110"/>
        <v>0.42112543654698642</v>
      </c>
      <c r="BN53" s="8">
        <f t="shared" si="111"/>
        <v>0.57784179830958449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1.18844984802432</v>
      </c>
      <c r="F54">
        <f>VLOOKUP(B54,home!$B$2:$E$405,3,FALSE)</f>
        <v>0.65</v>
      </c>
      <c r="G54">
        <f>VLOOKUP(C54,away!$B$2:$E$405,4,FALSE)</f>
        <v>1.26</v>
      </c>
      <c r="H54">
        <f>VLOOKUP(A54,away!$A$2:$E$405,3,FALSE)</f>
        <v>1.02431610942249</v>
      </c>
      <c r="I54">
        <f>VLOOKUP(C54,away!$B$2:$E$405,3,FALSE)</f>
        <v>1.26</v>
      </c>
      <c r="J54">
        <f>VLOOKUP(B54,home!$B$2:$E$405,4,FALSE)</f>
        <v>0.6</v>
      </c>
      <c r="K54" s="3">
        <f t="shared" si="56"/>
        <v>0.97334042553191802</v>
      </c>
      <c r="L54" s="3">
        <f t="shared" si="57"/>
        <v>0.77438297872340245</v>
      </c>
      <c r="M54" s="5">
        <f t="shared" si="58"/>
        <v>0.17417000713803069</v>
      </c>
      <c r="N54" s="5">
        <f t="shared" si="59"/>
        <v>0.16952670886262797</v>
      </c>
      <c r="O54" s="5">
        <f t="shared" si="60"/>
        <v>0.13487428893182446</v>
      </c>
      <c r="P54" s="5">
        <f t="shared" si="61"/>
        <v>0.13127859778221687</v>
      </c>
      <c r="Q54" s="5">
        <f t="shared" si="62"/>
        <v>8.2503599471687936E-2</v>
      </c>
      <c r="R54" s="5">
        <f t="shared" si="63"/>
        <v>5.2222176808113523E-2</v>
      </c>
      <c r="S54" s="5">
        <f t="shared" si="64"/>
        <v>2.4737425402421586E-2</v>
      </c>
      <c r="T54" s="5">
        <f t="shared" si="65"/>
        <v>6.3889383114288226E-2</v>
      </c>
      <c r="U54" s="5">
        <f t="shared" si="66"/>
        <v>5.0829955796612272E-2</v>
      </c>
      <c r="V54" s="5">
        <f t="shared" si="67"/>
        <v>2.0717271034555217E-3</v>
      </c>
      <c r="W54" s="5">
        <f t="shared" si="68"/>
        <v>2.6768029539229226E-2</v>
      </c>
      <c r="X54" s="5">
        <f t="shared" si="69"/>
        <v>2.0728706449144353E-2</v>
      </c>
      <c r="Y54" s="5">
        <f t="shared" si="70"/>
        <v>8.0259787225857027E-3</v>
      </c>
      <c r="Z54" s="5">
        <f t="shared" si="71"/>
        <v>1.347998827736238E-2</v>
      </c>
      <c r="AA54" s="5">
        <f t="shared" si="72"/>
        <v>1.3120617526053164E-2</v>
      </c>
      <c r="AB54" s="5">
        <f t="shared" si="73"/>
        <v>6.3854137230250638E-3</v>
      </c>
      <c r="AC54" s="5">
        <f t="shared" si="74"/>
        <v>9.7596248630194048E-5</v>
      </c>
      <c r="AD54" s="5">
        <f t="shared" si="75"/>
        <v>6.5136013155910801E-3</v>
      </c>
      <c r="AE54" s="5">
        <f t="shared" si="76"/>
        <v>5.0440219889840935E-3</v>
      </c>
      <c r="AF54" s="5">
        <f t="shared" si="77"/>
        <v>1.9530023862879215E-3</v>
      </c>
      <c r="AG54" s="5">
        <f t="shared" si="78"/>
        <v>5.0412393511585127E-4</v>
      </c>
      <c r="AH54" s="5">
        <f t="shared" si="79"/>
        <v>2.6096683688451067E-3</v>
      </c>
      <c r="AI54" s="5">
        <f t="shared" si="80"/>
        <v>2.5400957206288825E-3</v>
      </c>
      <c r="AJ54" s="5">
        <f t="shared" si="81"/>
        <v>1.2361889248043601E-3</v>
      </c>
      <c r="AK54" s="5">
        <f t="shared" si="82"/>
        <v>4.0107755136897344E-4</v>
      </c>
      <c r="AL54" s="5">
        <f t="shared" si="83"/>
        <v>2.9424810573321441E-6</v>
      </c>
      <c r="AM54" s="5">
        <f t="shared" si="84"/>
        <v>1.2679902952525371E-3</v>
      </c>
      <c r="AN54" s="5">
        <f t="shared" si="85"/>
        <v>9.8191010183002608E-4</v>
      </c>
      <c r="AO54" s="5">
        <f t="shared" si="86"/>
        <v>3.8018723474686754E-4</v>
      </c>
      <c r="AP54" s="5">
        <f t="shared" si="87"/>
        <v>9.813684110529759E-5</v>
      </c>
      <c r="AQ54" s="5">
        <f t="shared" si="88"/>
        <v>1.8998874834406397E-5</v>
      </c>
      <c r="AR54" s="5">
        <f t="shared" si="89"/>
        <v>4.0417655298930345E-4</v>
      </c>
      <c r="AS54" s="5">
        <f t="shared" si="90"/>
        <v>3.9340137807663238E-4</v>
      </c>
      <c r="AT54" s="5">
        <f t="shared" si="91"/>
        <v>1.9145673237097615E-4</v>
      </c>
      <c r="AU54" s="5">
        <f t="shared" si="92"/>
        <v>6.2117525785638838E-5</v>
      </c>
      <c r="AV54" s="5">
        <f t="shared" si="93"/>
        <v>1.5115374745295896E-5</v>
      </c>
      <c r="AW54" s="5">
        <f t="shared" si="94"/>
        <v>6.1607237401539651E-8</v>
      </c>
      <c r="AX54" s="5">
        <f t="shared" si="95"/>
        <v>2.0569770225857436E-4</v>
      </c>
      <c r="AY54" s="5">
        <f t="shared" si="96"/>
        <v>1.5928879939155436E-4</v>
      </c>
      <c r="AZ54" s="5">
        <f t="shared" si="97"/>
        <v>6.1675267475053169E-5</v>
      </c>
      <c r="BA54" s="5">
        <f t="shared" si="98"/>
        <v>1.5920092446964753E-5</v>
      </c>
      <c r="BB54" s="5">
        <f t="shared" si="99"/>
        <v>3.0820621526581268E-6</v>
      </c>
      <c r="BC54" s="5">
        <f t="shared" si="100"/>
        <v>4.7733929407721255E-7</v>
      </c>
      <c r="BD54" s="5">
        <f t="shared" si="101"/>
        <v>5.21645738390023E-5</v>
      </c>
      <c r="BE54" s="5">
        <f t="shared" si="102"/>
        <v>5.0773888498145652E-5</v>
      </c>
      <c r="BF54" s="5">
        <f t="shared" si="103"/>
        <v>2.4710139118347622E-5</v>
      </c>
      <c r="BG54" s="5">
        <f t="shared" si="104"/>
        <v>8.0171257748017908E-6</v>
      </c>
      <c r="BH54" s="5">
        <f t="shared" si="105"/>
        <v>1.9508481532971202E-6</v>
      </c>
      <c r="BI54" s="5">
        <f t="shared" si="106"/>
        <v>3.7976787433567528E-7</v>
      </c>
      <c r="BJ54" s="8">
        <f t="shared" si="107"/>
        <v>0.38865052039633041</v>
      </c>
      <c r="BK54" s="8">
        <f t="shared" si="108"/>
        <v>0.33251758495520373</v>
      </c>
      <c r="BL54" s="8">
        <f t="shared" si="109"/>
        <v>0.26542374725850171</v>
      </c>
      <c r="BM54" s="8">
        <f t="shared" si="110"/>
        <v>0.2553372347007426</v>
      </c>
      <c r="BN54" s="8">
        <f t="shared" si="111"/>
        <v>0.74457537899450144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1.34653465346535</v>
      </c>
      <c r="F55">
        <f>VLOOKUP(B55,home!$B$2:$E$405,3,FALSE)</f>
        <v>0.8</v>
      </c>
      <c r="G55">
        <f>VLOOKUP(C55,away!$B$2:$E$405,4,FALSE)</f>
        <v>0.93</v>
      </c>
      <c r="H55">
        <f>VLOOKUP(A55,away!$A$2:$E$405,3,FALSE)</f>
        <v>1.28712871287129</v>
      </c>
      <c r="I55">
        <f>VLOOKUP(C55,away!$B$2:$E$405,3,FALSE)</f>
        <v>0.99</v>
      </c>
      <c r="J55">
        <f>VLOOKUP(B55,home!$B$2:$E$405,4,FALSE)</f>
        <v>0.9</v>
      </c>
      <c r="K55" s="3">
        <f t="shared" si="56"/>
        <v>1.0018217821782205</v>
      </c>
      <c r="L55" s="3">
        <f t="shared" si="57"/>
        <v>1.1468316831683194</v>
      </c>
      <c r="M55" s="5">
        <f t="shared" si="58"/>
        <v>0.11664111337788287</v>
      </c>
      <c r="N55" s="5">
        <f t="shared" si="59"/>
        <v>0.11685360807948247</v>
      </c>
      <c r="O55" s="5">
        <f t="shared" si="60"/>
        <v>0.13376772438178419</v>
      </c>
      <c r="P55" s="5">
        <f t="shared" si="61"/>
        <v>0.13401142003808403</v>
      </c>
      <c r="Q55" s="5">
        <f t="shared" si="62"/>
        <v>5.8533244950071214E-2</v>
      </c>
      <c r="R55" s="5">
        <f t="shared" si="63"/>
        <v>7.6704532253178706E-2</v>
      </c>
      <c r="S55" s="5">
        <f t="shared" si="64"/>
        <v>3.8492132363401148E-2</v>
      </c>
      <c r="T55" s="5">
        <f t="shared" si="65"/>
        <v>6.7127779827393708E-2</v>
      </c>
      <c r="U55" s="5">
        <f t="shared" si="66"/>
        <v>7.6844271203026282E-2</v>
      </c>
      <c r="V55" s="5">
        <f t="shared" si="67"/>
        <v>4.9138241882189628E-3</v>
      </c>
      <c r="W55" s="5">
        <f t="shared" si="68"/>
        <v>1.954662659085156E-2</v>
      </c>
      <c r="X55" s="5">
        <f t="shared" si="69"/>
        <v>2.2416690673448925E-2</v>
      </c>
      <c r="Y55" s="5">
        <f t="shared" si="70"/>
        <v>1.2854085548047499E-2</v>
      </c>
      <c r="Z55" s="5">
        <f t="shared" si="71"/>
        <v>2.9322395943517199E-2</v>
      </c>
      <c r="AA55" s="5">
        <f t="shared" si="72"/>
        <v>2.937581496186982E-2</v>
      </c>
      <c r="AB55" s="5">
        <f t="shared" si="73"/>
        <v>1.471466564901903E-2</v>
      </c>
      <c r="AC55" s="5">
        <f t="shared" si="74"/>
        <v>3.5284972543693391E-4</v>
      </c>
      <c r="AD55" s="5">
        <f t="shared" si="75"/>
        <v>4.8955590717047739E-3</v>
      </c>
      <c r="AE55" s="5">
        <f t="shared" si="76"/>
        <v>5.6143822502531214E-3</v>
      </c>
      <c r="AF55" s="5">
        <f t="shared" si="77"/>
        <v>3.2193757230040624E-3</v>
      </c>
      <c r="AG55" s="5">
        <f t="shared" si="78"/>
        <v>1.2306940263879917E-3</v>
      </c>
      <c r="AH55" s="5">
        <f t="shared" si="79"/>
        <v>8.4069631736079266E-3</v>
      </c>
      <c r="AI55" s="5">
        <f t="shared" si="80"/>
        <v>8.4222788292905616E-3</v>
      </c>
      <c r="AJ55" s="5">
        <f t="shared" si="81"/>
        <v>4.2188111933808828E-3</v>
      </c>
      <c r="AK55" s="5">
        <f t="shared" si="82"/>
        <v>1.4088323161420874E-3</v>
      </c>
      <c r="AL55" s="5">
        <f t="shared" si="83"/>
        <v>1.6215857821130101E-5</v>
      </c>
      <c r="AM55" s="5">
        <f t="shared" si="84"/>
        <v>9.8089554279480679E-4</v>
      </c>
      <c r="AN55" s="5">
        <f t="shared" si="85"/>
        <v>1.1249220863556706E-3</v>
      </c>
      <c r="AO55" s="5">
        <f t="shared" si="86"/>
        <v>6.4504814486424566E-4</v>
      </c>
      <c r="AP55" s="5">
        <f t="shared" si="87"/>
        <v>2.4658721656642169E-4</v>
      </c>
      <c r="AQ55" s="5">
        <f t="shared" si="88"/>
        <v>7.0698508155665014E-5</v>
      </c>
      <c r="AR55" s="5">
        <f t="shared" si="89"/>
        <v>1.9282743453445717E-3</v>
      </c>
      <c r="AS55" s="5">
        <f t="shared" si="90"/>
        <v>1.9317872411816401E-3</v>
      </c>
      <c r="AT55" s="5">
        <f t="shared" si="91"/>
        <v>9.6765326837486927E-4</v>
      </c>
      <c r="AU55" s="5">
        <f t="shared" si="92"/>
        <v>3.2313870728463049E-4</v>
      </c>
      <c r="AV55" s="5">
        <f t="shared" si="93"/>
        <v>8.0931848905663688E-5</v>
      </c>
      <c r="AW55" s="5">
        <f t="shared" si="94"/>
        <v>5.1752052628520578E-7</v>
      </c>
      <c r="AX55" s="5">
        <f t="shared" si="95"/>
        <v>1.6378042013556098E-4</v>
      </c>
      <c r="AY55" s="5">
        <f t="shared" si="96"/>
        <v>1.8782857489407992E-4</v>
      </c>
      <c r="AZ55" s="5">
        <f t="shared" si="97"/>
        <v>1.0770388034644221E-4</v>
      </c>
      <c r="BA55" s="5">
        <f t="shared" si="98"/>
        <v>4.1172740793823207E-5</v>
      </c>
      <c r="BB55" s="5">
        <f t="shared" si="99"/>
        <v>1.1804550906308291E-5</v>
      </c>
      <c r="BC55" s="5">
        <f t="shared" si="100"/>
        <v>2.7075665969855305E-6</v>
      </c>
      <c r="BD55" s="5">
        <f t="shared" si="101"/>
        <v>3.6856768551363407E-4</v>
      </c>
      <c r="BE55" s="5">
        <f t="shared" si="102"/>
        <v>3.6923913555457071E-4</v>
      </c>
      <c r="BF55" s="5">
        <f t="shared" si="103"/>
        <v>1.8495590441561279E-4</v>
      </c>
      <c r="BG55" s="5">
        <f t="shared" si="104"/>
        <v>6.1764284595344605E-5</v>
      </c>
      <c r="BH55" s="5">
        <f t="shared" si="105"/>
        <v>1.5469201417067731E-5</v>
      </c>
      <c r="BI55" s="5">
        <f t="shared" si="106"/>
        <v>3.0994765865041313E-6</v>
      </c>
      <c r="BJ55" s="8">
        <f t="shared" si="107"/>
        <v>0.3158751959730553</v>
      </c>
      <c r="BK55" s="8">
        <f t="shared" si="108"/>
        <v>0.29461538412573912</v>
      </c>
      <c r="BL55" s="8">
        <f t="shared" si="109"/>
        <v>0.36009877506047372</v>
      </c>
      <c r="BM55" s="8">
        <f t="shared" si="110"/>
        <v>0.36321279696793407</v>
      </c>
      <c r="BN55" s="8">
        <f t="shared" si="111"/>
        <v>0.63651164308048347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1.34653465346535</v>
      </c>
      <c r="F56">
        <f>VLOOKUP(B56,home!$B$2:$E$405,3,FALSE)</f>
        <v>0.95</v>
      </c>
      <c r="G56">
        <f>VLOOKUP(C56,away!$B$2:$E$405,4,FALSE)</f>
        <v>0.97</v>
      </c>
      <c r="H56">
        <f>VLOOKUP(A56,away!$A$2:$E$405,3,FALSE)</f>
        <v>1.28712871287129</v>
      </c>
      <c r="I56">
        <f>VLOOKUP(C56,away!$B$2:$E$405,3,FALSE)</f>
        <v>0.8</v>
      </c>
      <c r="J56">
        <f>VLOOKUP(B56,home!$B$2:$E$405,4,FALSE)</f>
        <v>1.62</v>
      </c>
      <c r="K56" s="3">
        <f t="shared" si="56"/>
        <v>1.2408316831683199</v>
      </c>
      <c r="L56" s="3">
        <f t="shared" si="57"/>
        <v>1.6681188118811923</v>
      </c>
      <c r="M56" s="5">
        <f t="shared" si="58"/>
        <v>5.4532932429303495E-2</v>
      </c>
      <c r="N56" s="5">
        <f t="shared" si="59"/>
        <v>6.7666190334356918E-2</v>
      </c>
      <c r="O56" s="5">
        <f t="shared" si="60"/>
        <v>9.0967410452367073E-2</v>
      </c>
      <c r="P56" s="5">
        <f t="shared" si="61"/>
        <v>0.11287524502507407</v>
      </c>
      <c r="Q56" s="5">
        <f t="shared" si="62"/>
        <v>4.1981176423084E-2</v>
      </c>
      <c r="R56" s="5">
        <f t="shared" si="63"/>
        <v>7.5872224321855669E-2</v>
      </c>
      <c r="S56" s="5">
        <f t="shared" si="64"/>
        <v>5.8408838347303781E-2</v>
      </c>
      <c r="T56" s="5">
        <f t="shared" si="65"/>
        <v>7.0029590136249598E-2</v>
      </c>
      <c r="U56" s="5">
        <f t="shared" si="66"/>
        <v>9.4144659811012527E-2</v>
      </c>
      <c r="V56" s="5">
        <f t="shared" si="67"/>
        <v>1.3433089666870185E-2</v>
      </c>
      <c r="W56" s="5">
        <f t="shared" si="68"/>
        <v>1.7363857934147173E-2</v>
      </c>
      <c r="X56" s="5">
        <f t="shared" si="69"/>
        <v>2.8964978066783394E-2</v>
      </c>
      <c r="Y56" s="5">
        <f t="shared" si="70"/>
        <v>2.4158512399463761E-2</v>
      </c>
      <c r="Z56" s="5">
        <f t="shared" si="71"/>
        <v>4.2187961563519075E-2</v>
      </c>
      <c r="AA56" s="5">
        <f t="shared" si="72"/>
        <v>5.2348159356301764E-2</v>
      </c>
      <c r="AB56" s="5">
        <f t="shared" si="73"/>
        <v>3.2477627342421683E-2</v>
      </c>
      <c r="AC56" s="5">
        <f t="shared" si="74"/>
        <v>1.7377839637972958E-3</v>
      </c>
      <c r="AD56" s="5">
        <f t="shared" si="75"/>
        <v>5.3864062666808561E-3</v>
      </c>
      <c r="AE56" s="5">
        <f t="shared" si="76"/>
        <v>8.985165621885078E-3</v>
      </c>
      <c r="AF56" s="5">
        <f t="shared" si="77"/>
        <v>7.4941619008673356E-3</v>
      </c>
      <c r="AG56" s="5">
        <f t="shared" si="78"/>
        <v>4.1670508153733741E-3</v>
      </c>
      <c r="AH56" s="5">
        <f t="shared" si="79"/>
        <v>1.7593633079756706E-2</v>
      </c>
      <c r="AI56" s="5">
        <f t="shared" si="80"/>
        <v>2.1830737347400344E-2</v>
      </c>
      <c r="AJ56" s="5">
        <f t="shared" si="81"/>
        <v>1.3544135283790138E-2</v>
      </c>
      <c r="AK56" s="5">
        <f t="shared" si="82"/>
        <v>5.6019973937482502E-3</v>
      </c>
      <c r="AL56" s="5">
        <f t="shared" si="83"/>
        <v>1.4387841033016642E-4</v>
      </c>
      <c r="AM56" s="5">
        <f t="shared" si="84"/>
        <v>1.3367247108227983E-3</v>
      </c>
      <c r="AN56" s="5">
        <f t="shared" si="85"/>
        <v>2.2298156364299565E-3</v>
      </c>
      <c r="AO56" s="5">
        <f t="shared" si="86"/>
        <v>1.8597987050778223E-3</v>
      </c>
      <c r="AP56" s="5">
        <f t="shared" si="87"/>
        <v>1.0341217354175327E-3</v>
      </c>
      <c r="AQ56" s="5">
        <f t="shared" si="88"/>
        <v>4.312594801563026E-4</v>
      </c>
      <c r="AR56" s="5">
        <f t="shared" si="89"/>
        <v>5.8696540619354786E-3</v>
      </c>
      <c r="AS56" s="5">
        <f t="shared" si="90"/>
        <v>7.2832527292871667E-3</v>
      </c>
      <c r="AT56" s="5">
        <f t="shared" si="91"/>
        <v>4.5186453715108281E-3</v>
      </c>
      <c r="AU56" s="5">
        <f t="shared" si="92"/>
        <v>1.8689594473241735E-3</v>
      </c>
      <c r="AV56" s="5">
        <f t="shared" si="93"/>
        <v>5.7976602419914681E-4</v>
      </c>
      <c r="AW56" s="5">
        <f t="shared" si="94"/>
        <v>8.2724277771100483E-6</v>
      </c>
      <c r="AX56" s="5">
        <f t="shared" si="95"/>
        <v>2.7644172881048976E-4</v>
      </c>
      <c r="AY56" s="5">
        <f t="shared" si="96"/>
        <v>4.6113764821773695E-4</v>
      </c>
      <c r="AZ56" s="5">
        <f t="shared" si="97"/>
        <v>3.8461619292932936E-4</v>
      </c>
      <c r="BA56" s="5">
        <f t="shared" si="98"/>
        <v>2.1386183559318018E-4</v>
      </c>
      <c r="BB56" s="5">
        <f t="shared" si="99"/>
        <v>8.9186737774106601E-5</v>
      </c>
      <c r="BC56" s="5">
        <f t="shared" si="100"/>
        <v>2.9754815010260431E-5</v>
      </c>
      <c r="BD56" s="5">
        <f t="shared" si="101"/>
        <v>1.6318800599915706E-3</v>
      </c>
      <c r="BE56" s="5">
        <f t="shared" si="102"/>
        <v>2.0248884815681598E-3</v>
      </c>
      <c r="BF56" s="5">
        <f t="shared" si="103"/>
        <v>1.2562728914061816E-3</v>
      </c>
      <c r="BG56" s="5">
        <f t="shared" si="104"/>
        <v>5.196077354540882E-4</v>
      </c>
      <c r="BH56" s="5">
        <f t="shared" si="105"/>
        <v>1.6118643524269387E-4</v>
      </c>
      <c r="BI56" s="5">
        <f t="shared" si="106"/>
        <v>4.0001047149218637E-5</v>
      </c>
      <c r="BJ56" s="8">
        <f t="shared" si="107"/>
        <v>0.284543809125131</v>
      </c>
      <c r="BK56" s="8">
        <f t="shared" si="108"/>
        <v>0.24159290549089671</v>
      </c>
      <c r="BL56" s="8">
        <f t="shared" si="109"/>
        <v>0.43013469867372278</v>
      </c>
      <c r="BM56" s="8">
        <f t="shared" si="110"/>
        <v>0.55411133064678775</v>
      </c>
      <c r="BN56" s="8">
        <f t="shared" si="111"/>
        <v>0.44389517898604125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1.34653465346535</v>
      </c>
      <c r="F57">
        <f>VLOOKUP(B57,home!$B$2:$E$405,3,FALSE)</f>
        <v>0.74</v>
      </c>
      <c r="G57">
        <f>VLOOKUP(C57,away!$B$2:$E$405,4,FALSE)</f>
        <v>1.31</v>
      </c>
      <c r="H57">
        <f>VLOOKUP(A57,away!$A$2:$E$405,3,FALSE)</f>
        <v>1.28712871287129</v>
      </c>
      <c r="I57">
        <f>VLOOKUP(C57,away!$B$2:$E$405,3,FALSE)</f>
        <v>1.37</v>
      </c>
      <c r="J57">
        <f>VLOOKUP(B57,home!$B$2:$E$405,4,FALSE)</f>
        <v>1.27</v>
      </c>
      <c r="K57" s="3">
        <f t="shared" si="56"/>
        <v>1.3053306930693103</v>
      </c>
      <c r="L57" s="3">
        <f t="shared" si="57"/>
        <v>2.2394752475247577</v>
      </c>
      <c r="M57" s="5">
        <f t="shared" si="58"/>
        <v>2.8874225281037048E-2</v>
      </c>
      <c r="N57" s="5">
        <f t="shared" si="59"/>
        <v>3.7690412497935484E-2</v>
      </c>
      <c r="O57" s="5">
        <f t="shared" si="60"/>
        <v>6.466311280833606E-2</v>
      </c>
      <c r="P57" s="5">
        <f t="shared" si="61"/>
        <v>8.4406745858124299E-2</v>
      </c>
      <c r="Q57" s="5">
        <f t="shared" si="62"/>
        <v>2.4599226133999168E-2</v>
      </c>
      <c r="R57" s="5">
        <f t="shared" si="63"/>
        <v>7.240572028108487E-2</v>
      </c>
      <c r="S57" s="5">
        <f t="shared" si="64"/>
        <v>6.1685626861103633E-2</v>
      </c>
      <c r="T57" s="5">
        <f t="shared" si="65"/>
        <v>5.5089358035355272E-2</v>
      </c>
      <c r="U57" s="5">
        <f t="shared" si="66"/>
        <v>9.4513409036691115E-2</v>
      </c>
      <c r="V57" s="5">
        <f t="shared" si="67"/>
        <v>2.0035873897478736E-2</v>
      </c>
      <c r="W57" s="5">
        <f t="shared" si="68"/>
        <v>1.0703374966153936E-2</v>
      </c>
      <c r="X57" s="5">
        <f t="shared" si="69"/>
        <v>2.3969943301677881E-2</v>
      </c>
      <c r="Y57" s="5">
        <f t="shared" si="70"/>
        <v>2.684004735433974E-2</v>
      </c>
      <c r="Z57" s="5">
        <f t="shared" si="71"/>
        <v>5.4050272782896966E-2</v>
      </c>
      <c r="AA57" s="5">
        <f t="shared" si="72"/>
        <v>7.0553480032284177E-2</v>
      </c>
      <c r="AB57" s="5">
        <f t="shared" si="73"/>
        <v>4.6047811494496632E-2</v>
      </c>
      <c r="AC57" s="5">
        <f t="shared" si="74"/>
        <v>3.6606240073317553E-3</v>
      </c>
      <c r="AD57" s="5">
        <f t="shared" si="75"/>
        <v>3.4928609656876071E-3</v>
      </c>
      <c r="AE57" s="5">
        <f t="shared" si="76"/>
        <v>7.822175675702819E-3</v>
      </c>
      <c r="AF57" s="5">
        <f t="shared" si="77"/>
        <v>8.7587844037633547E-3</v>
      </c>
      <c r="AG57" s="5">
        <f t="shared" si="78"/>
        <v>6.538360290211309E-3</v>
      </c>
      <c r="AH57" s="5">
        <f t="shared" si="79"/>
        <v>3.0261062004814723E-2</v>
      </c>
      <c r="AI57" s="5">
        <f t="shared" si="80"/>
        <v>3.9500693039758172E-2</v>
      </c>
      <c r="AJ57" s="5">
        <f t="shared" si="81"/>
        <v>2.5780733511152815E-2</v>
      </c>
      <c r="AK57" s="5">
        <f t="shared" si="82"/>
        <v>1.121746091398276E-2</v>
      </c>
      <c r="AL57" s="5">
        <f t="shared" si="83"/>
        <v>4.2803761106888834E-4</v>
      </c>
      <c r="AM57" s="5">
        <f t="shared" si="84"/>
        <v>9.1186772502714901E-4</v>
      </c>
      <c r="AN57" s="5">
        <f t="shared" si="85"/>
        <v>2.0421051992150123E-3</v>
      </c>
      <c r="AO57" s="5">
        <f t="shared" si="86"/>
        <v>2.2866220232418176E-3</v>
      </c>
      <c r="AP57" s="5">
        <f t="shared" si="87"/>
        <v>1.706944473831677E-3</v>
      </c>
      <c r="AQ57" s="5">
        <f t="shared" si="88"/>
        <v>9.5566497451130331E-4</v>
      </c>
      <c r="AR57" s="5">
        <f t="shared" si="89"/>
        <v>1.3553779864718896E-2</v>
      </c>
      <c r="AS57" s="5">
        <f t="shared" si="90"/>
        <v>1.7692164864522377E-2</v>
      </c>
      <c r="AT57" s="5">
        <f t="shared" si="91"/>
        <v>1.154706291225175E-2</v>
      </c>
      <c r="AU57" s="5">
        <f t="shared" si="92"/>
        <v>5.0242452113881658E-3</v>
      </c>
      <c r="AV57" s="5">
        <f t="shared" si="93"/>
        <v>1.6395753709828704E-3</v>
      </c>
      <c r="AW57" s="5">
        <f t="shared" si="94"/>
        <v>3.4757317203183112E-5</v>
      </c>
      <c r="AX57" s="5">
        <f t="shared" si="95"/>
        <v>1.983814882495371E-4</v>
      </c>
      <c r="AY57" s="5">
        <f t="shared" si="96"/>
        <v>4.4427043250196195E-4</v>
      </c>
      <c r="AZ57" s="5">
        <f t="shared" si="97"/>
        <v>4.9746631839763119E-4</v>
      </c>
      <c r="BA57" s="5">
        <f t="shared" si="98"/>
        <v>3.7135450217625502E-4</v>
      </c>
      <c r="BB57" s="5">
        <f t="shared" si="99"/>
        <v>2.0790980392015052E-4</v>
      </c>
      <c r="BC57" s="5">
        <f t="shared" si="100"/>
        <v>9.3121771919380566E-5</v>
      </c>
      <c r="BD57" s="5">
        <f t="shared" si="101"/>
        <v>5.0588924195729005E-3</v>
      </c>
      <c r="BE57" s="5">
        <f t="shared" si="102"/>
        <v>6.6035275482041736E-3</v>
      </c>
      <c r="BF57" s="5">
        <f t="shared" si="103"/>
        <v>4.3098935955998199E-3</v>
      </c>
      <c r="BG57" s="5">
        <f t="shared" si="104"/>
        <v>1.8752787980664306E-3</v>
      </c>
      <c r="BH57" s="5">
        <f t="shared" si="105"/>
        <v>6.1196474329455958E-4</v>
      </c>
      <c r="BI57" s="5">
        <f t="shared" si="106"/>
        <v>1.5976327249973401E-4</v>
      </c>
      <c r="BJ57" s="8">
        <f t="shared" si="107"/>
        <v>0.21522025233781852</v>
      </c>
      <c r="BK57" s="8">
        <f t="shared" si="108"/>
        <v>0.19953540394864633</v>
      </c>
      <c r="BL57" s="8">
        <f t="shared" si="109"/>
        <v>0.52301963172370314</v>
      </c>
      <c r="BM57" s="8">
        <f t="shared" si="110"/>
        <v>0.67877660481724922</v>
      </c>
      <c r="BN57" s="8">
        <f t="shared" si="111"/>
        <v>0.31263944286051693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1.34653465346535</v>
      </c>
      <c r="F58">
        <f>VLOOKUP(B58,home!$B$2:$E$405,3,FALSE)</f>
        <v>1.3</v>
      </c>
      <c r="G58">
        <f>VLOOKUP(C58,away!$B$2:$E$405,4,FALSE)</f>
        <v>0.54</v>
      </c>
      <c r="H58">
        <f>VLOOKUP(A58,away!$A$2:$E$405,3,FALSE)</f>
        <v>1.28712871287129</v>
      </c>
      <c r="I58">
        <f>VLOOKUP(C58,away!$B$2:$E$405,3,FALSE)</f>
        <v>1.49</v>
      </c>
      <c r="J58">
        <f>VLOOKUP(B58,home!$B$2:$E$405,4,FALSE)</f>
        <v>1.36</v>
      </c>
      <c r="K58" s="3">
        <f t="shared" si="56"/>
        <v>0.94526732673267577</v>
      </c>
      <c r="L58" s="3">
        <f t="shared" si="57"/>
        <v>2.6082376237623826</v>
      </c>
      <c r="M58" s="5">
        <f t="shared" si="58"/>
        <v>2.8624137444783745E-2</v>
      </c>
      <c r="N58" s="5">
        <f t="shared" si="59"/>
        <v>2.7057461882459409E-2</v>
      </c>
      <c r="O58" s="5">
        <f t="shared" si="60"/>
        <v>7.4658552231230593E-2</v>
      </c>
      <c r="P58" s="5">
        <f t="shared" si="61"/>
        <v>7.057229008534717E-2</v>
      </c>
      <c r="Q58" s="5">
        <f t="shared" si="62"/>
        <v>1.278826733090184E-2</v>
      </c>
      <c r="R58" s="5">
        <f t="shared" si="63"/>
        <v>9.7363622432562316E-2</v>
      </c>
      <c r="S58" s="5">
        <f t="shared" si="64"/>
        <v>4.34986743050138E-2</v>
      </c>
      <c r="T58" s="5">
        <f t="shared" si="65"/>
        <v>3.3354839995189518E-2</v>
      </c>
      <c r="U58" s="5">
        <f t="shared" si="66"/>
        <v>9.2034651097837747E-2</v>
      </c>
      <c r="V58" s="5">
        <f t="shared" si="67"/>
        <v>1.1916132232041151E-2</v>
      </c>
      <c r="W58" s="5">
        <f t="shared" si="68"/>
        <v>4.0294437578081311E-3</v>
      </c>
      <c r="X58" s="5">
        <f t="shared" si="69"/>
        <v>1.0509746811949645E-2</v>
      </c>
      <c r="Y58" s="5">
        <f t="shared" si="70"/>
        <v>1.3705958525571911E-2</v>
      </c>
      <c r="Z58" s="5">
        <f t="shared" si="71"/>
        <v>8.4649154404801391E-2</v>
      </c>
      <c r="AA58" s="5">
        <f t="shared" si="72"/>
        <v>8.0016079894408107E-2</v>
      </c>
      <c r="AB58" s="5">
        <f t="shared" si="73"/>
        <v>3.7818292968707673E-2</v>
      </c>
      <c r="AC58" s="5">
        <f t="shared" si="74"/>
        <v>1.8361879510718061E-3</v>
      </c>
      <c r="AD58" s="5">
        <f t="shared" si="75"/>
        <v>9.5222538229073977E-4</v>
      </c>
      <c r="AE58" s="5">
        <f t="shared" si="76"/>
        <v>2.4836300683922252E-3</v>
      </c>
      <c r="AF58" s="5">
        <f t="shared" si="77"/>
        <v>3.2389486939440712E-3</v>
      </c>
      <c r="AG58" s="5">
        <f t="shared" si="78"/>
        <v>2.8159826149936527E-3</v>
      </c>
      <c r="AH58" s="5">
        <f t="shared" si="79"/>
        <v>5.5196277334568541E-2</v>
      </c>
      <c r="AI58" s="5">
        <f t="shared" si="80"/>
        <v>5.2175237521642985E-2</v>
      </c>
      <c r="AJ58" s="5">
        <f t="shared" si="81"/>
        <v>2.4659773646862931E-2</v>
      </c>
      <c r="AK58" s="5">
        <f t="shared" si="82"/>
        <v>7.7700261043343374E-3</v>
      </c>
      <c r="AL58" s="5">
        <f t="shared" si="83"/>
        <v>1.8108351943771603E-4</v>
      </c>
      <c r="AM58" s="5">
        <f t="shared" si="84"/>
        <v>1.8002150831299363E-4</v>
      </c>
      <c r="AN58" s="5">
        <f t="shared" si="85"/>
        <v>4.695388710684025E-4</v>
      </c>
      <c r="AO58" s="5">
        <f t="shared" si="86"/>
        <v>6.1233447466976104E-4</v>
      </c>
      <c r="AP58" s="5">
        <f t="shared" si="87"/>
        <v>5.3237127172014813E-4</v>
      </c>
      <c r="AQ58" s="5">
        <f t="shared" si="88"/>
        <v>3.4713769517767922E-4</v>
      </c>
      <c r="AR58" s="5">
        <f t="shared" si="89"/>
        <v>2.8793001447128899E-2</v>
      </c>
      <c r="AS58" s="5">
        <f t="shared" si="90"/>
        <v>2.7217083506537593E-2</v>
      </c>
      <c r="AT58" s="5">
        <f t="shared" si="91"/>
        <v>1.2863709883842396E-2</v>
      </c>
      <c r="AU58" s="5">
        <f t="shared" si="92"/>
        <v>4.0532148845881339E-3</v>
      </c>
      <c r="AV58" s="5">
        <f t="shared" si="93"/>
        <v>9.5784289965692891E-4</v>
      </c>
      <c r="AW58" s="5">
        <f t="shared" si="94"/>
        <v>1.2401614515493975E-5</v>
      </c>
      <c r="AX58" s="5">
        <f t="shared" si="95"/>
        <v>2.8361408319567927E-5</v>
      </c>
      <c r="AY58" s="5">
        <f t="shared" si="96"/>
        <v>7.3973292241984509E-5</v>
      </c>
      <c r="AZ58" s="5">
        <f t="shared" si="97"/>
        <v>9.6469961989556998E-5</v>
      </c>
      <c r="BA58" s="5">
        <f t="shared" si="98"/>
        <v>8.3872194808029855E-5</v>
      </c>
      <c r="BB58" s="5">
        <f t="shared" si="99"/>
        <v>5.4689653521457854E-5</v>
      </c>
      <c r="BC58" s="5">
        <f t="shared" si="100"/>
        <v>2.8528722389039045E-5</v>
      </c>
      <c r="BD58" s="5">
        <f t="shared" si="101"/>
        <v>1.251649827924105E-2</v>
      </c>
      <c r="BE58" s="5">
        <f t="shared" si="102"/>
        <v>1.1831436868472321E-2</v>
      </c>
      <c r="BF58" s="5">
        <f t="shared" si="103"/>
        <v>5.5919353500336255E-3</v>
      </c>
      <c r="BG58" s="5">
        <f t="shared" si="104"/>
        <v>1.7619579265294118E-3</v>
      </c>
      <c r="BH58" s="5">
        <f t="shared" si="105"/>
        <v>4.163803147564763E-4</v>
      </c>
      <c r="BI58" s="5">
        <f t="shared" si="106"/>
        <v>7.8718141406792919E-5</v>
      </c>
      <c r="BJ58" s="8">
        <f t="shared" si="107"/>
        <v>0.11344380411771976</v>
      </c>
      <c r="BK58" s="8">
        <f t="shared" si="108"/>
        <v>0.15670247882993737</v>
      </c>
      <c r="BL58" s="8">
        <f t="shared" si="109"/>
        <v>0.62777429273434893</v>
      </c>
      <c r="BM58" s="8">
        <f t="shared" si="110"/>
        <v>0.67144382700179595</v>
      </c>
      <c r="BN58" s="8">
        <f t="shared" si="111"/>
        <v>0.31106433140728507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1.34653465346535</v>
      </c>
      <c r="F59">
        <f>VLOOKUP(B59,home!$B$2:$E$405,3,FALSE)</f>
        <v>1.17</v>
      </c>
      <c r="G59">
        <f>VLOOKUP(C59,away!$B$2:$E$405,4,FALSE)</f>
        <v>0.82</v>
      </c>
      <c r="H59">
        <f>VLOOKUP(A59,away!$A$2:$E$405,3,FALSE)</f>
        <v>1.28712871287129</v>
      </c>
      <c r="I59">
        <f>VLOOKUP(C59,away!$B$2:$E$405,3,FALSE)</f>
        <v>0.97</v>
      </c>
      <c r="J59">
        <f>VLOOKUP(B59,home!$B$2:$E$405,4,FALSE)</f>
        <v>0.78</v>
      </c>
      <c r="K59" s="3">
        <f t="shared" si="56"/>
        <v>1.2918653465346566</v>
      </c>
      <c r="L59" s="3">
        <f t="shared" si="57"/>
        <v>0.97384158415841815</v>
      </c>
      <c r="M59" s="5">
        <f t="shared" si="58"/>
        <v>0.1037566598409865</v>
      </c>
      <c r="N59" s="5">
        <f t="shared" si="59"/>
        <v>0.13403963332075453</v>
      </c>
      <c r="O59" s="5">
        <f t="shared" si="60"/>
        <v>0.10104254998653241</v>
      </c>
      <c r="P59" s="5">
        <f t="shared" si="61"/>
        <v>0.13053336885309705</v>
      </c>
      <c r="Q59" s="5">
        <f t="shared" si="62"/>
        <v>8.658057867464744E-2</v>
      </c>
      <c r="R59" s="5">
        <f t="shared" si="63"/>
        <v>4.9199718473145436E-2</v>
      </c>
      <c r="S59" s="5">
        <f t="shared" si="64"/>
        <v>4.1055100487650507E-2</v>
      </c>
      <c r="T59" s="5">
        <f t="shared" si="65"/>
        <v>8.4315767893871199E-2</v>
      </c>
      <c r="U59" s="5">
        <f t="shared" si="66"/>
        <v>6.3559411354717571E-2</v>
      </c>
      <c r="V59" s="5">
        <f t="shared" si="67"/>
        <v>5.7389200456235672E-3</v>
      </c>
      <c r="W59" s="5">
        <f t="shared" si="68"/>
        <v>3.7283483090898156E-2</v>
      </c>
      <c r="X59" s="5">
        <f t="shared" si="69"/>
        <v>3.6308206236183853E-2</v>
      </c>
      <c r="Y59" s="5">
        <f t="shared" si="70"/>
        <v>1.7679220539497918E-2</v>
      </c>
      <c r="Z59" s="5">
        <f t="shared" si="71"/>
        <v>1.5970910592678716E-2</v>
      </c>
      <c r="AA59" s="5">
        <f t="shared" si="72"/>
        <v>2.0632265947284907E-2</v>
      </c>
      <c r="AB59" s="5">
        <f t="shared" si="73"/>
        <v>1.3327054698892208E-2</v>
      </c>
      <c r="AC59" s="5">
        <f t="shared" si="74"/>
        <v>4.5124848388159328E-4</v>
      </c>
      <c r="AD59" s="5">
        <f t="shared" si="75"/>
        <v>1.2041309950810541E-2</v>
      </c>
      <c r="AE59" s="5">
        <f t="shared" si="76"/>
        <v>1.172632835783986E-2</v>
      </c>
      <c r="AF59" s="5">
        <f t="shared" si="77"/>
        <v>5.709793092180275E-3</v>
      </c>
      <c r="AG59" s="5">
        <f t="shared" si="78"/>
        <v>1.8534779833685444E-3</v>
      </c>
      <c r="AH59" s="5">
        <f t="shared" si="79"/>
        <v>3.8882842180066749E-3</v>
      </c>
      <c r="AI59" s="5">
        <f t="shared" si="80"/>
        <v>5.0231396387204292E-3</v>
      </c>
      <c r="AJ59" s="5">
        <f t="shared" si="81"/>
        <v>3.2446100150337691E-3</v>
      </c>
      <c r="AK59" s="5">
        <f t="shared" si="82"/>
        <v>1.3971997471471387E-3</v>
      </c>
      <c r="AL59" s="5">
        <f t="shared" si="83"/>
        <v>2.2708126834919056E-5</v>
      </c>
      <c r="AM59" s="5">
        <f t="shared" si="84"/>
        <v>3.1111502104670128E-3</v>
      </c>
      <c r="AN59" s="5">
        <f t="shared" si="85"/>
        <v>3.0297674495159913E-3</v>
      </c>
      <c r="AO59" s="5">
        <f t="shared" si="86"/>
        <v>1.4752567663341314E-3</v>
      </c>
      <c r="AP59" s="5">
        <f t="shared" si="87"/>
        <v>4.7888879545575206E-4</v>
      </c>
      <c r="AQ59" s="5">
        <f t="shared" si="88"/>
        <v>1.1659045580058654E-4</v>
      </c>
      <c r="AR59" s="5">
        <f t="shared" si="89"/>
        <v>7.573145725043596E-4</v>
      </c>
      <c r="AS59" s="5">
        <f t="shared" si="90"/>
        <v>9.7834845264408972E-4</v>
      </c>
      <c r="AT59" s="5">
        <f t="shared" si="91"/>
        <v>6.3194723140335112E-4</v>
      </c>
      <c r="AU59" s="5">
        <f t="shared" si="92"/>
        <v>2.7213024302950227E-4</v>
      </c>
      <c r="AV59" s="5">
        <f t="shared" si="93"/>
        <v>8.7888907678467079E-5</v>
      </c>
      <c r="AW59" s="5">
        <f t="shared" si="94"/>
        <v>7.9356841624757365E-7</v>
      </c>
      <c r="AX59" s="5">
        <f t="shared" si="95"/>
        <v>6.6986452412772207E-4</v>
      </c>
      <c r="AY59" s="5">
        <f t="shared" si="96"/>
        <v>6.523419293480657E-4</v>
      </c>
      <c r="AZ59" s="5">
        <f t="shared" si="97"/>
        <v>3.176388489446396E-4</v>
      </c>
      <c r="BA59" s="5">
        <f t="shared" si="98"/>
        <v>1.0310997328216812E-4</v>
      </c>
      <c r="BB59" s="5">
        <f t="shared" si="99"/>
        <v>2.5103194930909688E-5</v>
      </c>
      <c r="BC59" s="5">
        <f t="shared" si="100"/>
        <v>4.8893070237909345E-6</v>
      </c>
      <c r="BD59" s="5">
        <f t="shared" si="101"/>
        <v>1.2291740383231674E-4</v>
      </c>
      <c r="BE59" s="5">
        <f t="shared" si="102"/>
        <v>1.5879273449697617E-4</v>
      </c>
      <c r="BF59" s="5">
        <f t="shared" si="103"/>
        <v>1.0256941548906094E-4</v>
      </c>
      <c r="BG59" s="5">
        <f t="shared" si="104"/>
        <v>4.4168624494877612E-5</v>
      </c>
      <c r="BH59" s="5">
        <f t="shared" si="105"/>
        <v>1.4264978847258549E-5</v>
      </c>
      <c r="BI59" s="5">
        <f t="shared" si="106"/>
        <v>3.6856863683646411E-6</v>
      </c>
      <c r="BJ59" s="8">
        <f t="shared" si="107"/>
        <v>0.43752240059528325</v>
      </c>
      <c r="BK59" s="8">
        <f t="shared" si="108"/>
        <v>0.28221034776742215</v>
      </c>
      <c r="BL59" s="8">
        <f t="shared" si="109"/>
        <v>0.26448826233026923</v>
      </c>
      <c r="BM59" s="8">
        <f t="shared" si="110"/>
        <v>0.39438786377555823</v>
      </c>
      <c r="BN59" s="8">
        <f t="shared" si="111"/>
        <v>0.6051525091491633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1.34653465346535</v>
      </c>
      <c r="F60">
        <f>VLOOKUP(B60,home!$B$2:$E$405,3,FALSE)</f>
        <v>0.93</v>
      </c>
      <c r="G60">
        <f>VLOOKUP(C60,away!$B$2:$E$405,4,FALSE)</f>
        <v>1.73</v>
      </c>
      <c r="H60">
        <f>VLOOKUP(A60,away!$A$2:$E$405,3,FALSE)</f>
        <v>1.28712871287129</v>
      </c>
      <c r="I60">
        <f>VLOOKUP(C60,away!$B$2:$E$405,3,FALSE)</f>
        <v>1.05</v>
      </c>
      <c r="J60">
        <f>VLOOKUP(B60,home!$B$2:$E$405,4,FALSE)</f>
        <v>0.45</v>
      </c>
      <c r="K60" s="3">
        <f t="shared" si="56"/>
        <v>2.1664396039604017</v>
      </c>
      <c r="L60" s="3">
        <f t="shared" si="57"/>
        <v>0.6081683168316846</v>
      </c>
      <c r="M60" s="5">
        <f t="shared" si="58"/>
        <v>6.2373927416105243E-2</v>
      </c>
      <c r="N60" s="5">
        <f t="shared" si="59"/>
        <v>0.13512934660880188</v>
      </c>
      <c r="O60" s="5">
        <f t="shared" si="60"/>
        <v>3.7933846450834391E-2</v>
      </c>
      <c r="P60" s="5">
        <f t="shared" si="61"/>
        <v>8.2181387281640358E-2</v>
      </c>
      <c r="Q60" s="5">
        <f t="shared" si="62"/>
        <v>0.14637478407530033</v>
      </c>
      <c r="R60" s="5">
        <f t="shared" si="63"/>
        <v>1.153508177347776E-2</v>
      </c>
      <c r="S60" s="5">
        <f t="shared" si="64"/>
        <v>2.7069725666300996E-2</v>
      </c>
      <c r="T60" s="5">
        <f t="shared" si="65"/>
        <v>8.9020506057676682E-2</v>
      </c>
      <c r="U60" s="5">
        <f t="shared" si="66"/>
        <v>2.4990057988984005E-2</v>
      </c>
      <c r="V60" s="5">
        <f t="shared" si="67"/>
        <v>3.9628873094669096E-3</v>
      </c>
      <c r="W60" s="5">
        <f t="shared" si="68"/>
        <v>0.10570404308062764</v>
      </c>
      <c r="X60" s="5">
        <f t="shared" si="69"/>
        <v>6.4285849962649189E-2</v>
      </c>
      <c r="Y60" s="5">
        <f t="shared" si="70"/>
        <v>1.9548308583939279E-2</v>
      </c>
      <c r="Z60" s="5">
        <f t="shared" si="71"/>
        <v>2.3384237555639383E-3</v>
      </c>
      <c r="AA60" s="5">
        <f t="shared" si="72"/>
        <v>5.0660538348955338E-3</v>
      </c>
      <c r="AB60" s="5">
        <f t="shared" si="73"/>
        <v>5.4876498318565782E-3</v>
      </c>
      <c r="AC60" s="5">
        <f t="shared" si="74"/>
        <v>3.2633384474911516E-4</v>
      </c>
      <c r="AD60" s="5">
        <f t="shared" si="75"/>
        <v>5.725035630715207E-2</v>
      </c>
      <c r="AE60" s="5">
        <f t="shared" si="76"/>
        <v>3.4817852833334891E-2</v>
      </c>
      <c r="AF60" s="5">
        <f t="shared" si="77"/>
        <v>1.0587557476671288E-2</v>
      </c>
      <c r="AG60" s="5">
        <f t="shared" si="78"/>
        <v>2.1463390033152991E-3</v>
      </c>
      <c r="AH60" s="5">
        <f t="shared" si="79"/>
        <v>3.5553880986513667E-4</v>
      </c>
      <c r="AI60" s="5">
        <f t="shared" si="80"/>
        <v>7.7025335843677921E-4</v>
      </c>
      <c r="AJ60" s="5">
        <f t="shared" si="81"/>
        <v>8.3435369040047282E-4</v>
      </c>
      <c r="AK60" s="5">
        <f t="shared" si="82"/>
        <v>6.0252562619803323E-4</v>
      </c>
      <c r="AL60" s="5">
        <f t="shared" si="83"/>
        <v>1.7198575872590672E-5</v>
      </c>
      <c r="AM60" s="5">
        <f t="shared" si="84"/>
        <v>2.4805887848931681E-2</v>
      </c>
      <c r="AN60" s="5">
        <f t="shared" si="85"/>
        <v>1.5086155060600319E-2</v>
      </c>
      <c r="AO60" s="5">
        <f t="shared" si="86"/>
        <v>4.5874607653335472E-3</v>
      </c>
      <c r="AP60" s="5">
        <f t="shared" si="87"/>
        <v>9.2998276406143195E-4</v>
      </c>
      <c r="AQ60" s="5">
        <f t="shared" si="88"/>
        <v>1.4139651307542965E-4</v>
      </c>
      <c r="AR60" s="5">
        <f t="shared" si="89"/>
        <v>4.3245487912804109E-5</v>
      </c>
      <c r="AS60" s="5">
        <f t="shared" si="90"/>
        <v>9.3688737706889677E-5</v>
      </c>
      <c r="AT60" s="5">
        <f t="shared" si="91"/>
        <v>1.0148549590663204E-4</v>
      </c>
      <c r="AU60" s="5">
        <f t="shared" si="92"/>
        <v>7.3287399186562947E-5</v>
      </c>
      <c r="AV60" s="5">
        <f t="shared" si="93"/>
        <v>3.9693181017256341E-5</v>
      </c>
      <c r="AW60" s="5">
        <f t="shared" si="94"/>
        <v>6.294487327520324E-7</v>
      </c>
      <c r="AX60" s="5">
        <f t="shared" si="95"/>
        <v>8.9567429745542812E-3</v>
      </c>
      <c r="AY60" s="5">
        <f t="shared" si="96"/>
        <v>5.4472072991286931E-3</v>
      </c>
      <c r="AZ60" s="5">
        <f t="shared" si="97"/>
        <v>1.6564094472721815E-3</v>
      </c>
      <c r="BA60" s="5">
        <f t="shared" si="98"/>
        <v>3.3579191517720805E-4</v>
      </c>
      <c r="BB60" s="5">
        <f t="shared" si="99"/>
        <v>5.1054500964752587E-5</v>
      </c>
      <c r="BC60" s="5">
        <f t="shared" si="100"/>
        <v>6.2099459836830415E-6</v>
      </c>
      <c r="BD60" s="5">
        <f t="shared" si="101"/>
        <v>4.3834225990825058E-6</v>
      </c>
      <c r="BE60" s="5">
        <f t="shared" si="102"/>
        <v>9.4964203195473781E-6</v>
      </c>
      <c r="BF60" s="5">
        <f t="shared" si="103"/>
        <v>1.028671053806087E-5</v>
      </c>
      <c r="BG60" s="5">
        <f t="shared" si="104"/>
        <v>7.4285123680439586E-6</v>
      </c>
      <c r="BH60" s="5">
        <f t="shared" si="105"/>
        <v>4.0233558481600268E-6</v>
      </c>
      <c r="BI60" s="5">
        <f t="shared" si="106"/>
        <v>1.7432714900559148E-6</v>
      </c>
      <c r="BJ60" s="8">
        <f t="shared" si="107"/>
        <v>0.7268692430245518</v>
      </c>
      <c r="BK60" s="8">
        <f t="shared" si="108"/>
        <v>0.18137866739326394</v>
      </c>
      <c r="BL60" s="8">
        <f t="shared" si="109"/>
        <v>8.7964123359841745E-2</v>
      </c>
      <c r="BM60" s="8">
        <f t="shared" si="110"/>
        <v>0.51757550607666558</v>
      </c>
      <c r="BN60" s="8">
        <f t="shared" si="111"/>
        <v>0.47552837360616002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1.34653465346535</v>
      </c>
      <c r="F61">
        <f>VLOOKUP(B61,home!$B$2:$E$405,3,FALSE)</f>
        <v>1.0900000000000001</v>
      </c>
      <c r="G61">
        <f>VLOOKUP(C61,away!$B$2:$E$405,4,FALSE)</f>
        <v>0.74</v>
      </c>
      <c r="H61">
        <f>VLOOKUP(A61,away!$A$2:$E$405,3,FALSE)</f>
        <v>1.28712871287129</v>
      </c>
      <c r="I61">
        <f>VLOOKUP(C61,away!$B$2:$E$405,3,FALSE)</f>
        <v>1.19</v>
      </c>
      <c r="J61">
        <f>VLOOKUP(B61,home!$B$2:$E$405,4,FALSE)</f>
        <v>0.9</v>
      </c>
      <c r="K61" s="3">
        <f t="shared" si="56"/>
        <v>1.0861148514851513</v>
      </c>
      <c r="L61" s="3">
        <f t="shared" si="57"/>
        <v>1.3785148514851515</v>
      </c>
      <c r="M61" s="5">
        <f t="shared" si="58"/>
        <v>8.5040326722448809E-2</v>
      </c>
      <c r="N61" s="5">
        <f t="shared" si="59"/>
        <v>9.2363561828401219E-2</v>
      </c>
      <c r="O61" s="5">
        <f t="shared" si="60"/>
        <v>0.11722935336204528</v>
      </c>
      <c r="P61" s="5">
        <f t="shared" si="61"/>
        <v>0.12732454171651814</v>
      </c>
      <c r="Q61" s="5">
        <f t="shared" si="62"/>
        <v>5.0158718118946788E-2</v>
      </c>
      <c r="R61" s="5">
        <f t="shared" si="63"/>
        <v>8.0801202319790114E-2</v>
      </c>
      <c r="S61" s="5">
        <f t="shared" si="64"/>
        <v>4.7658386168458453E-2</v>
      </c>
      <c r="T61" s="5">
        <f t="shared" si="65"/>
        <v>6.9144537858425503E-2</v>
      </c>
      <c r="U61" s="5">
        <f t="shared" si="66"/>
        <v>8.7759385857380509E-2</v>
      </c>
      <c r="V61" s="5">
        <f t="shared" si="67"/>
        <v>7.9283720921573021E-3</v>
      </c>
      <c r="W61" s="5">
        <f t="shared" si="68"/>
        <v>1.8159376226815155E-2</v>
      </c>
      <c r="X61" s="5">
        <f t="shared" si="69"/>
        <v>2.5032969822371087E-2</v>
      </c>
      <c r="Y61" s="5">
        <f t="shared" si="70"/>
        <v>1.7254160338459085E-2</v>
      </c>
      <c r="Z61" s="5">
        <f t="shared" si="71"/>
        <v>3.7128552471895705E-2</v>
      </c>
      <c r="AA61" s="5">
        <f t="shared" si="72"/>
        <v>4.0325872253871652E-2</v>
      </c>
      <c r="AB61" s="5">
        <f t="shared" si="73"/>
        <v>2.1899264377011497E-2</v>
      </c>
      <c r="AC61" s="5">
        <f t="shared" si="74"/>
        <v>7.4191003117162933E-4</v>
      </c>
      <c r="AD61" s="5">
        <f t="shared" si="75"/>
        <v>4.9307920534125815E-3</v>
      </c>
      <c r="AE61" s="5">
        <f t="shared" si="76"/>
        <v>6.7971700752142098E-3</v>
      </c>
      <c r="AF61" s="5">
        <f t="shared" si="77"/>
        <v>4.6849999483766173E-3</v>
      </c>
      <c r="AG61" s="5">
        <f t="shared" si="78"/>
        <v>2.1527806693481112E-3</v>
      </c>
      <c r="AH61" s="5">
        <f t="shared" si="79"/>
        <v>1.2795565249163495E-2</v>
      </c>
      <c r="AI61" s="5">
        <f t="shared" si="80"/>
        <v>1.3897453450263773E-2</v>
      </c>
      <c r="AJ61" s="5">
        <f t="shared" si="81"/>
        <v>7.5471152950775198E-3</v>
      </c>
      <c r="AK61" s="5">
        <f t="shared" si="82"/>
        <v>2.7323446692848119E-3</v>
      </c>
      <c r="AL61" s="5">
        <f t="shared" si="83"/>
        <v>4.4432263305911834E-5</v>
      </c>
      <c r="AM61" s="5">
        <f t="shared" si="84"/>
        <v>1.0710812957592743E-3</v>
      </c>
      <c r="AN61" s="5">
        <f t="shared" si="85"/>
        <v>1.4765014733521195E-3</v>
      </c>
      <c r="AO61" s="5">
        <f t="shared" si="86"/>
        <v>1.0176896046278025E-3</v>
      </c>
      <c r="AP61" s="5">
        <f t="shared" si="87"/>
        <v>4.6763341139382581E-4</v>
      </c>
      <c r="AQ61" s="5">
        <f t="shared" si="88"/>
        <v>1.6115990066426368E-4</v>
      </c>
      <c r="AR61" s="5">
        <f t="shared" si="89"/>
        <v>3.5277753458238356E-3</v>
      </c>
      <c r="AS61" s="5">
        <f t="shared" si="90"/>
        <v>3.8315691958024337E-3</v>
      </c>
      <c r="AT61" s="5">
        <f t="shared" si="91"/>
        <v>2.08076210402702E-3</v>
      </c>
      <c r="AU61" s="5">
        <f t="shared" si="92"/>
        <v>7.533155411970794E-4</v>
      </c>
      <c r="AV61" s="5">
        <f t="shared" si="93"/>
        <v>2.0454679928718053E-4</v>
      </c>
      <c r="AW61" s="5">
        <f t="shared" si="94"/>
        <v>1.8479198767913837E-6</v>
      </c>
      <c r="AX61" s="5">
        <f t="shared" si="95"/>
        <v>1.9388621707868453E-4</v>
      </c>
      <c r="AY61" s="5">
        <f t="shared" si="96"/>
        <v>2.6727502974124064E-4</v>
      </c>
      <c r="AZ61" s="5">
        <f t="shared" si="97"/>
        <v>1.8422129896471796E-4</v>
      </c>
      <c r="BA61" s="5">
        <f t="shared" si="98"/>
        <v>8.465059886091661E-5</v>
      </c>
      <c r="BB61" s="5">
        <f t="shared" si="99"/>
        <v>2.9173026929221406E-5</v>
      </c>
      <c r="BC61" s="5">
        <f t="shared" si="100"/>
        <v>8.0430901769415932E-6</v>
      </c>
      <c r="BD61" s="5">
        <f t="shared" si="101"/>
        <v>8.1051511782021933E-4</v>
      </c>
      <c r="BE61" s="5">
        <f t="shared" si="102"/>
        <v>8.8031250681777737E-4</v>
      </c>
      <c r="BF61" s="5">
        <f t="shared" si="103"/>
        <v>4.7806024380145568E-4</v>
      </c>
      <c r="BG61" s="5">
        <f t="shared" si="104"/>
        <v>1.730761102324578E-4</v>
      </c>
      <c r="BH61" s="5">
        <f t="shared" si="105"/>
        <v>4.6995133440188376E-5</v>
      </c>
      <c r="BI61" s="5">
        <f t="shared" si="106"/>
        <v>1.0208422475383017E-5</v>
      </c>
      <c r="BJ61" s="8">
        <f t="shared" si="107"/>
        <v>0.29564038188731928</v>
      </c>
      <c r="BK61" s="8">
        <f t="shared" si="108"/>
        <v>0.26900524402380149</v>
      </c>
      <c r="BL61" s="8">
        <f t="shared" si="109"/>
        <v>0.39778469335461364</v>
      </c>
      <c r="BM61" s="8">
        <f t="shared" si="110"/>
        <v>0.44637574055961537</v>
      </c>
      <c r="BN61" s="8">
        <f t="shared" si="111"/>
        <v>0.55291770406815033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1.34653465346535</v>
      </c>
      <c r="F62">
        <f>VLOOKUP(B62,home!$B$2:$E$405,3,FALSE)</f>
        <v>0.5</v>
      </c>
      <c r="G62">
        <f>VLOOKUP(C62,away!$B$2:$E$405,4,FALSE)</f>
        <v>1.24</v>
      </c>
      <c r="H62">
        <f>VLOOKUP(A62,away!$A$2:$E$405,3,FALSE)</f>
        <v>1.28712871287129</v>
      </c>
      <c r="I62">
        <f>VLOOKUP(C62,away!$B$2:$E$405,3,FALSE)</f>
        <v>0.74</v>
      </c>
      <c r="J62">
        <f>VLOOKUP(B62,home!$B$2:$E$405,4,FALSE)</f>
        <v>1.1000000000000001</v>
      </c>
      <c r="K62" s="3">
        <f t="shared" si="56"/>
        <v>0.83485148514851693</v>
      </c>
      <c r="L62" s="3">
        <f t="shared" si="57"/>
        <v>1.0477227722772302</v>
      </c>
      <c r="M62" s="5">
        <f t="shared" si="58"/>
        <v>0.15219780470263641</v>
      </c>
      <c r="N62" s="5">
        <f t="shared" si="59"/>
        <v>0.12706256329233992</v>
      </c>
      <c r="O62" s="5">
        <f t="shared" si="60"/>
        <v>0.15946110587755466</v>
      </c>
      <c r="P62" s="5">
        <f t="shared" si="61"/>
        <v>0.13312634106530141</v>
      </c>
      <c r="Q62" s="5">
        <f t="shared" si="62"/>
        <v>5.3039184835693712E-2</v>
      </c>
      <c r="R62" s="5">
        <f t="shared" si="63"/>
        <v>8.3535515960212248E-2</v>
      </c>
      <c r="S62" s="5">
        <f t="shared" si="64"/>
        <v>2.9111166747873538E-2</v>
      </c>
      <c r="T62" s="5">
        <f t="shared" si="65"/>
        <v>5.5570361775377441E-2</v>
      </c>
      <c r="U62" s="5">
        <f t="shared" si="66"/>
        <v>6.9739749562030842E-2</v>
      </c>
      <c r="V62" s="5">
        <f t="shared" si="67"/>
        <v>2.8292590253104011E-3</v>
      </c>
      <c r="W62" s="5">
        <f t="shared" si="68"/>
        <v>1.4759947410381865E-2</v>
      </c>
      <c r="X62" s="5">
        <f t="shared" si="69"/>
        <v>1.5464333019471411E-2</v>
      </c>
      <c r="Y62" s="5">
        <f t="shared" si="70"/>
        <v>8.1011669312894483E-3</v>
      </c>
      <c r="Z62" s="5">
        <f t="shared" si="71"/>
        <v>2.9174020788480803E-2</v>
      </c>
      <c r="AA62" s="5">
        <f t="shared" si="72"/>
        <v>2.4355974583016905E-2</v>
      </c>
      <c r="AB62" s="5">
        <f t="shared" si="73"/>
        <v>1.0166810776435596E-2</v>
      </c>
      <c r="AC62" s="5">
        <f t="shared" si="74"/>
        <v>1.5467080105945437E-4</v>
      </c>
      <c r="AD62" s="5">
        <f t="shared" si="75"/>
        <v>3.0805910040678261E-3</v>
      </c>
      <c r="AE62" s="5">
        <f t="shared" si="76"/>
        <v>3.2276053470342387E-3</v>
      </c>
      <c r="AF62" s="5">
        <f t="shared" si="77"/>
        <v>1.6908178110057622E-3</v>
      </c>
      <c r="AG62" s="5">
        <f t="shared" si="78"/>
        <v>5.9050277478755846E-4</v>
      </c>
      <c r="AH62" s="5">
        <f t="shared" si="79"/>
        <v>7.6415714847451613E-3</v>
      </c>
      <c r="AI62" s="5">
        <f t="shared" si="80"/>
        <v>6.3795773029080554E-3</v>
      </c>
      <c r="AJ62" s="5">
        <f t="shared" si="81"/>
        <v>2.6629997929762802E-3</v>
      </c>
      <c r="AK62" s="5">
        <f t="shared" si="82"/>
        <v>7.4106977737214681E-4</v>
      </c>
      <c r="AL62" s="5">
        <f t="shared" si="83"/>
        <v>5.4115781380459398E-6</v>
      </c>
      <c r="AM62" s="5">
        <f t="shared" si="84"/>
        <v>5.1436719497623725E-4</v>
      </c>
      <c r="AN62" s="5">
        <f t="shared" si="85"/>
        <v>5.3891422348896587E-4</v>
      </c>
      <c r="AO62" s="5">
        <f t="shared" si="86"/>
        <v>2.8231635212674509E-4</v>
      </c>
      <c r="AP62" s="5">
        <f t="shared" si="87"/>
        <v>9.8596423703142697E-5</v>
      </c>
      <c r="AQ62" s="5">
        <f t="shared" si="88"/>
        <v>2.5825429594719265E-5</v>
      </c>
      <c r="AR62" s="5">
        <f t="shared" si="89"/>
        <v>1.6012496921103665E-3</v>
      </c>
      <c r="AS62" s="5">
        <f t="shared" si="90"/>
        <v>1.3368056835519448E-3</v>
      </c>
      <c r="AT62" s="5">
        <f t="shared" si="91"/>
        <v>5.5801710513415979E-4</v>
      </c>
      <c r="AU62" s="5">
        <f t="shared" si="92"/>
        <v>1.5528713631984313E-4</v>
      </c>
      <c r="AV62" s="5">
        <f t="shared" si="93"/>
        <v>3.2410424095270305E-5</v>
      </c>
      <c r="AW62" s="5">
        <f t="shared" si="94"/>
        <v>1.3148525118249785E-7</v>
      </c>
      <c r="AX62" s="5">
        <f t="shared" si="95"/>
        <v>7.1570036106264728E-5</v>
      </c>
      <c r="AY62" s="5">
        <f t="shared" si="96"/>
        <v>7.4985556641237133E-5</v>
      </c>
      <c r="AZ62" s="5">
        <f t="shared" si="97"/>
        <v>3.9282037642454116E-5</v>
      </c>
      <c r="BA62" s="5">
        <f t="shared" si="98"/>
        <v>1.3718895126483516E-5</v>
      </c>
      <c r="BB62" s="5">
        <f t="shared" si="99"/>
        <v>3.5933997086249726E-6</v>
      </c>
      <c r="BC62" s="5">
        <f t="shared" si="100"/>
        <v>7.5297734092414958E-7</v>
      </c>
      <c r="BD62" s="5">
        <f t="shared" si="101"/>
        <v>2.7961096108765571E-4</v>
      </c>
      <c r="BE62" s="5">
        <f t="shared" si="102"/>
        <v>2.3343362612783354E-4</v>
      </c>
      <c r="BF62" s="5">
        <f t="shared" si="103"/>
        <v>9.744120472821274E-5</v>
      </c>
      <c r="BG62" s="5">
        <f t="shared" si="104"/>
        <v>2.7116311494003032E-5</v>
      </c>
      <c r="BH62" s="5">
        <f t="shared" si="105"/>
        <v>5.6595232306295568E-6</v>
      </c>
      <c r="BI62" s="5">
        <f t="shared" si="106"/>
        <v>9.4497227486472393E-7</v>
      </c>
      <c r="BJ62" s="8">
        <f t="shared" si="107"/>
        <v>0.28425099672790499</v>
      </c>
      <c r="BK62" s="8">
        <f t="shared" si="108"/>
        <v>0.31749963947696058</v>
      </c>
      <c r="BL62" s="8">
        <f t="shared" si="109"/>
        <v>0.36901235175740665</v>
      </c>
      <c r="BM62" s="8">
        <f t="shared" si="110"/>
        <v>0.29143963894562452</v>
      </c>
      <c r="BN62" s="8">
        <f t="shared" si="111"/>
        <v>0.70842251573373838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1.34653465346535</v>
      </c>
      <c r="F63">
        <f>VLOOKUP(B63,home!$B$2:$E$405,3,FALSE)</f>
        <v>1.1499999999999999</v>
      </c>
      <c r="G63">
        <f>VLOOKUP(C63,away!$B$2:$E$405,4,FALSE)</f>
        <v>0.86</v>
      </c>
      <c r="H63">
        <f>VLOOKUP(A63,away!$A$2:$E$405,3,FALSE)</f>
        <v>1.28712871287129</v>
      </c>
      <c r="I63">
        <f>VLOOKUP(C63,away!$B$2:$E$405,3,FALSE)</f>
        <v>0.74</v>
      </c>
      <c r="J63">
        <f>VLOOKUP(B63,home!$B$2:$E$405,4,FALSE)</f>
        <v>0.71</v>
      </c>
      <c r="K63" s="3">
        <f t="shared" si="56"/>
        <v>1.3317227722772309</v>
      </c>
      <c r="L63" s="3">
        <f t="shared" si="57"/>
        <v>0.67625742574257575</v>
      </c>
      <c r="M63" s="5">
        <f t="shared" si="58"/>
        <v>0.13425957875342942</v>
      </c>
      <c r="N63" s="5">
        <f t="shared" si="59"/>
        <v>0.17879653842229021</v>
      </c>
      <c r="O63" s="5">
        <f t="shared" si="60"/>
        <v>9.0794037109076811E-2</v>
      </c>
      <c r="P63" s="5">
        <f t="shared" si="61"/>
        <v>0.12091248680514154</v>
      </c>
      <c r="Q63" s="5">
        <f t="shared" si="62"/>
        <v>0.11905371091065241</v>
      </c>
      <c r="R63" s="5">
        <f t="shared" si="63"/>
        <v>3.0700070904080078E-2</v>
      </c>
      <c r="S63" s="5">
        <f t="shared" si="64"/>
        <v>2.722306594647737E-2</v>
      </c>
      <c r="T63" s="5">
        <f t="shared" si="65"/>
        <v>8.0510956065538611E-2</v>
      </c>
      <c r="U63" s="5">
        <f t="shared" si="66"/>
        <v>4.0883983533489071E-2</v>
      </c>
      <c r="V63" s="5">
        <f t="shared" si="67"/>
        <v>2.7240833951090227E-3</v>
      </c>
      <c r="W63" s="5">
        <f t="shared" si="68"/>
        <v>5.2848845981275344E-2</v>
      </c>
      <c r="X63" s="5">
        <f t="shared" si="69"/>
        <v>3.573942453676314E-2</v>
      </c>
      <c r="Y63" s="5">
        <f t="shared" si="70"/>
        <v>1.2084525617376239E-2</v>
      </c>
      <c r="Z63" s="5">
        <f t="shared" si="71"/>
        <v>6.9203836399025819E-3</v>
      </c>
      <c r="AA63" s="5">
        <f t="shared" si="72"/>
        <v>9.2160324861530595E-3</v>
      </c>
      <c r="AB63" s="5">
        <f t="shared" si="73"/>
        <v>6.136600165928389E-3</v>
      </c>
      <c r="AC63" s="5">
        <f t="shared" si="74"/>
        <v>1.533297012331474E-4</v>
      </c>
      <c r="AD63" s="5">
        <f t="shared" si="75"/>
        <v>1.7595002920459103E-2</v>
      </c>
      <c r="AE63" s="5">
        <f t="shared" si="76"/>
        <v>1.1898751380922777E-2</v>
      </c>
      <c r="AF63" s="5">
        <f t="shared" si="77"/>
        <v>4.0233094892068765E-3</v>
      </c>
      <c r="AG63" s="5">
        <f t="shared" si="78"/>
        <v>9.0693097271224009E-4</v>
      </c>
      <c r="AH63" s="5">
        <f t="shared" si="79"/>
        <v>1.169990206367889E-3</v>
      </c>
      <c r="AI63" s="5">
        <f t="shared" si="80"/>
        <v>1.5581026011614546E-3</v>
      </c>
      <c r="AJ63" s="5">
        <f t="shared" si="81"/>
        <v>1.0374803577555488E-3</v>
      </c>
      <c r="AK63" s="5">
        <f t="shared" si="82"/>
        <v>4.6054540607113085E-4</v>
      </c>
      <c r="AL63" s="5">
        <f t="shared" si="83"/>
        <v>5.523471963587008E-6</v>
      </c>
      <c r="AM63" s="5">
        <f t="shared" si="84"/>
        <v>4.6863332134919524E-3</v>
      </c>
      <c r="AN63" s="5">
        <f t="shared" si="85"/>
        <v>3.1691676351280011E-3</v>
      </c>
      <c r="AO63" s="5">
        <f t="shared" si="86"/>
        <v>1.0715865733391739E-3</v>
      </c>
      <c r="AP63" s="5">
        <f t="shared" si="87"/>
        <v>2.4155612584888592E-4</v>
      </c>
      <c r="AQ63" s="5">
        <f t="shared" si="88"/>
        <v>4.0838530959729313E-5</v>
      </c>
      <c r="AR63" s="5">
        <f t="shared" si="89"/>
        <v>1.582429130204748E-4</v>
      </c>
      <c r="AS63" s="5">
        <f t="shared" si="90"/>
        <v>2.107356908208514E-4</v>
      </c>
      <c r="AT63" s="5">
        <f t="shared" si="91"/>
        <v>1.4032075919885085E-4</v>
      </c>
      <c r="AU63" s="5">
        <f t="shared" si="92"/>
        <v>6.2289450149446472E-5</v>
      </c>
      <c r="AV63" s="5">
        <f t="shared" si="93"/>
        <v>2.073806980916131E-5</v>
      </c>
      <c r="AW63" s="5">
        <f t="shared" si="94"/>
        <v>1.381769258552651E-7</v>
      </c>
      <c r="AX63" s="5">
        <f t="shared" si="95"/>
        <v>1.0401494431477279E-3</v>
      </c>
      <c r="AY63" s="5">
        <f t="shared" si="96"/>
        <v>7.0340878481065623E-4</v>
      </c>
      <c r="AZ63" s="5">
        <f t="shared" si="97"/>
        <v>2.378427070303838E-4</v>
      </c>
      <c r="BA63" s="5">
        <f t="shared" si="98"/>
        <v>5.3614298929337669E-5</v>
      </c>
      <c r="BB63" s="5">
        <f t="shared" si="99"/>
        <v>9.064266944236706E-6</v>
      </c>
      <c r="BC63" s="5">
        <f t="shared" si="100"/>
        <v>1.2259555659906083E-6</v>
      </c>
      <c r="BD63" s="5">
        <f t="shared" si="101"/>
        <v>1.7835490833538755E-5</v>
      </c>
      <c r="BE63" s="5">
        <f t="shared" si="102"/>
        <v>2.3751929297765371E-5</v>
      </c>
      <c r="BF63" s="5">
        <f t="shared" si="103"/>
        <v>1.5815492565676445E-5</v>
      </c>
      <c r="BG63" s="5">
        <f t="shared" si="104"/>
        <v>7.0206172014975228E-6</v>
      </c>
      <c r="BH63" s="5">
        <f t="shared" si="105"/>
        <v>2.3373789506688747E-6</v>
      </c>
      <c r="BI63" s="5">
        <f t="shared" si="106"/>
        <v>6.2254815520943954E-7</v>
      </c>
      <c r="BJ63" s="8">
        <f t="shared" si="107"/>
        <v>0.52471278383239295</v>
      </c>
      <c r="BK63" s="8">
        <f t="shared" si="108"/>
        <v>0.28598147685816483</v>
      </c>
      <c r="BL63" s="8">
        <f t="shared" si="109"/>
        <v>0.18261655311008657</v>
      </c>
      <c r="BM63" s="8">
        <f t="shared" si="110"/>
        <v>0.32501150392799161</v>
      </c>
      <c r="BN63" s="8">
        <f t="shared" si="111"/>
        <v>0.67451642290467051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1.34653465346535</v>
      </c>
      <c r="F64">
        <f>VLOOKUP(B64,home!$B$2:$E$405,3,FALSE)</f>
        <v>1.17</v>
      </c>
      <c r="G64">
        <f>VLOOKUP(C64,away!$B$2:$E$405,4,FALSE)</f>
        <v>1.08</v>
      </c>
      <c r="H64">
        <f>VLOOKUP(A64,away!$A$2:$E$405,3,FALSE)</f>
        <v>1.28712871287129</v>
      </c>
      <c r="I64">
        <f>VLOOKUP(C64,away!$B$2:$E$405,3,FALSE)</f>
        <v>1.22</v>
      </c>
      <c r="J64">
        <f>VLOOKUP(B64,home!$B$2:$E$405,4,FALSE)</f>
        <v>1.05</v>
      </c>
      <c r="K64" s="3">
        <f t="shared" si="56"/>
        <v>1.7014811881188161</v>
      </c>
      <c r="L64" s="3">
        <f t="shared" si="57"/>
        <v>1.6488118811881227</v>
      </c>
      <c r="M64" s="5">
        <f t="shared" si="58"/>
        <v>3.5074073460048011E-2</v>
      </c>
      <c r="N64" s="5">
        <f t="shared" si="59"/>
        <v>5.9677876182969124E-2</v>
      </c>
      <c r="O64" s="5">
        <f t="shared" si="60"/>
        <v>5.7830549042592168E-2</v>
      </c>
      <c r="P64" s="5">
        <f t="shared" si="61"/>
        <v>9.839759129455318E-2</v>
      </c>
      <c r="Q64" s="5">
        <f t="shared" si="62"/>
        <v>5.0770391836102963E-2</v>
      </c>
      <c r="R64" s="5">
        <f t="shared" si="63"/>
        <v>4.7675848178529212E-2</v>
      </c>
      <c r="S64" s="5">
        <f t="shared" si="64"/>
        <v>6.9011701646221335E-2</v>
      </c>
      <c r="T64" s="5">
        <f t="shared" si="65"/>
        <v>8.3710825271943026E-2</v>
      </c>
      <c r="U64" s="5">
        <f t="shared" si="66"/>
        <v>8.1119558803376166E-2</v>
      </c>
      <c r="V64" s="5">
        <f t="shared" si="67"/>
        <v>2.1511885951445379E-2</v>
      </c>
      <c r="W64" s="5">
        <f t="shared" si="68"/>
        <v>2.8794955540850101E-2</v>
      </c>
      <c r="X64" s="5">
        <f t="shared" si="69"/>
        <v>4.7477464814037411E-2</v>
      </c>
      <c r="Y64" s="5">
        <f t="shared" si="70"/>
        <v>3.9140704037037982E-2</v>
      </c>
      <c r="Z64" s="5">
        <f t="shared" si="71"/>
        <v>2.6202834974160025E-2</v>
      </c>
      <c r="AA64" s="5">
        <f t="shared" si="72"/>
        <v>4.4583630783915064E-2</v>
      </c>
      <c r="AB64" s="5">
        <f t="shared" si="73"/>
        <v>3.7929104538433227E-2</v>
      </c>
      <c r="AC64" s="5">
        <f t="shared" si="74"/>
        <v>3.7718704177539838E-3</v>
      </c>
      <c r="AD64" s="5">
        <f t="shared" si="75"/>
        <v>1.2248518791368535E-2</v>
      </c>
      <c r="AE64" s="5">
        <f t="shared" si="76"/>
        <v>2.0195503310164422E-2</v>
      </c>
      <c r="AF64" s="5">
        <f t="shared" si="77"/>
        <v>1.6649292902186589E-2</v>
      </c>
      <c r="AG64" s="5">
        <f t="shared" si="78"/>
        <v>9.1505173168354419E-3</v>
      </c>
      <c r="AH64" s="5">
        <f t="shared" si="79"/>
        <v>1.0800886406551679E-2</v>
      </c>
      <c r="AI64" s="5">
        <f t="shared" si="80"/>
        <v>1.8377505035755918E-2</v>
      </c>
      <c r="AJ64" s="5">
        <f t="shared" si="81"/>
        <v>1.563448955144876E-2</v>
      </c>
      <c r="AK64" s="5">
        <f t="shared" si="82"/>
        <v>8.8672632858767496E-3</v>
      </c>
      <c r="AL64" s="5">
        <f t="shared" si="83"/>
        <v>4.2326759018159881E-4</v>
      </c>
      <c r="AM64" s="5">
        <f t="shared" si="84"/>
        <v>4.1681248611666758E-3</v>
      </c>
      <c r="AN64" s="5">
        <f t="shared" si="85"/>
        <v>6.8724537933672093E-3</v>
      </c>
      <c r="AO64" s="5">
        <f t="shared" si="86"/>
        <v>5.6656917337101218E-3</v>
      </c>
      <c r="AP64" s="5">
        <f t="shared" si="87"/>
        <v>3.1138866152301938E-3</v>
      </c>
      <c r="AQ64" s="5">
        <f t="shared" si="88"/>
        <v>1.2835533119660526E-3</v>
      </c>
      <c r="AR64" s="5">
        <f t="shared" si="89"/>
        <v>3.5617259668971417E-3</v>
      </c>
      <c r="AS64" s="5">
        <f t="shared" si="90"/>
        <v>6.0602097299097867E-3</v>
      </c>
      <c r="AT64" s="5">
        <f t="shared" si="91"/>
        <v>5.1556664257480581E-3</v>
      </c>
      <c r="AU64" s="5">
        <f t="shared" si="92"/>
        <v>2.9240898118753651E-3</v>
      </c>
      <c r="AV64" s="5">
        <f t="shared" si="93"/>
        <v>1.243820951818956E-3</v>
      </c>
      <c r="AW64" s="5">
        <f t="shared" si="94"/>
        <v>3.2984566058110705E-5</v>
      </c>
      <c r="AX64" s="5">
        <f t="shared" si="95"/>
        <v>1.1819976735009076E-3</v>
      </c>
      <c r="AY64" s="5">
        <f t="shared" si="96"/>
        <v>1.9488918076050158E-3</v>
      </c>
      <c r="AZ64" s="5">
        <f t="shared" si="97"/>
        <v>1.6066779837646743E-3</v>
      </c>
      <c r="BA64" s="5">
        <f t="shared" si="98"/>
        <v>8.8303658295819086E-4</v>
      </c>
      <c r="BB64" s="5">
        <f t="shared" si="99"/>
        <v>3.6399030237630652E-4</v>
      </c>
      <c r="BC64" s="5">
        <f t="shared" si="100"/>
        <v>1.2003030703906238E-4</v>
      </c>
      <c r="BD64" s="5">
        <f t="shared" si="101"/>
        <v>9.7876934862604274E-4</v>
      </c>
      <c r="BE64" s="5">
        <f t="shared" si="102"/>
        <v>1.6653576341945186E-3</v>
      </c>
      <c r="BF64" s="5">
        <f t="shared" si="103"/>
        <v>1.4167873430360155E-3</v>
      </c>
      <c r="BG64" s="5">
        <f t="shared" si="104"/>
        <v>8.0354567058020672E-4</v>
      </c>
      <c r="BH64" s="5">
        <f t="shared" si="105"/>
        <v>3.4180446057163538E-4</v>
      </c>
      <c r="BI64" s="5">
        <f t="shared" si="106"/>
        <v>1.1631477193554745E-4</v>
      </c>
      <c r="BJ64" s="8">
        <f t="shared" si="107"/>
        <v>0.39502438497617998</v>
      </c>
      <c r="BK64" s="8">
        <f t="shared" si="108"/>
        <v>0.23013928216780852</v>
      </c>
      <c r="BL64" s="8">
        <f t="shared" si="109"/>
        <v>0.34708692774167216</v>
      </c>
      <c r="BM64" s="8">
        <f t="shared" si="110"/>
        <v>0.64711119262347949</v>
      </c>
      <c r="BN64" s="8">
        <f t="shared" si="111"/>
        <v>0.34942632999479462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1.34653465346535</v>
      </c>
      <c r="F65">
        <f>VLOOKUP(B65,home!$B$2:$E$405,3,FALSE)</f>
        <v>0.88</v>
      </c>
      <c r="G65">
        <f>VLOOKUP(C65,away!$B$2:$E$405,4,FALSE)</f>
        <v>0.8</v>
      </c>
      <c r="H65">
        <f>VLOOKUP(A65,away!$A$2:$E$405,3,FALSE)</f>
        <v>1.28712871287129</v>
      </c>
      <c r="I65">
        <f>VLOOKUP(C65,away!$B$2:$E$405,3,FALSE)</f>
        <v>0.63</v>
      </c>
      <c r="J65">
        <f>VLOOKUP(B65,home!$B$2:$E$405,4,FALSE)</f>
        <v>0.99</v>
      </c>
      <c r="K65" s="3">
        <f t="shared" si="56"/>
        <v>0.94796039603960647</v>
      </c>
      <c r="L65" s="3">
        <f t="shared" si="57"/>
        <v>0.80278217821782361</v>
      </c>
      <c r="M65" s="5">
        <f t="shared" si="58"/>
        <v>0.17364495129248203</v>
      </c>
      <c r="N65" s="5">
        <f t="shared" si="59"/>
        <v>0.16460853679749946</v>
      </c>
      <c r="O65" s="5">
        <f t="shared" si="60"/>
        <v>0.13939907223510661</v>
      </c>
      <c r="P65" s="5">
        <f t="shared" si="61"/>
        <v>0.13214479972354537</v>
      </c>
      <c r="Q65" s="5">
        <f t="shared" si="62"/>
        <v>7.8021186867028844E-2</v>
      </c>
      <c r="R65" s="5">
        <f t="shared" si="63"/>
        <v>5.5953545425221303E-2</v>
      </c>
      <c r="S65" s="5">
        <f t="shared" si="64"/>
        <v>2.5140736836861813E-2</v>
      </c>
      <c r="T65" s="5">
        <f t="shared" si="65"/>
        <v>6.263401834025327E-2</v>
      </c>
      <c r="U65" s="5">
        <f t="shared" si="66"/>
        <v>5.3041745081112902E-2</v>
      </c>
      <c r="V65" s="5">
        <f t="shared" si="67"/>
        <v>2.1258049251785083E-3</v>
      </c>
      <c r="W65" s="5">
        <f t="shared" si="68"/>
        <v>2.4653665067316276E-2</v>
      </c>
      <c r="X65" s="5">
        <f t="shared" si="69"/>
        <v>1.9791522943792824E-2</v>
      </c>
      <c r="Y65" s="5">
        <f t="shared" si="70"/>
        <v>7.944140949533017E-3</v>
      </c>
      <c r="Z65" s="5">
        <f t="shared" si="71"/>
        <v>1.49728363584897E-2</v>
      </c>
      <c r="AA65" s="5">
        <f t="shared" si="72"/>
        <v>1.4193655884230116E-2</v>
      </c>
      <c r="AB65" s="5">
        <f t="shared" si="73"/>
        <v>6.7275118266323349E-3</v>
      </c>
      <c r="AC65" s="5">
        <f t="shared" si="74"/>
        <v>1.0110935561260487E-4</v>
      </c>
      <c r="AD65" s="5">
        <f t="shared" si="75"/>
        <v>5.8426745252602354E-3</v>
      </c>
      <c r="AE65" s="5">
        <f t="shared" si="76"/>
        <v>4.6903949820062E-3</v>
      </c>
      <c r="AF65" s="5">
        <f t="shared" si="77"/>
        <v>1.8826827501784433E-3</v>
      </c>
      <c r="AG65" s="5">
        <f t="shared" si="78"/>
        <v>5.0379471969379112E-4</v>
      </c>
      <c r="AH65" s="5">
        <f t="shared" si="79"/>
        <v>3.0049815464918465E-3</v>
      </c>
      <c r="AI65" s="5">
        <f t="shared" si="80"/>
        <v>2.8486034969041202E-3</v>
      </c>
      <c r="AJ65" s="5">
        <f t="shared" si="81"/>
        <v>1.3501816495425185E-3</v>
      </c>
      <c r="AK65" s="5">
        <f t="shared" si="82"/>
        <v>4.266395770752451E-4</v>
      </c>
      <c r="AL65" s="5">
        <f t="shared" si="83"/>
        <v>3.0777918846830014E-6</v>
      </c>
      <c r="AM65" s="5">
        <f t="shared" si="84"/>
        <v>1.1077248113792431E-3</v>
      </c>
      <c r="AN65" s="5">
        <f t="shared" si="85"/>
        <v>8.8926173694495647E-4</v>
      </c>
      <c r="AO65" s="5">
        <f t="shared" si="86"/>
        <v>3.5694173709521868E-4</v>
      </c>
      <c r="AP65" s="5">
        <f t="shared" si="87"/>
        <v>9.55154884007178E-5</v>
      </c>
      <c r="AQ65" s="5">
        <f t="shared" si="88"/>
        <v>1.9169532957966871E-5</v>
      </c>
      <c r="AR65" s="5">
        <f t="shared" si="89"/>
        <v>4.8246912627941782E-4</v>
      </c>
      <c r="AS65" s="5">
        <f t="shared" si="90"/>
        <v>4.5736162402471985E-4</v>
      </c>
      <c r="AT65" s="5">
        <f t="shared" si="91"/>
        <v>2.1678035312189549E-4</v>
      </c>
      <c r="AU65" s="5">
        <f t="shared" si="92"/>
        <v>6.8499729799679262E-5</v>
      </c>
      <c r="AV65" s="5">
        <f t="shared" si="93"/>
        <v>1.6233757747377494E-5</v>
      </c>
      <c r="AW65" s="5">
        <f t="shared" si="94"/>
        <v>6.5061588981954673E-8</v>
      </c>
      <c r="AX65" s="5">
        <f t="shared" si="95"/>
        <v>1.750132084829942E-4</v>
      </c>
      <c r="AY65" s="5">
        <f t="shared" si="96"/>
        <v>1.4049748472286816E-4</v>
      </c>
      <c r="AZ65" s="5">
        <f t="shared" si="97"/>
        <v>5.6394438409974748E-5</v>
      </c>
      <c r="BA65" s="5">
        <f t="shared" si="98"/>
        <v>1.5090816702043475E-5</v>
      </c>
      <c r="BB65" s="5">
        <f t="shared" si="99"/>
        <v>3.0286596757880933E-6</v>
      </c>
      <c r="BC65" s="5">
        <f t="shared" si="100"/>
        <v>4.8627080232193062E-7</v>
      </c>
      <c r="BD65" s="5">
        <f t="shared" si="101"/>
        <v>6.455293601957351E-5</v>
      </c>
      <c r="BE65" s="5">
        <f t="shared" si="102"/>
        <v>6.1193626794634297E-5</v>
      </c>
      <c r="BF65" s="5">
        <f t="shared" si="103"/>
        <v>2.9004567345670693E-5</v>
      </c>
      <c r="BG65" s="5">
        <f t="shared" si="104"/>
        <v>9.1650603826531448E-6</v>
      </c>
      <c r="BH65" s="5">
        <f t="shared" si="105"/>
        <v>2.1720285675166953E-6</v>
      </c>
      <c r="BI65" s="5">
        <f t="shared" si="106"/>
        <v>4.1179941221449326E-7</v>
      </c>
      <c r="BJ65" s="8">
        <f t="shared" si="107"/>
        <v>0.3734317421281364</v>
      </c>
      <c r="BK65" s="8">
        <f t="shared" si="108"/>
        <v>0.33330097741028786</v>
      </c>
      <c r="BL65" s="8">
        <f t="shared" si="109"/>
        <v>0.27835378133181243</v>
      </c>
      <c r="BM65" s="8">
        <f t="shared" si="110"/>
        <v>0.25614681246470894</v>
      </c>
      <c r="BN65" s="8">
        <f t="shared" si="111"/>
        <v>0.74377209234088371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1.36038961038961</v>
      </c>
      <c r="F66">
        <f>VLOOKUP(B66,home!$B$2:$E$405,3,FALSE)</f>
        <v>1.53</v>
      </c>
      <c r="G66">
        <f>VLOOKUP(C66,away!$B$2:$E$405,4,FALSE)</f>
        <v>1.04</v>
      </c>
      <c r="H66">
        <f>VLOOKUP(A66,away!$A$2:$E$405,3,FALSE)</f>
        <v>1.1655844155844199</v>
      </c>
      <c r="I66">
        <f>VLOOKUP(C66,away!$B$2:$E$405,3,FALSE)</f>
        <v>1.1599999999999999</v>
      </c>
      <c r="J66">
        <f>VLOOKUP(B66,home!$B$2:$E$405,4,FALSE)</f>
        <v>0.93</v>
      </c>
      <c r="K66" s="3">
        <f t="shared" si="56"/>
        <v>2.1646519480519477</v>
      </c>
      <c r="L66" s="3">
        <f t="shared" si="57"/>
        <v>1.2574324675324722</v>
      </c>
      <c r="M66" s="5">
        <f t="shared" si="58"/>
        <v>3.2644319644781233E-2</v>
      </c>
      <c r="N66" s="5">
        <f t="shared" si="59"/>
        <v>7.0663590111906163E-2</v>
      </c>
      <c r="O66" s="5">
        <f t="shared" si="60"/>
        <v>4.1048027401856022E-2</v>
      </c>
      <c r="P66" s="5">
        <f t="shared" si="61"/>
        <v>8.8854692479117356E-2</v>
      </c>
      <c r="Q66" s="5">
        <f t="shared" si="62"/>
        <v>7.6481038996041029E-2</v>
      </c>
      <c r="R66" s="5">
        <f t="shared" si="63"/>
        <v>2.5807561191628178E-2</v>
      </c>
      <c r="S66" s="5">
        <f t="shared" si="64"/>
        <v>6.046347773111499E-2</v>
      </c>
      <c r="T66" s="5">
        <f t="shared" si="65"/>
        <v>9.6169741584239091E-2</v>
      </c>
      <c r="U66" s="5">
        <f t="shared" si="66"/>
        <v>5.5864387607927772E-2</v>
      </c>
      <c r="V66" s="5">
        <f t="shared" si="67"/>
        <v>1.8286195571870729E-2</v>
      </c>
      <c r="W66" s="5">
        <f t="shared" si="68"/>
        <v>5.5184943350605725E-2</v>
      </c>
      <c r="X66" s="5">
        <f t="shared" si="69"/>
        <v>6.9391339487991838E-2</v>
      </c>
      <c r="Y66" s="5">
        <f t="shared" si="70"/>
        <v>4.3627461618884533E-2</v>
      </c>
      <c r="Z66" s="5">
        <f t="shared" si="71"/>
        <v>1.0817088450061426E-2</v>
      </c>
      <c r="AA66" s="5">
        <f t="shared" si="72"/>
        <v>2.341523158567569E-2</v>
      </c>
      <c r="AB66" s="5">
        <f t="shared" si="73"/>
        <v>2.5342913333010194E-2</v>
      </c>
      <c r="AC66" s="5">
        <f t="shared" si="74"/>
        <v>3.1108288934950431E-3</v>
      </c>
      <c r="AD66" s="5">
        <f t="shared" si="75"/>
        <v>2.9864048781756268E-2</v>
      </c>
      <c r="AE66" s="5">
        <f t="shared" si="76"/>
        <v>3.7552024550153898E-2</v>
      </c>
      <c r="AF66" s="5">
        <f t="shared" si="77"/>
        <v>2.3609567445469999E-2</v>
      </c>
      <c r="AG66" s="5">
        <f t="shared" si="78"/>
        <v>9.8958122167772198E-3</v>
      </c>
      <c r="AH66" s="5">
        <f t="shared" si="79"/>
        <v>3.4004395553194388E-3</v>
      </c>
      <c r="AI66" s="5">
        <f t="shared" si="80"/>
        <v>7.3607681076551211E-3</v>
      </c>
      <c r="AJ66" s="5">
        <f t="shared" si="81"/>
        <v>7.966750511697155E-3</v>
      </c>
      <c r="AK66" s="5">
        <f t="shared" si="82"/>
        <v>5.7484140049296993E-3</v>
      </c>
      <c r="AL66" s="5">
        <f t="shared" si="83"/>
        <v>3.3869505959312467E-4</v>
      </c>
      <c r="AM66" s="5">
        <f t="shared" si="84"/>
        <v>1.2929054274429421E-2</v>
      </c>
      <c r="AN66" s="5">
        <f t="shared" si="85"/>
        <v>1.625741261915704E-2</v>
      </c>
      <c r="AO66" s="5">
        <f t="shared" si="86"/>
        <v>1.0221299232700097E-2</v>
      </c>
      <c r="AP66" s="5">
        <f t="shared" si="87"/>
        <v>4.2841978385206149E-3</v>
      </c>
      <c r="AQ66" s="5">
        <f t="shared" si="88"/>
        <v>1.3467723648720661E-3</v>
      </c>
      <c r="AR66" s="5">
        <f t="shared" si="89"/>
        <v>8.5516462014806793E-4</v>
      </c>
      <c r="AS66" s="5">
        <f t="shared" si="90"/>
        <v>1.8511337609086191E-3</v>
      </c>
      <c r="AT66" s="5">
        <f t="shared" si="91"/>
        <v>2.0035301508277859E-3</v>
      </c>
      <c r="AU66" s="5">
        <f t="shared" si="92"/>
        <v>1.4456484813233929E-3</v>
      </c>
      <c r="AV66" s="5">
        <f t="shared" si="93"/>
        <v>7.8233145032375565E-4</v>
      </c>
      <c r="AW66" s="5">
        <f t="shared" si="94"/>
        <v>2.5608203213553701E-5</v>
      </c>
      <c r="AX66" s="5">
        <f t="shared" si="95"/>
        <v>4.6644837536021673E-3</v>
      </c>
      <c r="AY66" s="5">
        <f t="shared" si="96"/>
        <v>5.8652733160571005E-3</v>
      </c>
      <c r="AZ66" s="5">
        <f t="shared" si="97"/>
        <v>3.687592549281023E-3</v>
      </c>
      <c r="BA66" s="5">
        <f t="shared" si="98"/>
        <v>1.5456328661655986E-3</v>
      </c>
      <c r="BB66" s="5">
        <f t="shared" si="99"/>
        <v>4.858822372004743E-4</v>
      </c>
      <c r="BC66" s="5">
        <f t="shared" si="100"/>
        <v>1.2219282009063795E-4</v>
      </c>
      <c r="BD66" s="5">
        <f t="shared" si="101"/>
        <v>1.7921862640987558E-4</v>
      </c>
      <c r="BE66" s="5">
        <f t="shared" si="102"/>
        <v>3.8794594878533144E-4</v>
      </c>
      <c r="BF66" s="5">
        <f t="shared" si="103"/>
        <v>4.1988397688851449E-4</v>
      </c>
      <c r="BG66" s="5">
        <f t="shared" si="104"/>
        <v>3.0296755617584059E-4</v>
      </c>
      <c r="BH66" s="5">
        <f t="shared" si="105"/>
        <v>1.6395482766814283E-4</v>
      </c>
      <c r="BI66" s="5">
        <f t="shared" si="106"/>
        <v>7.0981027420873356E-5</v>
      </c>
      <c r="BJ66" s="8">
        <f t="shared" si="107"/>
        <v>0.57384936201590198</v>
      </c>
      <c r="BK66" s="8">
        <f t="shared" si="108"/>
        <v>0.20956348269602956</v>
      </c>
      <c r="BL66" s="8">
        <f t="shared" si="109"/>
        <v>0.20441725372657948</v>
      </c>
      <c r="BM66" s="8">
        <f t="shared" si="110"/>
        <v>0.65730829195039908</v>
      </c>
      <c r="BN66" s="8">
        <f t="shared" si="111"/>
        <v>0.33549922982532998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1.36038961038961</v>
      </c>
      <c r="F67">
        <f>VLOOKUP(B67,home!$B$2:$E$405,3,FALSE)</f>
        <v>0.79</v>
      </c>
      <c r="G67">
        <f>VLOOKUP(C67,away!$B$2:$E$405,4,FALSE)</f>
        <v>0.96</v>
      </c>
      <c r="H67">
        <f>VLOOKUP(A67,away!$A$2:$E$405,3,FALSE)</f>
        <v>1.1655844155844199</v>
      </c>
      <c r="I67">
        <f>VLOOKUP(C67,away!$B$2:$E$405,3,FALSE)</f>
        <v>0.74</v>
      </c>
      <c r="J67">
        <f>VLOOKUP(B67,home!$B$2:$E$405,4,FALSE)</f>
        <v>1.1200000000000001</v>
      </c>
      <c r="K67" s="3">
        <f t="shared" si="56"/>
        <v>1.0317194805194803</v>
      </c>
      <c r="L67" s="3">
        <f t="shared" si="57"/>
        <v>0.96603636363636725</v>
      </c>
      <c r="M67" s="5">
        <f t="shared" si="58"/>
        <v>0.13563933774865575</v>
      </c>
      <c r="N67" s="5">
        <f t="shared" si="59"/>
        <v>0.13994174708004942</v>
      </c>
      <c r="O67" s="5">
        <f t="shared" si="60"/>
        <v>0.13103253260475645</v>
      </c>
      <c r="P67" s="5">
        <f t="shared" si="61"/>
        <v>0.13518881647013117</v>
      </c>
      <c r="Q67" s="5">
        <f t="shared" si="62"/>
        <v>7.2190313300208531E-2</v>
      </c>
      <c r="R67" s="5">
        <f t="shared" si="63"/>
        <v>6.3291095657781307E-2</v>
      </c>
      <c r="S67" s="5">
        <f t="shared" si="64"/>
        <v>3.3684947895537637E-2</v>
      </c>
      <c r="T67" s="5">
        <f t="shared" si="65"/>
        <v>6.9738467750303526E-2</v>
      </c>
      <c r="U67" s="5">
        <f t="shared" si="66"/>
        <v>6.5298656333554861E-2</v>
      </c>
      <c r="V67" s="5">
        <f t="shared" si="67"/>
        <v>3.7303405031807119E-3</v>
      </c>
      <c r="W67" s="5">
        <f t="shared" si="68"/>
        <v>2.4826717512209894E-2</v>
      </c>
      <c r="X67" s="5">
        <f t="shared" si="69"/>
        <v>2.3983511906522564E-2</v>
      </c>
      <c r="Y67" s="5">
        <f t="shared" si="70"/>
        <v>1.1584472314703286E-2</v>
      </c>
      <c r="Z67" s="5">
        <f t="shared" si="71"/>
        <v>2.0380499966601514E-2</v>
      </c>
      <c r="AA67" s="5">
        <f t="shared" si="72"/>
        <v>2.1026958838269397E-2</v>
      </c>
      <c r="AB67" s="5">
        <f t="shared" si="73"/>
        <v>1.0846961524761898E-2</v>
      </c>
      <c r="AC67" s="5">
        <f t="shared" si="74"/>
        <v>2.3237189429426409E-4</v>
      </c>
      <c r="AD67" s="5">
        <f t="shared" si="75"/>
        <v>6.4035520236752691E-3</v>
      </c>
      <c r="AE67" s="5">
        <f t="shared" si="76"/>
        <v>6.1860641113075576E-3</v>
      </c>
      <c r="AF67" s="5">
        <f t="shared" si="77"/>
        <v>2.9879814396544936E-3</v>
      </c>
      <c r="AG67" s="5">
        <f t="shared" si="78"/>
        <v>9.6216624152559507E-4</v>
      </c>
      <c r="AH67" s="5">
        <f t="shared" si="79"/>
        <v>4.9220760192067075E-3</v>
      </c>
      <c r="AI67" s="5">
        <f t="shared" si="80"/>
        <v>5.0782017136133343E-3</v>
      </c>
      <c r="AJ67" s="5">
        <f t="shared" si="81"/>
        <v>2.6196398169711418E-3</v>
      </c>
      <c r="AK67" s="5">
        <f t="shared" si="82"/>
        <v>9.0091114370453764E-4</v>
      </c>
      <c r="AL67" s="5">
        <f t="shared" si="83"/>
        <v>9.2640031695747014E-6</v>
      </c>
      <c r="AM67" s="5">
        <f t="shared" si="84"/>
        <v>1.3213338734691434E-3</v>
      </c>
      <c r="AN67" s="5">
        <f t="shared" si="85"/>
        <v>1.2764565702756872E-3</v>
      </c>
      <c r="AO67" s="5">
        <f t="shared" si="86"/>
        <v>6.1655173174443687E-4</v>
      </c>
      <c r="AP67" s="5">
        <f t="shared" si="87"/>
        <v>1.9853713097603361E-4</v>
      </c>
      <c r="AQ67" s="5">
        <f t="shared" si="88"/>
        <v>4.7948522013721165E-5</v>
      </c>
      <c r="AR67" s="5">
        <f t="shared" si="89"/>
        <v>9.5098088382724298E-4</v>
      </c>
      <c r="AS67" s="5">
        <f t="shared" si="90"/>
        <v>9.8114550344619912E-4</v>
      </c>
      <c r="AT67" s="5">
        <f t="shared" si="91"/>
        <v>5.0613346456476814E-4</v>
      </c>
      <c r="AU67" s="5">
        <f t="shared" si="92"/>
        <v>1.740625850447625E-4</v>
      </c>
      <c r="AV67" s="5">
        <f t="shared" si="93"/>
        <v>4.4895939955065052E-5</v>
      </c>
      <c r="AW67" s="5">
        <f t="shared" si="94"/>
        <v>2.5647869748996231E-7</v>
      </c>
      <c r="AX67" s="5">
        <f t="shared" si="95"/>
        <v>2.2720764958806278E-4</v>
      </c>
      <c r="AY67" s="5">
        <f t="shared" si="96"/>
        <v>2.1949085159841811E-4</v>
      </c>
      <c r="AZ67" s="5">
        <f t="shared" si="97"/>
        <v>1.0601807206479266E-4</v>
      </c>
      <c r="BA67" s="5">
        <f t="shared" si="98"/>
        <v>3.413910427240355E-5</v>
      </c>
      <c r="BB67" s="5">
        <f t="shared" si="99"/>
        <v>8.2449040372788726E-6</v>
      </c>
      <c r="BC67" s="5">
        <f t="shared" si="100"/>
        <v>1.5929754229407375E-6</v>
      </c>
      <c r="BD67" s="5">
        <f t="shared" si="101"/>
        <v>1.5311368581669466E-4</v>
      </c>
      <c r="BE67" s="5">
        <f t="shared" si="102"/>
        <v>1.5797037239122312E-4</v>
      </c>
      <c r="BF67" s="5">
        <f t="shared" si="103"/>
        <v>8.1490555270470765E-5</v>
      </c>
      <c r="BG67" s="5">
        <f t="shared" si="104"/>
        <v>2.8025131116964705E-5</v>
      </c>
      <c r="BH67" s="5">
        <f t="shared" si="105"/>
        <v>7.228518429371286E-6</v>
      </c>
      <c r="BI67" s="5">
        <f t="shared" si="106"/>
        <v>1.4915606557752871E-6</v>
      </c>
      <c r="BJ67" s="8">
        <f t="shared" si="107"/>
        <v>0.36286251506562311</v>
      </c>
      <c r="BK67" s="8">
        <f t="shared" si="108"/>
        <v>0.30870456936656754</v>
      </c>
      <c r="BL67" s="8">
        <f t="shared" si="109"/>
        <v>0.30810357185313814</v>
      </c>
      <c r="BM67" s="8">
        <f t="shared" si="110"/>
        <v>0.32254807901744675</v>
      </c>
      <c r="BN67" s="8">
        <f t="shared" si="111"/>
        <v>0.67728384286158261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1.36038961038961</v>
      </c>
      <c r="F68">
        <f>VLOOKUP(B68,home!$B$2:$E$405,3,FALSE)</f>
        <v>0.74</v>
      </c>
      <c r="G68">
        <f>VLOOKUP(C68,away!$B$2:$E$405,4,FALSE)</f>
        <v>1.1000000000000001</v>
      </c>
      <c r="H68">
        <f>VLOOKUP(A68,away!$A$2:$E$405,3,FALSE)</f>
        <v>1.1655844155844199</v>
      </c>
      <c r="I68">
        <f>VLOOKUP(C68,away!$B$2:$E$405,3,FALSE)</f>
        <v>0.74</v>
      </c>
      <c r="J68">
        <f>VLOOKUP(B68,home!$B$2:$E$405,4,FALSE)</f>
        <v>0.86</v>
      </c>
      <c r="K68" s="3">
        <f t="shared" si="56"/>
        <v>1.1073571428571427</v>
      </c>
      <c r="L68" s="3">
        <f t="shared" si="57"/>
        <v>0.74177792207792481</v>
      </c>
      <c r="M68" s="5">
        <f t="shared" si="58"/>
        <v>0.15737322508480164</v>
      </c>
      <c r="N68" s="5">
        <f t="shared" si="59"/>
        <v>0.17426836489212</v>
      </c>
      <c r="O68" s="5">
        <f t="shared" si="60"/>
        <v>0.11673598389410569</v>
      </c>
      <c r="P68" s="5">
        <f t="shared" si="61"/>
        <v>0.12926842559359433</v>
      </c>
      <c r="Q68" s="5">
        <f t="shared" si="62"/>
        <v>9.6488659318662004E-2</v>
      </c>
      <c r="R68" s="5">
        <f t="shared" si="63"/>
        <v>4.3296087782345907E-2</v>
      </c>
      <c r="S68" s="5">
        <f t="shared" si="64"/>
        <v>2.654569391718661E-2</v>
      </c>
      <c r="T68" s="5">
        <f t="shared" si="65"/>
        <v>7.1573157213481883E-2</v>
      </c>
      <c r="U68" s="5">
        <f t="shared" si="66"/>
        <v>4.7944232063550613E-2</v>
      </c>
      <c r="V68" s="5">
        <f t="shared" si="67"/>
        <v>2.4227755791756751E-3</v>
      </c>
      <c r="W68" s="5">
        <f t="shared" si="68"/>
        <v>3.561580203374326E-2</v>
      </c>
      <c r="X68" s="5">
        <f t="shared" si="69"/>
        <v>2.6419015625728799E-2</v>
      </c>
      <c r="Y68" s="5">
        <f t="shared" si="70"/>
        <v>9.7985212570986663E-3</v>
      </c>
      <c r="Z68" s="5">
        <f t="shared" si="71"/>
        <v>1.0705360676430659E-2</v>
      </c>
      <c r="AA68" s="5">
        <f t="shared" si="72"/>
        <v>1.1854657611907463E-2</v>
      </c>
      <c r="AB68" s="5">
        <f t="shared" si="73"/>
        <v>6.5636698913357642E-3</v>
      </c>
      <c r="AC68" s="5">
        <f t="shared" si="74"/>
        <v>1.2438122197958254E-4</v>
      </c>
      <c r="AD68" s="5">
        <f t="shared" si="75"/>
        <v>9.8598531951628911E-3</v>
      </c>
      <c r="AE68" s="5">
        <f t="shared" si="76"/>
        <v>7.3138214151013152E-3</v>
      </c>
      <c r="AF68" s="5">
        <f t="shared" si="77"/>
        <v>2.7126156258714404E-3</v>
      </c>
      <c r="AG68" s="5">
        <f t="shared" si="78"/>
        <v>6.7071946078500896E-4</v>
      </c>
      <c r="AH68" s="5">
        <f t="shared" si="79"/>
        <v>1.9852500494143659E-3</v>
      </c>
      <c r="AI68" s="5">
        <f t="shared" si="80"/>
        <v>2.1983808225764932E-3</v>
      </c>
      <c r="AJ68" s="5">
        <f t="shared" si="81"/>
        <v>1.2171963533001205E-3</v>
      </c>
      <c r="AK68" s="5">
        <f t="shared" si="82"/>
        <v>4.492903586955183E-4</v>
      </c>
      <c r="AL68" s="5">
        <f t="shared" si="83"/>
        <v>4.086734507739537E-6</v>
      </c>
      <c r="AM68" s="5">
        <f t="shared" si="84"/>
        <v>2.1836757726372892E-3</v>
      </c>
      <c r="AN68" s="5">
        <f t="shared" si="85"/>
        <v>1.6198024771187948E-3</v>
      </c>
      <c r="AO68" s="5">
        <f t="shared" si="86"/>
        <v>6.0076685782692752E-4</v>
      </c>
      <c r="AP68" s="5">
        <f t="shared" si="87"/>
        <v>1.4854519715071414E-4</v>
      </c>
      <c r="AQ68" s="5">
        <f t="shared" si="88"/>
        <v>2.7546886919278102E-5</v>
      </c>
      <c r="AR68" s="5">
        <f t="shared" si="89"/>
        <v>2.945229312919372E-4</v>
      </c>
      <c r="AS68" s="5">
        <f t="shared" si="90"/>
        <v>3.2614207170135017E-4</v>
      </c>
      <c r="AT68" s="5">
        <f t="shared" si="91"/>
        <v>1.8057787634235826E-4</v>
      </c>
      <c r="AU68" s="5">
        <f t="shared" si="92"/>
        <v>6.6654733736561434E-5</v>
      </c>
      <c r="AV68" s="5">
        <f t="shared" si="93"/>
        <v>1.8452648877105573E-5</v>
      </c>
      <c r="AW68" s="5">
        <f t="shared" si="94"/>
        <v>9.3247143913569533E-8</v>
      </c>
      <c r="AX68" s="5">
        <f t="shared" si="95"/>
        <v>4.0301816075233201E-4</v>
      </c>
      <c r="AY68" s="5">
        <f t="shared" si="96"/>
        <v>2.9894997384253186E-4</v>
      </c>
      <c r="AZ68" s="5">
        <f t="shared" si="97"/>
        <v>1.1087724520108162E-4</v>
      </c>
      <c r="BA68" s="5">
        <f t="shared" si="98"/>
        <v>2.7415430850327632E-5</v>
      </c>
      <c r="BB68" s="5">
        <f t="shared" si="99"/>
        <v>5.0840403322567663E-6</v>
      </c>
      <c r="BC68" s="5">
        <f t="shared" si="100"/>
        <v>7.5424577468435756E-7</v>
      </c>
      <c r="BD68" s="5">
        <f t="shared" si="101"/>
        <v>3.6411767996338753E-5</v>
      </c>
      <c r="BE68" s="5">
        <f t="shared" si="102"/>
        <v>4.032083137480283E-5</v>
      </c>
      <c r="BF68" s="5">
        <f t="shared" si="103"/>
        <v>2.232478031441315E-5</v>
      </c>
      <c r="BG68" s="5">
        <f t="shared" si="104"/>
        <v>8.2405016479606445E-6</v>
      </c>
      <c r="BH68" s="5">
        <f t="shared" si="105"/>
        <v>2.2812945901488196E-6</v>
      </c>
      <c r="BI68" s="5">
        <f t="shared" si="106"/>
        <v>5.0524157187253052E-7</v>
      </c>
      <c r="BJ68" s="8">
        <f t="shared" si="107"/>
        <v>0.44014696632616168</v>
      </c>
      <c r="BK68" s="8">
        <f t="shared" si="108"/>
        <v>0.31603753810508817</v>
      </c>
      <c r="BL68" s="8">
        <f t="shared" si="109"/>
        <v>0.2332411835066768</v>
      </c>
      <c r="BM68" s="8">
        <f t="shared" si="110"/>
        <v>0.28240144532202893</v>
      </c>
      <c r="BN68" s="8">
        <f t="shared" si="111"/>
        <v>0.71743074656562955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1.36038961038961</v>
      </c>
      <c r="F69">
        <f>VLOOKUP(B69,home!$B$2:$E$405,3,FALSE)</f>
        <v>1.1599999999999999</v>
      </c>
      <c r="G69">
        <f>VLOOKUP(C69,away!$B$2:$E$405,4,FALSE)</f>
        <v>1.1299999999999999</v>
      </c>
      <c r="H69">
        <f>VLOOKUP(A69,away!$A$2:$E$405,3,FALSE)</f>
        <v>1.1655844155844199</v>
      </c>
      <c r="I69">
        <f>VLOOKUP(C69,away!$B$2:$E$405,3,FALSE)</f>
        <v>0.9</v>
      </c>
      <c r="J69">
        <f>VLOOKUP(B69,home!$B$2:$E$405,4,FALSE)</f>
        <v>0.74</v>
      </c>
      <c r="K69" s="3">
        <f t="shared" si="56"/>
        <v>1.7831987012987005</v>
      </c>
      <c r="L69" s="3">
        <f t="shared" si="57"/>
        <v>0.77627922077922373</v>
      </c>
      <c r="M69" s="5">
        <f t="shared" si="58"/>
        <v>7.7345110078687732E-2</v>
      </c>
      <c r="N69" s="5">
        <f t="shared" si="59"/>
        <v>0.137921699844121</v>
      </c>
      <c r="O69" s="5">
        <f t="shared" si="60"/>
        <v>6.0041401782966991E-2</v>
      </c>
      <c r="P69" s="5">
        <f t="shared" si="61"/>
        <v>0.10706574968354023</v>
      </c>
      <c r="Q69" s="5">
        <f t="shared" si="62"/>
        <v>0.12297089802147289</v>
      </c>
      <c r="R69" s="5">
        <f t="shared" si="63"/>
        <v>2.3304446295286954E-2</v>
      </c>
      <c r="S69" s="5">
        <f t="shared" si="64"/>
        <v>3.7051711296410446E-2</v>
      </c>
      <c r="T69" s="5">
        <f t="shared" si="65"/>
        <v>9.5459752894630351E-2</v>
      </c>
      <c r="U69" s="5">
        <f t="shared" si="66"/>
        <v>4.1556458368241012E-2</v>
      </c>
      <c r="V69" s="5">
        <f t="shared" si="67"/>
        <v>5.6988006136428314E-3</v>
      </c>
      <c r="W69" s="5">
        <f t="shared" si="68"/>
        <v>7.3093848549808493E-2</v>
      </c>
      <c r="X69" s="5">
        <f t="shared" si="69"/>
        <v>5.674123579599992E-2</v>
      </c>
      <c r="Y69" s="5">
        <f t="shared" si="70"/>
        <v>2.2023521154884505E-2</v>
      </c>
      <c r="Z69" s="5">
        <f t="shared" si="71"/>
        <v>6.0302524702655416E-3</v>
      </c>
      <c r="AA69" s="5">
        <f t="shared" si="72"/>
        <v>1.0753138373480794E-2</v>
      </c>
      <c r="AB69" s="5">
        <f t="shared" si="73"/>
        <v>9.5874911912380879E-3</v>
      </c>
      <c r="AC69" s="5">
        <f t="shared" si="74"/>
        <v>4.9303889361585937E-4</v>
      </c>
      <c r="AD69" s="5">
        <f t="shared" si="75"/>
        <v>3.2585213951735602E-2</v>
      </c>
      <c r="AE69" s="5">
        <f t="shared" si="76"/>
        <v>2.5295224495377602E-2</v>
      </c>
      <c r="AF69" s="5">
        <f t="shared" si="77"/>
        <v>9.8180785803536272E-3</v>
      </c>
      <c r="AG69" s="5">
        <f t="shared" si="78"/>
        <v>2.5405234633020342E-3</v>
      </c>
      <c r="AH69" s="5">
        <f t="shared" si="79"/>
        <v>1.1702899221799306E-3</v>
      </c>
      <c r="AI69" s="5">
        <f t="shared" si="80"/>
        <v>2.0868594693742096E-3</v>
      </c>
      <c r="AJ69" s="5">
        <f t="shared" si="81"/>
        <v>1.8606425477904933E-3</v>
      </c>
      <c r="AK69" s="5">
        <f t="shared" si="82"/>
        <v>1.1059651249337046E-3</v>
      </c>
      <c r="AL69" s="5">
        <f t="shared" si="83"/>
        <v>2.729976269445931E-5</v>
      </c>
      <c r="AM69" s="5">
        <f t="shared" si="84"/>
        <v>1.1621182240055041E-2</v>
      </c>
      <c r="AN69" s="5">
        <f t="shared" si="85"/>
        <v>9.0212822938432798E-3</v>
      </c>
      <c r="AO69" s="5">
        <f t="shared" si="86"/>
        <v>3.5015169947470344E-3</v>
      </c>
      <c r="AP69" s="5">
        <f t="shared" si="87"/>
        <v>9.0605162807581244E-4</v>
      </c>
      <c r="AQ69" s="5">
        <f t="shared" si="88"/>
        <v>1.7583726295710965E-4</v>
      </c>
      <c r="AR69" s="5">
        <f t="shared" si="89"/>
        <v>1.8169434977512302E-4</v>
      </c>
      <c r="AS69" s="5">
        <f t="shared" si="90"/>
        <v>3.2399712855231123E-4</v>
      </c>
      <c r="AT69" s="5">
        <f t="shared" si="91"/>
        <v>2.8887562942949476E-4</v>
      </c>
      <c r="AU69" s="5">
        <f t="shared" si="92"/>
        <v>1.7170754907850665E-4</v>
      </c>
      <c r="AV69" s="5">
        <f t="shared" si="93"/>
        <v>7.6547169629993982E-5</v>
      </c>
      <c r="AW69" s="5">
        <f t="shared" si="94"/>
        <v>1.0497214497793007E-6</v>
      </c>
      <c r="AX69" s="5">
        <f t="shared" si="95"/>
        <v>3.4538128463369442E-3</v>
      </c>
      <c r="AY69" s="5">
        <f t="shared" si="96"/>
        <v>2.6811231450717156E-3</v>
      </c>
      <c r="AZ69" s="5">
        <f t="shared" si="97"/>
        <v>1.0406500929347065E-3</v>
      </c>
      <c r="BA69" s="5">
        <f t="shared" si="98"/>
        <v>2.6927834774906025E-4</v>
      </c>
      <c r="BB69" s="5">
        <f t="shared" si="99"/>
        <v>5.2258796490839321E-5</v>
      </c>
      <c r="BC69" s="5">
        <f t="shared" si="100"/>
        <v>8.1134835637537569E-6</v>
      </c>
      <c r="BD69" s="5">
        <f t="shared" si="101"/>
        <v>2.3507591377236694E-5</v>
      </c>
      <c r="BE69" s="5">
        <f t="shared" si="102"/>
        <v>4.1918706414549009E-5</v>
      </c>
      <c r="BF69" s="5">
        <f t="shared" si="103"/>
        <v>3.7374691419272651E-5</v>
      </c>
      <c r="BG69" s="5">
        <f t="shared" si="104"/>
        <v>2.2215500400095566E-5</v>
      </c>
      <c r="BH69" s="5">
        <f t="shared" si="105"/>
        <v>9.9036628655377956E-6</v>
      </c>
      <c r="BI69" s="5">
        <f t="shared" si="106"/>
        <v>3.5320397519854315E-6</v>
      </c>
      <c r="BJ69" s="8">
        <f t="shared" si="107"/>
        <v>0.61118110388351132</v>
      </c>
      <c r="BK69" s="8">
        <f t="shared" si="108"/>
        <v>0.23036283347366326</v>
      </c>
      <c r="BL69" s="8">
        <f t="shared" si="109"/>
        <v>0.15264796709418627</v>
      </c>
      <c r="BM69" s="8">
        <f t="shared" si="110"/>
        <v>0.46889277779192873</v>
      </c>
      <c r="BN69" s="8">
        <f t="shared" si="111"/>
        <v>0.52864930570607571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1.36038961038961</v>
      </c>
      <c r="F70">
        <f>VLOOKUP(B70,home!$B$2:$E$405,3,FALSE)</f>
        <v>0.86</v>
      </c>
      <c r="G70">
        <f>VLOOKUP(C70,away!$B$2:$E$405,4,FALSE)</f>
        <v>0.61</v>
      </c>
      <c r="H70">
        <f>VLOOKUP(A70,away!$A$2:$E$405,3,FALSE)</f>
        <v>1.1655844155844199</v>
      </c>
      <c r="I70">
        <f>VLOOKUP(C70,away!$B$2:$E$405,3,FALSE)</f>
        <v>0.86</v>
      </c>
      <c r="J70">
        <f>VLOOKUP(B70,home!$B$2:$E$405,4,FALSE)</f>
        <v>0.71</v>
      </c>
      <c r="K70" s="3">
        <f t="shared" si="56"/>
        <v>0.71366038961038936</v>
      </c>
      <c r="L70" s="3">
        <f t="shared" si="57"/>
        <v>0.71170584415584681</v>
      </c>
      <c r="M70" s="5">
        <f t="shared" si="58"/>
        <v>0.24042039701544077</v>
      </c>
      <c r="N70" s="5">
        <f t="shared" si="59"/>
        <v>0.17157851420432391</v>
      </c>
      <c r="O70" s="5">
        <f t="shared" si="60"/>
        <v>0.17110860161015809</v>
      </c>
      <c r="P70" s="5">
        <f t="shared" si="61"/>
        <v>0.1221134312907943</v>
      </c>
      <c r="Q70" s="5">
        <f t="shared" si="62"/>
        <v>6.1224394647914772E-2</v>
      </c>
      <c r="R70" s="5">
        <f t="shared" si="63"/>
        <v>6.0889495875642026E-2</v>
      </c>
      <c r="S70" s="5">
        <f t="shared" si="64"/>
        <v>1.550584963539289E-2</v>
      </c>
      <c r="T70" s="5">
        <f t="shared" si="65"/>
        <v>4.357375947582489E-2</v>
      </c>
      <c r="U70" s="5">
        <f t="shared" si="66"/>
        <v>4.3454421349790877E-2</v>
      </c>
      <c r="V70" s="5">
        <f t="shared" si="67"/>
        <v>8.7507481226974419E-4</v>
      </c>
      <c r="W70" s="5">
        <f t="shared" si="68"/>
        <v>1.4564475112697031E-2</v>
      </c>
      <c r="X70" s="5">
        <f t="shared" si="69"/>
        <v>1.0365622054768861E-2</v>
      </c>
      <c r="Y70" s="5">
        <f t="shared" si="70"/>
        <v>3.6886368973448676E-3</v>
      </c>
      <c r="Z70" s="5">
        <f t="shared" si="71"/>
        <v>1.444513668746592E-2</v>
      </c>
      <c r="AA70" s="5">
        <f t="shared" si="72"/>
        <v>1.0308921876352255E-2</v>
      </c>
      <c r="AB70" s="5">
        <f t="shared" si="73"/>
        <v>3.6785346013703084E-3</v>
      </c>
      <c r="AC70" s="5">
        <f t="shared" si="74"/>
        <v>2.7779045915232621E-5</v>
      </c>
      <c r="AD70" s="5">
        <f t="shared" si="75"/>
        <v>2.5985222458495454E-3</v>
      </c>
      <c r="AE70" s="5">
        <f t="shared" si="76"/>
        <v>1.8493834685400976E-3</v>
      </c>
      <c r="AF70" s="5">
        <f t="shared" si="77"/>
        <v>6.5810851132259908E-4</v>
      </c>
      <c r="AG70" s="5">
        <f t="shared" si="78"/>
        <v>1.5612655786566599E-4</v>
      </c>
      <c r="AH70" s="5">
        <f t="shared" si="79"/>
        <v>2.5701720500248813E-3</v>
      </c>
      <c r="AI70" s="5">
        <f t="shared" si="80"/>
        <v>1.8342299865864895E-3</v>
      </c>
      <c r="AJ70" s="5">
        <f t="shared" si="81"/>
        <v>6.5450864343118674E-4</v>
      </c>
      <c r="AK70" s="5">
        <f t="shared" si="82"/>
        <v>1.5569896449148937E-4</v>
      </c>
      <c r="AL70" s="5">
        <f t="shared" si="83"/>
        <v>5.6437717544834115E-7</v>
      </c>
      <c r="AM70" s="5">
        <f t="shared" si="84"/>
        <v>3.7089247967685016E-4</v>
      </c>
      <c r="AN70" s="5">
        <f t="shared" si="85"/>
        <v>2.6396634533946788E-4</v>
      </c>
      <c r="AO70" s="5">
        <f t="shared" si="86"/>
        <v>9.3933195319279884E-5</v>
      </c>
      <c r="AP70" s="5">
        <f t="shared" si="87"/>
        <v>2.2284268022988042E-5</v>
      </c>
      <c r="AQ70" s="5">
        <f t="shared" si="88"/>
        <v>3.9649609461739617E-6</v>
      </c>
      <c r="AR70" s="5">
        <f t="shared" si="89"/>
        <v>3.658412936977444E-4</v>
      </c>
      <c r="AS70" s="5">
        <f t="shared" si="90"/>
        <v>2.6108644019590111E-4</v>
      </c>
      <c r="AT70" s="5">
        <f t="shared" si="91"/>
        <v>9.3163525316098213E-5</v>
      </c>
      <c r="AU70" s="5">
        <f t="shared" si="92"/>
        <v>2.2162372591521339E-5</v>
      </c>
      <c r="AV70" s="5">
        <f t="shared" si="93"/>
        <v>3.9541018645889335E-6</v>
      </c>
      <c r="AW70" s="5">
        <f t="shared" si="94"/>
        <v>7.9626763845222738E-9</v>
      </c>
      <c r="AX70" s="5">
        <f t="shared" si="95"/>
        <v>4.4115211924957367E-5</v>
      </c>
      <c r="AY70" s="5">
        <f t="shared" si="96"/>
        <v>3.139705414316586E-5</v>
      </c>
      <c r="AZ70" s="5">
        <f t="shared" si="97"/>
        <v>1.1172733461484344E-5</v>
      </c>
      <c r="BA70" s="5">
        <f t="shared" si="98"/>
        <v>2.6505665665779968E-6</v>
      </c>
      <c r="BB70" s="5">
        <f t="shared" si="99"/>
        <v>4.7160592893941446E-7</v>
      </c>
      <c r="BC70" s="5">
        <f t="shared" si="100"/>
        <v>6.7128939152945678E-8</v>
      </c>
      <c r="BD70" s="5">
        <f t="shared" si="101"/>
        <v>4.3395231126370017E-5</v>
      </c>
      <c r="BE70" s="5">
        <f t="shared" si="102"/>
        <v>3.0969457552878115E-5</v>
      </c>
      <c r="BF70" s="5">
        <f t="shared" si="103"/>
        <v>1.1050837571604706E-5</v>
      </c>
      <c r="BG70" s="5">
        <f t="shared" si="104"/>
        <v>2.6288483489575142E-6</v>
      </c>
      <c r="BH70" s="5">
        <f t="shared" si="105"/>
        <v>4.6902623423591213E-7</v>
      </c>
      <c r="BI70" s="5">
        <f t="shared" si="106"/>
        <v>6.6945089012458968E-8</v>
      </c>
      <c r="BJ70" s="8">
        <f t="shared" si="107"/>
        <v>0.31110245872672126</v>
      </c>
      <c r="BK70" s="8">
        <f t="shared" si="108"/>
        <v>0.37897449323113147</v>
      </c>
      <c r="BL70" s="8">
        <f t="shared" si="109"/>
        <v>0.29548937303743644</v>
      </c>
      <c r="BM70" s="8">
        <f t="shared" si="110"/>
        <v>0.17264523794701458</v>
      </c>
      <c r="BN70" s="8">
        <f t="shared" si="111"/>
        <v>0.82733483464427393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1.36038961038961</v>
      </c>
      <c r="F71">
        <f>VLOOKUP(B71,home!$B$2:$E$405,3,FALSE)</f>
        <v>0.51</v>
      </c>
      <c r="G71">
        <f>VLOOKUP(C71,away!$B$2:$E$405,4,FALSE)</f>
        <v>1.1000000000000001</v>
      </c>
      <c r="H71">
        <f>VLOOKUP(A71,away!$A$2:$E$405,3,FALSE)</f>
        <v>1.1655844155844199</v>
      </c>
      <c r="I71">
        <f>VLOOKUP(C71,away!$B$2:$E$405,3,FALSE)</f>
        <v>0.55000000000000004</v>
      </c>
      <c r="J71">
        <f>VLOOKUP(B71,home!$B$2:$E$405,4,FALSE)</f>
        <v>1.32</v>
      </c>
      <c r="K71" s="3">
        <f t="shared" si="56"/>
        <v>0.76317857142857126</v>
      </c>
      <c r="L71" s="3">
        <f t="shared" si="57"/>
        <v>0.84621428571428903</v>
      </c>
      <c r="M71" s="5">
        <f t="shared" si="58"/>
        <v>0.20000901126124898</v>
      </c>
      <c r="N71" s="5">
        <f t="shared" si="59"/>
        <v>0.15264259148720102</v>
      </c>
      <c r="O71" s="5">
        <f t="shared" si="60"/>
        <v>0.16925048260085898</v>
      </c>
      <c r="P71" s="5">
        <f t="shared" si="61"/>
        <v>0.12916834152491982</v>
      </c>
      <c r="Q71" s="5">
        <f t="shared" si="62"/>
        <v>5.824677745517854E-2</v>
      </c>
      <c r="R71" s="5">
        <f t="shared" si="63"/>
        <v>7.1611088120442284E-2</v>
      </c>
      <c r="S71" s="5">
        <f t="shared" si="64"/>
        <v>2.0854635932509705E-2</v>
      </c>
      <c r="T71" s="5">
        <f t="shared" si="65"/>
        <v>4.9289255179393053E-2</v>
      </c>
      <c r="U71" s="5">
        <f t="shared" si="66"/>
        <v>5.4652047930204679E-2</v>
      </c>
      <c r="V71" s="5">
        <f t="shared" si="67"/>
        <v>1.4964652061988733E-3</v>
      </c>
      <c r="W71" s="5">
        <f t="shared" si="68"/>
        <v>1.4817564136187025E-2</v>
      </c>
      <c r="X71" s="5">
        <f t="shared" si="69"/>
        <v>1.2538834451529167E-2</v>
      </c>
      <c r="Y71" s="5">
        <f t="shared" si="70"/>
        <v>5.3052704195452362E-3</v>
      </c>
      <c r="Z71" s="5">
        <f t="shared" si="71"/>
        <v>2.0199441927687699E-2</v>
      </c>
      <c r="AA71" s="5">
        <f t="shared" si="72"/>
        <v>1.5415781234027082E-2</v>
      </c>
      <c r="AB71" s="5">
        <f t="shared" si="73"/>
        <v>5.8824969498200838E-3</v>
      </c>
      <c r="AC71" s="5">
        <f t="shared" si="74"/>
        <v>6.0402256258211505E-5</v>
      </c>
      <c r="AD71" s="5">
        <f t="shared" si="75"/>
        <v>2.8271118573766105E-3</v>
      </c>
      <c r="AE71" s="5">
        <f t="shared" si="76"/>
        <v>2.3923424410243451E-3</v>
      </c>
      <c r="AF71" s="5">
        <f t="shared" si="77"/>
        <v>1.0122171749576974E-3</v>
      </c>
      <c r="AG71" s="5">
        <f t="shared" si="78"/>
        <v>2.8551754456485452E-4</v>
      </c>
      <c r="AH71" s="5">
        <f t="shared" si="79"/>
        <v>4.2732640806663761E-3</v>
      </c>
      <c r="AI71" s="5">
        <f t="shared" si="80"/>
        <v>3.261263576419992E-3</v>
      </c>
      <c r="AJ71" s="5">
        <f t="shared" si="81"/>
        <v>1.2444632386521212E-3</v>
      </c>
      <c r="AK71" s="5">
        <f t="shared" si="82"/>
        <v>3.1658255888996641E-4</v>
      </c>
      <c r="AL71" s="5">
        <f t="shared" si="83"/>
        <v>1.5603415498205633E-6</v>
      </c>
      <c r="AM71" s="5">
        <f t="shared" si="84"/>
        <v>4.3151823771629141E-4</v>
      </c>
      <c r="AN71" s="5">
        <f t="shared" si="85"/>
        <v>3.6515689730178024E-4</v>
      </c>
      <c r="AO71" s="5">
        <f t="shared" si="86"/>
        <v>1.5450049151193596E-4</v>
      </c>
      <c r="AP71" s="5">
        <f t="shared" si="87"/>
        <v>4.358017435575983E-5</v>
      </c>
      <c r="AQ71" s="5">
        <f t="shared" si="88"/>
        <v>9.2195415284408699E-6</v>
      </c>
      <c r="AR71" s="5">
        <f t="shared" si="89"/>
        <v>7.2321942233792525E-4</v>
      </c>
      <c r="AS71" s="5">
        <f t="shared" si="90"/>
        <v>5.5194556556925438E-4</v>
      </c>
      <c r="AT71" s="5">
        <f t="shared" si="91"/>
        <v>2.1061651411873918E-4</v>
      </c>
      <c r="AU71" s="5">
        <f t="shared" si="92"/>
        <v>5.3579336788134968E-5</v>
      </c>
      <c r="AV71" s="5">
        <f t="shared" si="93"/>
        <v>1.0222650427014782E-5</v>
      </c>
      <c r="AW71" s="5">
        <f t="shared" si="94"/>
        <v>2.7991340230650282E-8</v>
      </c>
      <c r="AX71" s="5">
        <f t="shared" si="95"/>
        <v>5.4887578700948962E-5</v>
      </c>
      <c r="AY71" s="5">
        <f t="shared" si="96"/>
        <v>4.644665320501034E-5</v>
      </c>
      <c r="AZ71" s="5">
        <f t="shared" si="97"/>
        <v>1.9651910732848557E-5</v>
      </c>
      <c r="BA71" s="5">
        <f t="shared" si="98"/>
        <v>5.5432425345728052E-6</v>
      </c>
      <c r="BB71" s="5">
        <f t="shared" si="99"/>
        <v>1.1726927554836479E-6</v>
      </c>
      <c r="BC71" s="5">
        <f t="shared" si="100"/>
        <v>1.9846987248878334E-7</v>
      </c>
      <c r="BD71" s="5">
        <f t="shared" si="101"/>
        <v>1.0199976781473129E-4</v>
      </c>
      <c r="BE71" s="5">
        <f t="shared" si="102"/>
        <v>7.7844037086892594E-5</v>
      </c>
      <c r="BF71" s="5">
        <f t="shared" si="103"/>
        <v>2.9704450509103705E-5</v>
      </c>
      <c r="BG71" s="5">
        <f t="shared" si="104"/>
        <v>7.5566000348694883E-6</v>
      </c>
      <c r="BH71" s="5">
        <f t="shared" si="105"/>
        <v>1.4417588048671965E-6</v>
      </c>
      <c r="BI71" s="5">
        <f t="shared" si="106"/>
        <v>2.200638850086223E-7</v>
      </c>
      <c r="BJ71" s="8">
        <f t="shared" si="107"/>
        <v>0.30048935803717303</v>
      </c>
      <c r="BK71" s="8">
        <f t="shared" si="108"/>
        <v>0.35163686317589038</v>
      </c>
      <c r="BL71" s="8">
        <f t="shared" si="109"/>
        <v>0.32767582045735799</v>
      </c>
      <c r="BM71" s="8">
        <f t="shared" si="110"/>
        <v>0.21902677248639491</v>
      </c>
      <c r="BN71" s="8">
        <f t="shared" si="111"/>
        <v>0.78092829244984963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1.36038961038961</v>
      </c>
      <c r="F72">
        <f>VLOOKUP(B72,home!$B$2:$E$405,3,FALSE)</f>
        <v>0.6</v>
      </c>
      <c r="G72">
        <f>VLOOKUP(C72,away!$B$2:$E$405,4,FALSE)</f>
        <v>0.89</v>
      </c>
      <c r="H72">
        <f>VLOOKUP(A72,away!$A$2:$E$405,3,FALSE)</f>
        <v>1.1655844155844199</v>
      </c>
      <c r="I72">
        <f>VLOOKUP(C72,away!$B$2:$E$405,3,FALSE)</f>
        <v>1.05</v>
      </c>
      <c r="J72">
        <f>VLOOKUP(B72,home!$B$2:$E$405,4,FALSE)</f>
        <v>1.0900000000000001</v>
      </c>
      <c r="K72" s="3">
        <f t="shared" si="56"/>
        <v>0.72644805194805173</v>
      </c>
      <c r="L72" s="3">
        <f t="shared" si="57"/>
        <v>1.3340113636363689</v>
      </c>
      <c r="M72" s="5">
        <f t="shared" si="58"/>
        <v>0.12739542900308345</v>
      </c>
      <c r="N72" s="5">
        <f t="shared" si="59"/>
        <v>9.2546161226376294E-2</v>
      </c>
      <c r="O72" s="5">
        <f t="shared" si="60"/>
        <v>0.16994694996544354</v>
      </c>
      <c r="P72" s="5">
        <f t="shared" si="61"/>
        <v>0.12345763073690946</v>
      </c>
      <c r="Q72" s="5">
        <f t="shared" si="62"/>
        <v>3.3614989269085682E-2</v>
      </c>
      <c r="R72" s="5">
        <f t="shared" si="63"/>
        <v>0.11335558123462156</v>
      </c>
      <c r="S72" s="5">
        <f t="shared" si="64"/>
        <v>2.9910387496717386E-2</v>
      </c>
      <c r="T72" s="5">
        <f t="shared" si="65"/>
        <v>4.4842777673474894E-2</v>
      </c>
      <c r="U72" s="5">
        <f t="shared" si="66"/>
        <v>8.2346941165329951E-2</v>
      </c>
      <c r="V72" s="5">
        <f t="shared" si="67"/>
        <v>3.2206506794231087E-3</v>
      </c>
      <c r="W72" s="5">
        <f t="shared" si="68"/>
        <v>8.1398478235939868E-3</v>
      </c>
      <c r="X72" s="5">
        <f t="shared" si="69"/>
        <v>1.0858649494945144E-2</v>
      </c>
      <c r="Y72" s="5">
        <f t="shared" si="70"/>
        <v>7.2427809100005704E-3</v>
      </c>
      <c r="Z72" s="5">
        <f t="shared" si="71"/>
        <v>5.0405877832863592E-2</v>
      </c>
      <c r="AA72" s="5">
        <f t="shared" si="72"/>
        <v>3.6617251758415237E-2</v>
      </c>
      <c r="AB72" s="5">
        <f t="shared" si="73"/>
        <v>1.3300265603796059E-2</v>
      </c>
      <c r="AC72" s="5">
        <f t="shared" si="74"/>
        <v>1.9506876415438876E-4</v>
      </c>
      <c r="AD72" s="5">
        <f t="shared" si="75"/>
        <v>1.4782941486508599E-3</v>
      </c>
      <c r="AE72" s="5">
        <f t="shared" si="76"/>
        <v>1.9720611930973985E-3</v>
      </c>
      <c r="AF72" s="5">
        <f t="shared" si="77"/>
        <v>1.3153760206891126E-3</v>
      </c>
      <c r="AG72" s="5">
        <f t="shared" si="78"/>
        <v>5.8490885301802154E-4</v>
      </c>
      <c r="AH72" s="5">
        <f t="shared" si="79"/>
        <v>1.6810503455776636E-2</v>
      </c>
      <c r="AI72" s="5">
        <f t="shared" si="80"/>
        <v>1.221195748771493E-2</v>
      </c>
      <c r="AJ72" s="5">
        <f t="shared" si="81"/>
        <v>4.4356763637114667E-3</v>
      </c>
      <c r="AK72" s="5">
        <f t="shared" si="82"/>
        <v>1.0740961511634044E-3</v>
      </c>
      <c r="AL72" s="5">
        <f t="shared" si="83"/>
        <v>7.5615672058987063E-6</v>
      </c>
      <c r="AM72" s="5">
        <f t="shared" si="84"/>
        <v>2.1478078089872421E-4</v>
      </c>
      <c r="AN72" s="5">
        <f t="shared" si="85"/>
        <v>2.865200024095912E-4</v>
      </c>
      <c r="AO72" s="5">
        <f t="shared" si="86"/>
        <v>1.9111046956175727E-4</v>
      </c>
      <c r="AP72" s="5">
        <f t="shared" si="87"/>
        <v>8.4981179368422233E-5</v>
      </c>
      <c r="AQ72" s="5">
        <f t="shared" si="88"/>
        <v>2.8341464743173939E-5</v>
      </c>
      <c r="AR72" s="5">
        <f t="shared" si="89"/>
        <v>4.485080527690896E-3</v>
      </c>
      <c r="AS72" s="5">
        <f t="shared" si="90"/>
        <v>3.2581780121711912E-3</v>
      </c>
      <c r="AT72" s="5">
        <f t="shared" si="91"/>
        <v>1.1834485349208686E-3</v>
      </c>
      <c r="AU72" s="5">
        <f t="shared" si="92"/>
        <v>2.8657129425801363E-4</v>
      </c>
      <c r="AV72" s="5">
        <f t="shared" si="93"/>
        <v>5.2044789614491466E-5</v>
      </c>
      <c r="AW72" s="5">
        <f t="shared" si="94"/>
        <v>2.0355107871683248E-7</v>
      </c>
      <c r="AX72" s="5">
        <f t="shared" si="95"/>
        <v>2.6004513313293245E-5</v>
      </c>
      <c r="AY72" s="5">
        <f t="shared" si="96"/>
        <v>3.4690316265766426E-5</v>
      </c>
      <c r="AZ72" s="5">
        <f t="shared" si="97"/>
        <v>2.3138638053335991E-5</v>
      </c>
      <c r="BA72" s="5">
        <f t="shared" si="98"/>
        <v>1.0289068700739712E-5</v>
      </c>
      <c r="BB72" s="5">
        <f t="shared" si="99"/>
        <v>3.4314336420055152E-6</v>
      </c>
      <c r="BC72" s="5">
        <f t="shared" si="100"/>
        <v>9.1551429439989763E-7</v>
      </c>
      <c r="BD72" s="5">
        <f t="shared" si="101"/>
        <v>9.9719139846064244E-4</v>
      </c>
      <c r="BE72" s="5">
        <f t="shared" si="102"/>
        <v>7.2440774883108703E-4</v>
      </c>
      <c r="BF72" s="5">
        <f t="shared" si="103"/>
        <v>2.6312229897720835E-4</v>
      </c>
      <c r="BG72" s="5">
        <f t="shared" si="104"/>
        <v>6.3714893838695286E-5</v>
      </c>
      <c r="BH72" s="5">
        <f t="shared" si="105"/>
        <v>1.1571390127299277E-5</v>
      </c>
      <c r="BI72" s="5">
        <f t="shared" si="106"/>
        <v>1.6812027632614961E-6</v>
      </c>
      <c r="BJ72" s="8">
        <f t="shared" si="107"/>
        <v>0.20350004999418317</v>
      </c>
      <c r="BK72" s="8">
        <f t="shared" si="108"/>
        <v>0.28422141856375943</v>
      </c>
      <c r="BL72" s="8">
        <f t="shared" si="109"/>
        <v>0.46142623527762644</v>
      </c>
      <c r="BM72" s="8">
        <f t="shared" si="110"/>
        <v>0.33920235346772565</v>
      </c>
      <c r="BN72" s="8">
        <f t="shared" si="111"/>
        <v>0.66031674143551999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1.36038961038961</v>
      </c>
      <c r="F73">
        <f>VLOOKUP(B73,home!$B$2:$E$405,3,FALSE)</f>
        <v>0.96</v>
      </c>
      <c r="G73">
        <f>VLOOKUP(C73,away!$B$2:$E$405,4,FALSE)</f>
        <v>0.9</v>
      </c>
      <c r="H73">
        <f>VLOOKUP(A73,away!$A$2:$E$405,3,FALSE)</f>
        <v>1.1655844155844199</v>
      </c>
      <c r="I73">
        <f>VLOOKUP(C73,away!$B$2:$E$405,3,FALSE)</f>
        <v>0.74</v>
      </c>
      <c r="J73">
        <f>VLOOKUP(B73,home!$B$2:$E$405,4,FALSE)</f>
        <v>0.99</v>
      </c>
      <c r="K73" s="3">
        <f t="shared" si="56"/>
        <v>1.175376623376623</v>
      </c>
      <c r="L73" s="3">
        <f t="shared" si="57"/>
        <v>0.85390714285714597</v>
      </c>
      <c r="M73" s="5">
        <f t="shared" si="58"/>
        <v>0.13142962177844675</v>
      </c>
      <c r="N73" s="5">
        <f t="shared" si="59"/>
        <v>0.15447930505761742</v>
      </c>
      <c r="O73" s="5">
        <f t="shared" si="60"/>
        <v>0.1122286928196288</v>
      </c>
      <c r="P73" s="5">
        <f t="shared" si="61"/>
        <v>0.13191098201230755</v>
      </c>
      <c r="Q73" s="5">
        <f t="shared" si="62"/>
        <v>9.0785681980094832E-2</v>
      </c>
      <c r="R73" s="5">
        <f t="shared" si="63"/>
        <v>4.7916441216100752E-2</v>
      </c>
      <c r="S73" s="5">
        <f t="shared" si="64"/>
        <v>3.3098526306314095E-2</v>
      </c>
      <c r="T73" s="5">
        <f t="shared" si="65"/>
        <v>7.7522542311960263E-2</v>
      </c>
      <c r="U73" s="5">
        <f t="shared" si="66"/>
        <v>5.6319864880804954E-2</v>
      </c>
      <c r="V73" s="5">
        <f t="shared" si="67"/>
        <v>3.6910832742831638E-3</v>
      </c>
      <c r="W73" s="5">
        <f t="shared" si="68"/>
        <v>3.5569122778902576E-2</v>
      </c>
      <c r="X73" s="5">
        <f t="shared" si="69"/>
        <v>3.0372728006067728E-2</v>
      </c>
      <c r="Y73" s="5">
        <f t="shared" si="70"/>
        <v>1.2967744696219256E-2</v>
      </c>
      <c r="Z73" s="5">
        <f t="shared" si="71"/>
        <v>1.3638730471574326E-2</v>
      </c>
      <c r="AA73" s="5">
        <f t="shared" si="72"/>
        <v>1.603064496882289E-2</v>
      </c>
      <c r="AB73" s="5">
        <f t="shared" si="73"/>
        <v>9.4210226770022505E-3</v>
      </c>
      <c r="AC73" s="5">
        <f t="shared" si="74"/>
        <v>2.3153761534664834E-4</v>
      </c>
      <c r="AD73" s="5">
        <f t="shared" si="75"/>
        <v>1.045177885708376E-2</v>
      </c>
      <c r="AE73" s="5">
        <f t="shared" si="76"/>
        <v>8.9248486216271204E-3</v>
      </c>
      <c r="AF73" s="5">
        <f t="shared" si="77"/>
        <v>3.8104959934630754E-3</v>
      </c>
      <c r="AG73" s="5">
        <f t="shared" si="78"/>
        <v>1.0846032488822188E-3</v>
      </c>
      <c r="AH73" s="5">
        <f t="shared" si="79"/>
        <v>2.9115523422951822E-3</v>
      </c>
      <c r="AI73" s="5">
        <f t="shared" si="80"/>
        <v>3.4221705608712088E-3</v>
      </c>
      <c r="AJ73" s="5">
        <f t="shared" si="81"/>
        <v>2.0111696392278431E-3</v>
      </c>
      <c r="AK73" s="5">
        <f t="shared" si="82"/>
        <v>7.8796059319773397E-4</v>
      </c>
      <c r="AL73" s="5">
        <f t="shared" si="83"/>
        <v>9.2954248212477124E-6</v>
      </c>
      <c r="AM73" s="5">
        <f t="shared" si="84"/>
        <v>2.4569553082636579E-3</v>
      </c>
      <c r="AN73" s="5">
        <f t="shared" si="85"/>
        <v>2.0980116874071185E-3</v>
      </c>
      <c r="AO73" s="5">
        <f t="shared" si="86"/>
        <v>8.9575358283735596E-4</v>
      </c>
      <c r="AP73" s="5">
        <f t="shared" si="87"/>
        <v>2.5496346087489947E-4</v>
      </c>
      <c r="AQ73" s="5">
        <f t="shared" si="88"/>
        <v>5.4428780102163783E-5</v>
      </c>
      <c r="AR73" s="5">
        <f t="shared" si="89"/>
        <v>4.9723906837766216E-4</v>
      </c>
      <c r="AS73" s="5">
        <f t="shared" si="90"/>
        <v>5.844431772006743E-4</v>
      </c>
      <c r="AT73" s="5">
        <f t="shared" si="91"/>
        <v>3.43470424086817E-4</v>
      </c>
      <c r="AU73" s="5">
        <f t="shared" si="92"/>
        <v>1.3456903576429983E-4</v>
      </c>
      <c r="AV73" s="5">
        <f t="shared" si="93"/>
        <v>3.9542324716922684E-5</v>
      </c>
      <c r="AW73" s="5">
        <f t="shared" si="94"/>
        <v>2.5915192392205347E-7</v>
      </c>
      <c r="AX73" s="5">
        <f t="shared" si="95"/>
        <v>4.8130797233570093E-4</v>
      </c>
      <c r="AY73" s="5">
        <f t="shared" si="96"/>
        <v>4.1099231549154462E-4</v>
      </c>
      <c r="AZ73" s="5">
        <f t="shared" si="97"/>
        <v>1.7547463692881379E-4</v>
      </c>
      <c r="BA73" s="5">
        <f t="shared" si="98"/>
        <v>4.9946348621259464E-5</v>
      </c>
      <c r="BB73" s="5">
        <f t="shared" si="99"/>
        <v>1.0662385961831655E-5</v>
      </c>
      <c r="BC73" s="5">
        <f t="shared" si="100"/>
        <v>1.8209375065415627E-6</v>
      </c>
      <c r="BD73" s="5">
        <f t="shared" si="101"/>
        <v>7.0765998699219722E-5</v>
      </c>
      <c r="BE73" s="5">
        <f t="shared" si="102"/>
        <v>8.3176700600963384E-5</v>
      </c>
      <c r="BF73" s="5">
        <f t="shared" si="103"/>
        <v>4.8881974747984343E-5</v>
      </c>
      <c r="BG73" s="5">
        <f t="shared" si="104"/>
        <v>1.9151576807755717E-5</v>
      </c>
      <c r="BH73" s="5">
        <f t="shared" si="105"/>
        <v>5.6275789201594903E-6</v>
      </c>
      <c r="BI73" s="5">
        <f t="shared" si="106"/>
        <v>1.3229049417925047E-6</v>
      </c>
      <c r="BJ73" s="8">
        <f t="shared" si="107"/>
        <v>0.43285916896824905</v>
      </c>
      <c r="BK73" s="8">
        <f t="shared" si="108"/>
        <v>0.30078203872701104</v>
      </c>
      <c r="BL73" s="8">
        <f t="shared" si="109"/>
        <v>0.25287771046281599</v>
      </c>
      <c r="BM73" s="8">
        <f t="shared" si="110"/>
        <v>0.33099619060188656</v>
      </c>
      <c r="BN73" s="8">
        <f t="shared" si="111"/>
        <v>0.66875072486419607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1.36038961038961</v>
      </c>
      <c r="F74">
        <f>VLOOKUP(B74,home!$B$2:$E$405,3,FALSE)</f>
        <v>1.1000000000000001</v>
      </c>
      <c r="G74">
        <f>VLOOKUP(C74,away!$B$2:$E$405,4,FALSE)</f>
        <v>0.68</v>
      </c>
      <c r="H74">
        <f>VLOOKUP(A74,away!$A$2:$E$405,3,FALSE)</f>
        <v>1.1655844155844199</v>
      </c>
      <c r="I74">
        <f>VLOOKUP(C74,away!$B$2:$E$405,3,FALSE)</f>
        <v>0.68</v>
      </c>
      <c r="J74">
        <f>VLOOKUP(B74,home!$B$2:$E$405,4,FALSE)</f>
        <v>1.59</v>
      </c>
      <c r="K74" s="3">
        <f t="shared" si="56"/>
        <v>1.0175714285714286</v>
      </c>
      <c r="L74" s="3">
        <f t="shared" si="57"/>
        <v>1.2602298701298751</v>
      </c>
      <c r="M74" s="5">
        <f t="shared" si="58"/>
        <v>0.10250934655060369</v>
      </c>
      <c r="N74" s="5">
        <f t="shared" si="59"/>
        <v>0.10431058221142143</v>
      </c>
      <c r="O74" s="5">
        <f t="shared" si="60"/>
        <v>0.12918534049056565</v>
      </c>
      <c r="P74" s="5">
        <f t="shared" si="61"/>
        <v>0.13145531147347131</v>
      </c>
      <c r="Q74" s="5">
        <f t="shared" si="62"/>
        <v>5.3071734077996771E-2</v>
      </c>
      <c r="R74" s="5">
        <f t="shared" si="63"/>
        <v>8.1401612434554627E-2</v>
      </c>
      <c r="S74" s="5">
        <f t="shared" si="64"/>
        <v>4.2143715417346954E-2</v>
      </c>
      <c r="T74" s="5">
        <f t="shared" si="65"/>
        <v>6.6882584544681142E-2</v>
      </c>
      <c r="U74" s="5">
        <f t="shared" si="66"/>
        <v>8.283195505304751E-2</v>
      </c>
      <c r="V74" s="5">
        <f t="shared" si="67"/>
        <v>6.004889010130794E-3</v>
      </c>
      <c r="W74" s="5">
        <f t="shared" si="68"/>
        <v>1.8001426754170054E-2</v>
      </c>
      <c r="X74" s="5">
        <f t="shared" si="69"/>
        <v>2.2685935700560187E-2</v>
      </c>
      <c r="Y74" s="5">
        <f t="shared" si="70"/>
        <v>1.4294746900845832E-2</v>
      </c>
      <c r="Z74" s="5">
        <f t="shared" si="71"/>
        <v>3.4194914488920411E-2</v>
      </c>
      <c r="AA74" s="5">
        <f t="shared" si="72"/>
        <v>3.4795767986368582E-2</v>
      </c>
      <c r="AB74" s="5">
        <f t="shared" si="73"/>
        <v>1.7703589669064528E-2</v>
      </c>
      <c r="AC74" s="5">
        <f t="shared" si="74"/>
        <v>4.8128206216828552E-4</v>
      </c>
      <c r="AD74" s="5">
        <f t="shared" si="75"/>
        <v>4.5794343846411872E-3</v>
      </c>
      <c r="AE74" s="5">
        <f t="shared" si="76"/>
        <v>5.7711399998246482E-3</v>
      </c>
      <c r="AF74" s="5">
        <f t="shared" si="77"/>
        <v>3.6364815062401722E-3</v>
      </c>
      <c r="AG74" s="5">
        <f t="shared" si="78"/>
        <v>1.5276008721129151E-3</v>
      </c>
      <c r="AH74" s="5">
        <f t="shared" si="79"/>
        <v>1.0773363161368583E-2</v>
      </c>
      <c r="AI74" s="5">
        <f t="shared" si="80"/>
        <v>1.0962666542632631E-2</v>
      </c>
      <c r="AJ74" s="5">
        <f t="shared" si="81"/>
        <v>5.5776481273694441E-3</v>
      </c>
      <c r="AK74" s="5">
        <f t="shared" si="82"/>
        <v>1.8918851243453602E-3</v>
      </c>
      <c r="AL74" s="5">
        <f t="shared" si="83"/>
        <v>2.4687342381094897E-5</v>
      </c>
      <c r="AM74" s="5">
        <f t="shared" si="84"/>
        <v>9.3198031776569115E-4</v>
      </c>
      <c r="AN74" s="5">
        <f t="shared" si="85"/>
        <v>1.1745094348214568E-3</v>
      </c>
      <c r="AO74" s="5">
        <f t="shared" si="86"/>
        <v>7.4007593625567876E-4</v>
      </c>
      <c r="AP74" s="5">
        <f t="shared" si="87"/>
        <v>3.1088860034457998E-4</v>
      </c>
      <c r="AQ74" s="5">
        <f t="shared" si="88"/>
        <v>9.7947775109277126E-5</v>
      </c>
      <c r="AR74" s="5">
        <f t="shared" si="89"/>
        <v>2.7153828115427012E-3</v>
      </c>
      <c r="AS74" s="5">
        <f t="shared" si="90"/>
        <v>2.7630959666598083E-3</v>
      </c>
      <c r="AT74" s="5">
        <f t="shared" si="91"/>
        <v>1.4058237550369868E-3</v>
      </c>
      <c r="AU74" s="5">
        <f t="shared" si="92"/>
        <v>4.7684202891087906E-4</v>
      </c>
      <c r="AV74" s="5">
        <f t="shared" si="93"/>
        <v>1.2130520614043535E-4</v>
      </c>
      <c r="AW74" s="5">
        <f t="shared" si="94"/>
        <v>8.7940010441362965E-7</v>
      </c>
      <c r="AX74" s="5">
        <f t="shared" si="95"/>
        <v>1.5805942389154797E-4</v>
      </c>
      <c r="AY74" s="5">
        <f t="shared" si="96"/>
        <v>1.9919120724364839E-4</v>
      </c>
      <c r="AZ74" s="5">
        <f t="shared" si="97"/>
        <v>1.2551335461783803E-4</v>
      </c>
      <c r="BA74" s="5">
        <f t="shared" si="98"/>
        <v>5.2725226196534337E-5</v>
      </c>
      <c r="BB74" s="5">
        <f t="shared" si="99"/>
        <v>1.6611476240556682E-5</v>
      </c>
      <c r="BC74" s="5">
        <f t="shared" si="100"/>
        <v>4.1868557090604492E-6</v>
      </c>
      <c r="BD74" s="5">
        <f t="shared" si="101"/>
        <v>5.7033442132389247E-4</v>
      </c>
      <c r="BE74" s="5">
        <f t="shared" si="102"/>
        <v>5.8035601187001221E-4</v>
      </c>
      <c r="BF74" s="5">
        <f t="shared" si="103"/>
        <v>2.9527684803929262E-4</v>
      </c>
      <c r="BG74" s="5">
        <f t="shared" si="104"/>
        <v>1.0015509469447057E-4</v>
      </c>
      <c r="BH74" s="5">
        <f t="shared" si="105"/>
        <v>2.5478740696739771E-5</v>
      </c>
      <c r="BI74" s="5">
        <f t="shared" si="106"/>
        <v>5.1852877137964989E-6</v>
      </c>
      <c r="BJ74" s="8">
        <f t="shared" si="107"/>
        <v>0.29857335656069023</v>
      </c>
      <c r="BK74" s="8">
        <f t="shared" si="108"/>
        <v>0.28281842306334581</v>
      </c>
      <c r="BL74" s="8">
        <f t="shared" si="109"/>
        <v>0.38418306476194597</v>
      </c>
      <c r="BM74" s="8">
        <f t="shared" si="110"/>
        <v>0.39763751982914969</v>
      </c>
      <c r="BN74" s="8">
        <f t="shared" si="111"/>
        <v>0.6019339272386135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1.36038961038961</v>
      </c>
      <c r="F75">
        <f>VLOOKUP(B75,home!$B$2:$E$405,3,FALSE)</f>
        <v>1.1000000000000001</v>
      </c>
      <c r="G75">
        <f>VLOOKUP(C75,away!$B$2:$E$405,4,FALSE)</f>
        <v>1.35</v>
      </c>
      <c r="H75">
        <f>VLOOKUP(A75,away!$A$2:$E$405,3,FALSE)</f>
        <v>1.1655844155844199</v>
      </c>
      <c r="I75">
        <f>VLOOKUP(C75,away!$B$2:$E$405,3,FALSE)</f>
        <v>0.25</v>
      </c>
      <c r="J75">
        <f>VLOOKUP(B75,home!$B$2:$E$405,4,FALSE)</f>
        <v>1.1000000000000001</v>
      </c>
      <c r="K75" s="3">
        <f t="shared" si="56"/>
        <v>2.0201785714285712</v>
      </c>
      <c r="L75" s="3">
        <f t="shared" si="57"/>
        <v>0.32053571428571553</v>
      </c>
      <c r="M75" s="5">
        <f t="shared" si="58"/>
        <v>9.625885734214136E-2</v>
      </c>
      <c r="N75" s="5">
        <f t="shared" si="59"/>
        <v>0.19446008091279374</v>
      </c>
      <c r="O75" s="5">
        <f t="shared" si="60"/>
        <v>3.0854401594490072E-2</v>
      </c>
      <c r="P75" s="5">
        <f t="shared" si="61"/>
        <v>6.233140093544038E-2</v>
      </c>
      <c r="Q75" s="5">
        <f t="shared" si="62"/>
        <v>0.19642204422914605</v>
      </c>
      <c r="R75" s="5">
        <f t="shared" si="63"/>
        <v>4.9449688269740978E-3</v>
      </c>
      <c r="S75" s="5">
        <f t="shared" si="64"/>
        <v>1.0090509200532833E-2</v>
      </c>
      <c r="T75" s="5">
        <f t="shared" si="65"/>
        <v>6.296028024844974E-2</v>
      </c>
      <c r="U75" s="5">
        <f t="shared" si="66"/>
        <v>9.9897200606353497E-3</v>
      </c>
      <c r="V75" s="5">
        <f t="shared" si="67"/>
        <v>7.26000231721949E-4</v>
      </c>
      <c r="W75" s="5">
        <f t="shared" si="68"/>
        <v>0.1322692015693053</v>
      </c>
      <c r="X75" s="5">
        <f t="shared" si="69"/>
        <v>4.239700300301856E-2</v>
      </c>
      <c r="Y75" s="5">
        <f t="shared" si="70"/>
        <v>6.7948768205730904E-3</v>
      </c>
      <c r="Z75" s="5">
        <f t="shared" si="71"/>
        <v>5.2834637169157971E-4</v>
      </c>
      <c r="AA75" s="5">
        <f t="shared" si="72"/>
        <v>1.0673540183833645E-3</v>
      </c>
      <c r="AB75" s="5">
        <f t="shared" si="73"/>
        <v>1.0781228580331252E-3</v>
      </c>
      <c r="AC75" s="5">
        <f t="shared" si="74"/>
        <v>2.9382108808074456E-5</v>
      </c>
      <c r="AD75" s="5">
        <f t="shared" si="75"/>
        <v>6.6801851667569218E-2</v>
      </c>
      <c r="AE75" s="5">
        <f t="shared" si="76"/>
        <v>2.1412379239872718E-2</v>
      </c>
      <c r="AF75" s="5">
        <f t="shared" si="77"/>
        <v>3.4317161371046137E-3</v>
      </c>
      <c r="AG75" s="5">
        <f t="shared" si="78"/>
        <v>3.6666252774421462E-4</v>
      </c>
      <c r="AH75" s="5">
        <f t="shared" si="79"/>
        <v>4.2338470410106667E-5</v>
      </c>
      <c r="AI75" s="5">
        <f t="shared" si="80"/>
        <v>8.5531270669560121E-5</v>
      </c>
      <c r="AJ75" s="5">
        <f t="shared" si="81"/>
        <v>8.6394220096851226E-5</v>
      </c>
      <c r="AK75" s="5">
        <f t="shared" si="82"/>
        <v>5.8177250711647483E-5</v>
      </c>
      <c r="AL75" s="5">
        <f t="shared" si="83"/>
        <v>7.6104290244594028E-7</v>
      </c>
      <c r="AM75" s="5">
        <f t="shared" si="84"/>
        <v>2.6990333854114656E-2</v>
      </c>
      <c r="AN75" s="5">
        <f t="shared" si="85"/>
        <v>8.6513659407385698E-3</v>
      </c>
      <c r="AO75" s="5">
        <f t="shared" si="86"/>
        <v>1.3865358806808745E-3</v>
      </c>
      <c r="AP75" s="5">
        <f t="shared" si="87"/>
        <v>1.4814475629893923E-4</v>
      </c>
      <c r="AQ75" s="5">
        <f t="shared" si="88"/>
        <v>1.1871421319490936E-5</v>
      </c>
      <c r="AR75" s="5">
        <f t="shared" si="89"/>
        <v>2.7141983709336361E-6</v>
      </c>
      <c r="AS75" s="5">
        <f t="shared" si="90"/>
        <v>5.4831653875664679E-6</v>
      </c>
      <c r="AT75" s="5">
        <f t="shared" si="91"/>
        <v>5.5384866097803084E-6</v>
      </c>
      <c r="AU75" s="5">
        <f t="shared" si="92"/>
        <v>3.7295773224074177E-6</v>
      </c>
      <c r="AV75" s="5">
        <f t="shared" si="93"/>
        <v>1.883603046803353E-6</v>
      </c>
      <c r="AW75" s="5">
        <f t="shared" si="94"/>
        <v>1.3689034729211708E-8</v>
      </c>
      <c r="AX75" s="5">
        <f t="shared" si="95"/>
        <v>9.0875490146309235E-3</v>
      </c>
      <c r="AY75" s="5">
        <f t="shared" si="96"/>
        <v>2.9128840145111732E-3</v>
      </c>
      <c r="AZ75" s="5">
        <f t="shared" si="97"/>
        <v>4.6684167911139072E-4</v>
      </c>
      <c r="BA75" s="5">
        <f t="shared" si="98"/>
        <v>4.9879810357437479E-5</v>
      </c>
      <c r="BB75" s="5">
        <f t="shared" si="99"/>
        <v>3.9970651603393138E-6</v>
      </c>
      <c r="BC75" s="5">
        <f t="shared" si="100"/>
        <v>2.5624042724318214E-7</v>
      </c>
      <c r="BD75" s="5">
        <f t="shared" si="101"/>
        <v>1.4499958559005632E-7</v>
      </c>
      <c r="BE75" s="5">
        <f t="shared" si="102"/>
        <v>2.9292505567505479E-7</v>
      </c>
      <c r="BF75" s="5">
        <f t="shared" si="103"/>
        <v>2.9588046025463351E-7</v>
      </c>
      <c r="BG75" s="5">
        <f t="shared" si="104"/>
        <v>1.992437885036112E-7</v>
      </c>
      <c r="BH75" s="5">
        <f t="shared" si="105"/>
        <v>1.006270080063104E-7</v>
      </c>
      <c r="BI75" s="5">
        <f t="shared" si="106"/>
        <v>4.0656905056263903E-8</v>
      </c>
      <c r="BJ75" s="8">
        <f t="shared" si="107"/>
        <v>0.77702575603292812</v>
      </c>
      <c r="BK75" s="8">
        <f t="shared" si="108"/>
        <v>0.17234979487605823</v>
      </c>
      <c r="BL75" s="8">
        <f t="shared" si="109"/>
        <v>4.8227431933944749E-2</v>
      </c>
      <c r="BM75" s="8">
        <f t="shared" si="110"/>
        <v>0.40994670504816089</v>
      </c>
      <c r="BN75" s="8">
        <f t="shared" si="111"/>
        <v>0.58527175384098573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1.36038961038961</v>
      </c>
      <c r="F76">
        <f>VLOOKUP(B76,home!$B$2:$E$405,3,FALSE)</f>
        <v>0.79</v>
      </c>
      <c r="G76">
        <f>VLOOKUP(C76,away!$B$2:$E$405,4,FALSE)</f>
        <v>0.8</v>
      </c>
      <c r="H76">
        <f>VLOOKUP(A76,away!$A$2:$E$405,3,FALSE)</f>
        <v>1.1655844155844199</v>
      </c>
      <c r="I76">
        <f>VLOOKUP(C76,away!$B$2:$E$405,3,FALSE)</f>
        <v>0.98</v>
      </c>
      <c r="J76">
        <f>VLOOKUP(B76,home!$B$2:$E$405,4,FALSE)</f>
        <v>0.99</v>
      </c>
      <c r="K76" s="3">
        <f t="shared" ref="K76:K139" si="112">E76*F76*G76</f>
        <v>0.85976623376623351</v>
      </c>
      <c r="L76" s="3">
        <f t="shared" ref="L76:L139" si="113">H76*I76*J76</f>
        <v>1.1308500000000041</v>
      </c>
      <c r="M76" s="5">
        <f t="shared" si="58"/>
        <v>0.1366112150579811</v>
      </c>
      <c r="N76" s="5">
        <f t="shared" si="59"/>
        <v>0.11745370986062939</v>
      </c>
      <c r="O76" s="5">
        <f t="shared" si="60"/>
        <v>0.15448679254831849</v>
      </c>
      <c r="P76" s="5">
        <f t="shared" si="61"/>
        <v>0.13282252779589321</v>
      </c>
      <c r="Q76" s="5">
        <f t="shared" si="62"/>
        <v>5.0491366884372613E-2</v>
      </c>
      <c r="R76" s="5">
        <f t="shared" si="63"/>
        <v>8.7350694676633339E-2</v>
      </c>
      <c r="S76" s="5">
        <f t="shared" si="64"/>
        <v>3.2284728385226669E-2</v>
      </c>
      <c r="T76" s="5">
        <f t="shared" si="65"/>
        <v>5.7098162241192976E-2</v>
      </c>
      <c r="U76" s="5">
        <f t="shared" si="66"/>
        <v>7.5101177778993222E-2</v>
      </c>
      <c r="V76" s="5">
        <f t="shared" si="67"/>
        <v>3.4877071740572869E-3</v>
      </c>
      <c r="W76" s="5">
        <f t="shared" si="68"/>
        <v>1.4470257447962058E-2</v>
      </c>
      <c r="X76" s="5">
        <f t="shared" si="69"/>
        <v>1.6363690635027951E-2</v>
      </c>
      <c r="Y76" s="5">
        <f t="shared" si="70"/>
        <v>9.252439777310717E-3</v>
      </c>
      <c r="Z76" s="5">
        <f t="shared" si="71"/>
        <v>3.2926844358357049E-2</v>
      </c>
      <c r="AA76" s="5">
        <f t="shared" si="72"/>
        <v>2.8309388963791596E-2</v>
      </c>
      <c r="AB76" s="5">
        <f t="shared" si="73"/>
        <v>1.2169728364811234E-2</v>
      </c>
      <c r="AC76" s="5">
        <f t="shared" si="74"/>
        <v>2.1193633465302756E-4</v>
      </c>
      <c r="AD76" s="5">
        <f t="shared" si="75"/>
        <v>3.110259686915532E-3</v>
      </c>
      <c r="AE76" s="5">
        <f t="shared" si="76"/>
        <v>3.5172371669484419E-3</v>
      </c>
      <c r="AF76" s="5">
        <f t="shared" si="77"/>
        <v>1.9887338251218306E-3</v>
      </c>
      <c r="AG76" s="5">
        <f t="shared" si="78"/>
        <v>7.4965321537967674E-4</v>
      </c>
      <c r="AH76" s="5">
        <f t="shared" si="79"/>
        <v>9.3088304856620493E-3</v>
      </c>
      <c r="AI76" s="5">
        <f t="shared" si="80"/>
        <v>8.0034181274259587E-3</v>
      </c>
      <c r="AJ76" s="5">
        <f t="shared" si="81"/>
        <v>3.4405343303367075E-3</v>
      </c>
      <c r="AK76" s="5">
        <f t="shared" si="82"/>
        <v>9.8601841444567392E-4</v>
      </c>
      <c r="AL76" s="5">
        <f t="shared" si="83"/>
        <v>8.2423451657212732E-6</v>
      </c>
      <c r="AM76" s="5">
        <f t="shared" si="84"/>
        <v>5.3481925141086247E-4</v>
      </c>
      <c r="AN76" s="5">
        <f t="shared" si="85"/>
        <v>6.0480035045797596E-4</v>
      </c>
      <c r="AO76" s="5">
        <f t="shared" si="86"/>
        <v>3.419692381577024E-4</v>
      </c>
      <c r="AP76" s="5">
        <f t="shared" si="87"/>
        <v>1.2890530432354638E-4</v>
      </c>
      <c r="AQ76" s="5">
        <f t="shared" si="88"/>
        <v>3.6443140848570725E-5</v>
      </c>
      <c r="AR76" s="5">
        <f t="shared" si="89"/>
        <v>2.1053781909421937E-3</v>
      </c>
      <c r="AS76" s="5">
        <f t="shared" si="90"/>
        <v>1.8101330778799358E-3</v>
      </c>
      <c r="AT76" s="5">
        <f t="shared" si="91"/>
        <v>7.7814564949225614E-4</v>
      </c>
      <c r="AU76" s="5">
        <f t="shared" si="92"/>
        <v>2.2300778479517893E-4</v>
      </c>
      <c r="AV76" s="5">
        <f t="shared" si="93"/>
        <v>4.7933640808475425E-5</v>
      </c>
      <c r="AW76" s="5">
        <f t="shared" si="94"/>
        <v>2.226043690265095E-7</v>
      </c>
      <c r="AX76" s="5">
        <f t="shared" si="95"/>
        <v>7.6636588921865555E-5</v>
      </c>
      <c r="AY76" s="5">
        <f t="shared" si="96"/>
        <v>8.6664486582291965E-5</v>
      </c>
      <c r="AZ76" s="5">
        <f t="shared" si="97"/>
        <v>4.9002267325792636E-5</v>
      </c>
      <c r="BA76" s="5">
        <f t="shared" si="98"/>
        <v>1.8471404668457597E-5</v>
      </c>
      <c r="BB76" s="5">
        <f t="shared" si="99"/>
        <v>5.222096992331336E-6</v>
      </c>
      <c r="BC76" s="5">
        <f t="shared" si="100"/>
        <v>1.1810816767555829E-6</v>
      </c>
      <c r="BD76" s="5">
        <f t="shared" si="101"/>
        <v>3.9681115453783176E-4</v>
      </c>
      <c r="BE76" s="5">
        <f t="shared" si="102"/>
        <v>3.4116483185342249E-4</v>
      </c>
      <c r="BF76" s="5">
        <f t="shared" si="103"/>
        <v>1.4666100128805365E-4</v>
      </c>
      <c r="BG76" s="5">
        <f t="shared" si="104"/>
        <v>4.2031392239271544E-5</v>
      </c>
      <c r="BH76" s="5">
        <f t="shared" si="105"/>
        <v>9.0342929513774476E-6</v>
      </c>
      <c r="BI76" s="5">
        <f t="shared" si="106"/>
        <v>1.5534760051093239E-6</v>
      </c>
      <c r="BJ76" s="8">
        <f t="shared" si="107"/>
        <v>0.27637962595222731</v>
      </c>
      <c r="BK76" s="8">
        <f t="shared" si="108"/>
        <v>0.30551302157955934</v>
      </c>
      <c r="BL76" s="8">
        <f t="shared" si="109"/>
        <v>0.38505843818321139</v>
      </c>
      <c r="BM76" s="8">
        <f t="shared" si="110"/>
        <v>0.32057518136731367</v>
      </c>
      <c r="BN76" s="8">
        <f t="shared" si="111"/>
        <v>0.67921630682382816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1.4345794392523401</v>
      </c>
      <c r="F77">
        <f>VLOOKUP(B77,home!$B$2:$E$405,3,FALSE)</f>
        <v>0.35</v>
      </c>
      <c r="G77">
        <f>VLOOKUP(C77,away!$B$2:$E$405,4,FALSE)</f>
        <v>0.7</v>
      </c>
      <c r="H77">
        <f>VLOOKUP(A77,away!$A$2:$E$405,3,FALSE)</f>
        <v>1.2757009345794399</v>
      </c>
      <c r="I77">
        <f>VLOOKUP(C77,away!$B$2:$E$405,3,FALSE)</f>
        <v>1.46</v>
      </c>
      <c r="J77">
        <f>VLOOKUP(B77,home!$B$2:$E$405,4,FALSE)</f>
        <v>1.49</v>
      </c>
      <c r="K77" s="3">
        <f t="shared" si="112"/>
        <v>0.35147196261682334</v>
      </c>
      <c r="L77" s="3">
        <f t="shared" si="113"/>
        <v>2.7751598130841133</v>
      </c>
      <c r="M77" s="5">
        <f t="shared" si="58"/>
        <v>4.3865296866202476E-2</v>
      </c>
      <c r="N77" s="5">
        <f t="shared" si="59"/>
        <v>1.5417421980333775E-2</v>
      </c>
      <c r="O77" s="5">
        <f t="shared" si="60"/>
        <v>0.12173320905208958</v>
      </c>
      <c r="P77" s="5">
        <f t="shared" si="61"/>
        <v>4.278580990118197E-2</v>
      </c>
      <c r="Q77" s="5">
        <f t="shared" si="62"/>
        <v>2.7093957809598314E-3</v>
      </c>
      <c r="R77" s="5">
        <f t="shared" si="63"/>
        <v>0.16891455483956316</v>
      </c>
      <c r="S77" s="5">
        <f t="shared" si="64"/>
        <v>1.043322204386214E-2</v>
      </c>
      <c r="T77" s="5">
        <f t="shared" si="65"/>
        <v>7.5190062890593701E-3</v>
      </c>
      <c r="U77" s="5">
        <f t="shared" si="66"/>
        <v>5.9368730104008303E-2</v>
      </c>
      <c r="V77" s="5">
        <f t="shared" si="67"/>
        <v>1.1307188317075277E-3</v>
      </c>
      <c r="W77" s="5">
        <f t="shared" si="68"/>
        <v>3.1742555087989772E-4</v>
      </c>
      <c r="X77" s="5">
        <f t="shared" si="69"/>
        <v>8.8090663244797852E-4</v>
      </c>
      <c r="Y77" s="5">
        <f t="shared" si="70"/>
        <v>1.2223283427244443E-3</v>
      </c>
      <c r="Z77" s="5">
        <f t="shared" si="71"/>
        <v>0.15625496147858275</v>
      </c>
      <c r="AA77" s="5">
        <f t="shared" si="72"/>
        <v>5.4919237979493614E-2</v>
      </c>
      <c r="AB77" s="5">
        <f t="shared" si="73"/>
        <v>9.6512861790365029E-3</v>
      </c>
      <c r="AC77" s="5">
        <f t="shared" si="74"/>
        <v>6.8930801284511391E-5</v>
      </c>
      <c r="AD77" s="5">
        <f t="shared" si="75"/>
        <v>2.7891545338120989E-5</v>
      </c>
      <c r="AE77" s="5">
        <f t="shared" si="76"/>
        <v>7.74034957471669E-5</v>
      </c>
      <c r="AF77" s="5">
        <f t="shared" si="77"/>
        <v>1.0740353539488237E-4</v>
      </c>
      <c r="AG77" s="5">
        <f t="shared" si="78"/>
        <v>9.935399173701156E-5</v>
      </c>
      <c r="AH77" s="5">
        <f t="shared" si="79"/>
        <v>0.10840812242259228</v>
      </c>
      <c r="AI77" s="5">
        <f t="shared" si="80"/>
        <v>3.8102415551473361E-2</v>
      </c>
      <c r="AJ77" s="5">
        <f t="shared" si="81"/>
        <v>6.6959653871590573E-3</v>
      </c>
      <c r="AK77" s="5">
        <f t="shared" si="82"/>
        <v>7.8448136541303735E-4</v>
      </c>
      <c r="AL77" s="5">
        <f t="shared" si="83"/>
        <v>2.6893789585795439E-6</v>
      </c>
      <c r="AM77" s="5">
        <f t="shared" si="84"/>
        <v>1.9606192360810986E-6</v>
      </c>
      <c r="AN77" s="5">
        <f t="shared" si="85"/>
        <v>5.441031712731938E-6</v>
      </c>
      <c r="AO77" s="5">
        <f t="shared" si="86"/>
        <v>7.5498662754449516E-6</v>
      </c>
      <c r="AP77" s="5">
        <f t="shared" si="87"/>
        <v>6.9840284939246206E-6</v>
      </c>
      <c r="AQ77" s="5">
        <f t="shared" si="88"/>
        <v>4.8454488024434929E-6</v>
      </c>
      <c r="AR77" s="5">
        <f t="shared" si="89"/>
        <v>6.0169972951816142E-2</v>
      </c>
      <c r="AS77" s="5">
        <f t="shared" si="90"/>
        <v>2.1148058483975996E-2</v>
      </c>
      <c r="AT77" s="5">
        <f t="shared" si="91"/>
        <v>3.7164748104492025E-3</v>
      </c>
      <c r="AU77" s="5">
        <f t="shared" si="92"/>
        <v>4.3541223188152276E-4</v>
      </c>
      <c r="AV77" s="5">
        <f t="shared" si="93"/>
        <v>3.8258797921692544E-5</v>
      </c>
      <c r="AW77" s="5">
        <f t="shared" si="94"/>
        <v>7.286654643406269E-8</v>
      </c>
      <c r="AX77" s="5">
        <f t="shared" si="95"/>
        <v>1.1485044847495349E-7</v>
      </c>
      <c r="AY77" s="5">
        <f t="shared" si="96"/>
        <v>3.1872834912237846E-7</v>
      </c>
      <c r="AZ77" s="5">
        <f t="shared" si="97"/>
        <v>4.4226105288753409E-7</v>
      </c>
      <c r="BA77" s="5">
        <f t="shared" si="98"/>
        <v>4.0911503362191741E-7</v>
      </c>
      <c r="BB77" s="5">
        <f t="shared" si="99"/>
        <v>2.8383990005902527E-7</v>
      </c>
      <c r="BC77" s="5">
        <f t="shared" si="100"/>
        <v>1.5754021679872352E-7</v>
      </c>
      <c r="BD77" s="5">
        <f t="shared" si="101"/>
        <v>2.7830215148373035E-2</v>
      </c>
      <c r="BE77" s="5">
        <f t="shared" si="102"/>
        <v>9.7815403382471178E-3</v>
      </c>
      <c r="BF77" s="5">
        <f t="shared" si="103"/>
        <v>1.7189685900496706E-3</v>
      </c>
      <c r="BG77" s="5">
        <f t="shared" si="104"/>
        <v>2.0138975467381051E-4</v>
      </c>
      <c r="BH77" s="5">
        <f t="shared" si="105"/>
        <v>1.7695713081531186E-5</v>
      </c>
      <c r="BI77" s="5">
        <f t="shared" si="106"/>
        <v>1.243909401333992E-6</v>
      </c>
      <c r="BJ77" s="8">
        <f t="shared" si="107"/>
        <v>2.8407044474144071E-2</v>
      </c>
      <c r="BK77" s="8">
        <f t="shared" si="108"/>
        <v>9.8286986551546301E-2</v>
      </c>
      <c r="BL77" s="8">
        <f t="shared" si="109"/>
        <v>0.69363723361070007</v>
      </c>
      <c r="BM77" s="8">
        <f t="shared" si="110"/>
        <v>0.58116029183283957</v>
      </c>
      <c r="BN77" s="8">
        <f t="shared" si="111"/>
        <v>0.39542568842033077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1.4345794392523401</v>
      </c>
      <c r="F78">
        <f>VLOOKUP(B78,home!$B$2:$E$405,3,FALSE)</f>
        <v>0.52</v>
      </c>
      <c r="G78">
        <f>VLOOKUP(C78,away!$B$2:$E$405,4,FALSE)</f>
        <v>1.08</v>
      </c>
      <c r="H78">
        <f>VLOOKUP(A78,away!$A$2:$E$405,3,FALSE)</f>
        <v>1.2757009345794399</v>
      </c>
      <c r="I78">
        <f>VLOOKUP(C78,away!$B$2:$E$405,3,FALSE)</f>
        <v>1.24</v>
      </c>
      <c r="J78">
        <f>VLOOKUP(B78,home!$B$2:$E$405,4,FALSE)</f>
        <v>0.59</v>
      </c>
      <c r="K78" s="3">
        <f t="shared" si="112"/>
        <v>0.80565981308411427</v>
      </c>
      <c r="L78" s="3">
        <f t="shared" si="113"/>
        <v>0.9333028037383182</v>
      </c>
      <c r="M78" s="5">
        <f t="shared" si="58"/>
        <v>0.17570257700493933</v>
      </c>
      <c r="N78" s="5">
        <f t="shared" si="59"/>
        <v>0.14155650534819661</v>
      </c>
      <c r="O78" s="5">
        <f t="shared" si="60"/>
        <v>0.16398370774275761</v>
      </c>
      <c r="P78" s="5">
        <f t="shared" si="61"/>
        <v>0.13211508332887012</v>
      </c>
      <c r="Q78" s="5">
        <f t="shared" si="62"/>
        <v>5.7023193819834235E-2</v>
      </c>
      <c r="R78" s="5">
        <f t="shared" si="63"/>
        <v>7.6523227101860325E-2</v>
      </c>
      <c r="S78" s="5">
        <f t="shared" si="64"/>
        <v>2.4835144054978227E-2</v>
      </c>
      <c r="T78" s="5">
        <f t="shared" si="65"/>
        <v>5.3219906670164831E-2</v>
      </c>
      <c r="U78" s="5">
        <f t="shared" si="66"/>
        <v>6.1651688843478006E-2</v>
      </c>
      <c r="V78" s="5">
        <f t="shared" si="67"/>
        <v>2.0749060917717821E-3</v>
      </c>
      <c r="W78" s="5">
        <f t="shared" si="68"/>
        <v>1.5313765224782295E-2</v>
      </c>
      <c r="X78" s="5">
        <f t="shared" si="69"/>
        <v>1.4292380020079671E-2</v>
      </c>
      <c r="Y78" s="5">
        <f t="shared" si="70"/>
        <v>6.6695591724169386E-3</v>
      </c>
      <c r="Z78" s="5">
        <f t="shared" si="71"/>
        <v>2.3806447468423433E-2</v>
      </c>
      <c r="AA78" s="5">
        <f t="shared" si="72"/>
        <v>1.9179898017606806E-2</v>
      </c>
      <c r="AB78" s="5">
        <f t="shared" si="73"/>
        <v>7.7262365259187348E-3</v>
      </c>
      <c r="AC78" s="5">
        <f t="shared" si="74"/>
        <v>9.7510803443673645E-5</v>
      </c>
      <c r="AD78" s="5">
        <f t="shared" si="75"/>
        <v>3.0844213071530274E-3</v>
      </c>
      <c r="AE78" s="5">
        <f t="shared" si="76"/>
        <v>2.8786990538761286E-3</v>
      </c>
      <c r="AF78" s="5">
        <f t="shared" si="77"/>
        <v>1.3433489490507174E-3</v>
      </c>
      <c r="AG78" s="5">
        <f t="shared" si="78"/>
        <v>4.1791711351598591E-4</v>
      </c>
      <c r="AH78" s="5">
        <f t="shared" si="79"/>
        <v>5.5546560423321437E-3</v>
      </c>
      <c r="AI78" s="5">
        <f t="shared" si="80"/>
        <v>4.4751631488118603E-3</v>
      </c>
      <c r="AJ78" s="5">
        <f t="shared" si="81"/>
        <v>1.8027295529963394E-3</v>
      </c>
      <c r="AK78" s="5">
        <f t="shared" si="82"/>
        <v>4.8412891823608001E-4</v>
      </c>
      <c r="AL78" s="5">
        <f t="shared" si="83"/>
        <v>2.9328307283879785E-6</v>
      </c>
      <c r="AM78" s="5">
        <f t="shared" si="84"/>
        <v>4.9699885875871368E-4</v>
      </c>
      <c r="AN78" s="5">
        <f t="shared" si="85"/>
        <v>4.6385042833425183E-4</v>
      </c>
      <c r="AO78" s="5">
        <f t="shared" si="86"/>
        <v>2.1645645263978851E-4</v>
      </c>
      <c r="AP78" s="5">
        <f t="shared" si="87"/>
        <v>6.733980471198837E-5</v>
      </c>
      <c r="AQ78" s="5">
        <f t="shared" si="88"/>
        <v>1.5712107135222387E-5</v>
      </c>
      <c r="AR78" s="5">
        <f t="shared" si="89"/>
        <v>1.0368352116221162E-3</v>
      </c>
      <c r="AS78" s="5">
        <f t="shared" si="90"/>
        <v>8.3533646279450216E-4</v>
      </c>
      <c r="AT78" s="5">
        <f t="shared" si="91"/>
        <v>3.3649850923868184E-4</v>
      </c>
      <c r="AU78" s="5">
        <f t="shared" si="92"/>
        <v>9.0367775352106518E-5</v>
      </c>
      <c r="AV78" s="5">
        <f t="shared" si="93"/>
        <v>1.820142124975134E-5</v>
      </c>
      <c r="AW78" s="5">
        <f t="shared" si="94"/>
        <v>6.1257429501882332E-8</v>
      </c>
      <c r="AX78" s="5">
        <f t="shared" si="95"/>
        <v>6.6735334608427206E-5</v>
      </c>
      <c r="AY78" s="5">
        <f t="shared" si="96"/>
        <v>6.2284274898459927E-5</v>
      </c>
      <c r="AZ78" s="5">
        <f t="shared" si="97"/>
        <v>2.9065044195770399E-5</v>
      </c>
      <c r="BA78" s="5">
        <f t="shared" si="98"/>
        <v>9.0421624128968817E-6</v>
      </c>
      <c r="BB78" s="5">
        <f t="shared" si="99"/>
        <v>2.1097688829534737E-6</v>
      </c>
      <c r="BC78" s="5">
        <f t="shared" si="100"/>
        <v>3.9381064274006746E-7</v>
      </c>
      <c r="BD78" s="5">
        <f t="shared" si="101"/>
        <v>1.6128020167025556E-4</v>
      </c>
      <c r="BE78" s="5">
        <f t="shared" si="102"/>
        <v>1.2993697713182634E-4</v>
      </c>
      <c r="BF78" s="5">
        <f t="shared" si="103"/>
        <v>5.2342500354371001E-5</v>
      </c>
      <c r="BG78" s="5">
        <f t="shared" si="104"/>
        <v>1.4056749683952579E-5</v>
      </c>
      <c r="BH78" s="5">
        <f t="shared" si="105"/>
        <v>2.831239580735854E-6</v>
      </c>
      <c r="BI78" s="5">
        <f t="shared" si="106"/>
        <v>4.5620319028239893E-7</v>
      </c>
      <c r="BJ78" s="8">
        <f t="shared" si="107"/>
        <v>0.29722968472629152</v>
      </c>
      <c r="BK78" s="8">
        <f t="shared" si="108"/>
        <v>0.33489043838962995</v>
      </c>
      <c r="BL78" s="8">
        <f t="shared" si="109"/>
        <v>0.34405957914586643</v>
      </c>
      <c r="BM78" s="8">
        <f t="shared" si="110"/>
        <v>0.25301963236628428</v>
      </c>
      <c r="BN78" s="8">
        <f t="shared" si="111"/>
        <v>0.74690429434645822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1.4345794392523401</v>
      </c>
      <c r="F79">
        <f>VLOOKUP(B79,home!$B$2:$E$405,3,FALSE)</f>
        <v>0.61</v>
      </c>
      <c r="G79">
        <f>VLOOKUP(C79,away!$B$2:$E$405,4,FALSE)</f>
        <v>1.01</v>
      </c>
      <c r="H79">
        <f>VLOOKUP(A79,away!$A$2:$E$405,3,FALSE)</f>
        <v>1.2757009345794399</v>
      </c>
      <c r="I79">
        <f>VLOOKUP(C79,away!$B$2:$E$405,3,FALSE)</f>
        <v>0.93</v>
      </c>
      <c r="J79">
        <f>VLOOKUP(B79,home!$B$2:$E$405,4,FALSE)</f>
        <v>0.88</v>
      </c>
      <c r="K79" s="3">
        <f t="shared" si="112"/>
        <v>0.88384439252336677</v>
      </c>
      <c r="L79" s="3">
        <f t="shared" si="113"/>
        <v>1.0440336448598135</v>
      </c>
      <c r="M79" s="5">
        <f t="shared" si="58"/>
        <v>0.14545652454720276</v>
      </c>
      <c r="N79" s="5">
        <f t="shared" si="59"/>
        <v>0.12856093357698262</v>
      </c>
      <c r="O79" s="5">
        <f t="shared" si="60"/>
        <v>0.15186150549165703</v>
      </c>
      <c r="P79" s="5">
        <f t="shared" si="61"/>
        <v>0.13422194006895755</v>
      </c>
      <c r="Q79" s="5">
        <f t="shared" si="62"/>
        <v>5.6813930119792543E-2</v>
      </c>
      <c r="R79" s="5">
        <f t="shared" si="63"/>
        <v>7.9274260546176631E-2</v>
      </c>
      <c r="S79" s="5">
        <f t="shared" si="64"/>
        <v>3.0963769504248888E-2</v>
      </c>
      <c r="T79" s="5">
        <f t="shared" si="65"/>
        <v>5.9315654541777757E-2</v>
      </c>
      <c r="U79" s="5">
        <f t="shared" si="66"/>
        <v>7.0066110655174596E-2</v>
      </c>
      <c r="V79" s="5">
        <f t="shared" si="67"/>
        <v>3.1746921766530409E-3</v>
      </c>
      <c r="W79" s="5">
        <f t="shared" si="68"/>
        <v>1.6738224517864355E-2</v>
      </c>
      <c r="X79" s="5">
        <f t="shared" si="69"/>
        <v>1.7475269551867817E-2</v>
      </c>
      <c r="Y79" s="5">
        <f t="shared" si="70"/>
        <v>9.1223846825721384E-3</v>
      </c>
      <c r="Z79" s="5">
        <f t="shared" si="71"/>
        <v>2.7588331727197102E-2</v>
      </c>
      <c r="AA79" s="5">
        <f t="shared" si="72"/>
        <v>2.4383792296157652E-2</v>
      </c>
      <c r="AB79" s="5">
        <f t="shared" si="73"/>
        <v>1.0775739044706703E-2</v>
      </c>
      <c r="AC79" s="5">
        <f t="shared" si="74"/>
        <v>1.8309308588879795E-4</v>
      </c>
      <c r="AD79" s="5">
        <f t="shared" si="75"/>
        <v>3.6984964702278847E-3</v>
      </c>
      <c r="AE79" s="5">
        <f t="shared" si="76"/>
        <v>3.8613547503131731E-3</v>
      </c>
      <c r="AF79" s="5">
        <f t="shared" si="77"/>
        <v>2.0156921370331087E-3</v>
      </c>
      <c r="AG79" s="5">
        <f t="shared" si="78"/>
        <v>7.0148346958064773E-4</v>
      </c>
      <c r="AH79" s="5">
        <f t="shared" si="79"/>
        <v>7.2007866321868071E-3</v>
      </c>
      <c r="AI79" s="5">
        <f t="shared" si="80"/>
        <v>6.3643748866155292E-3</v>
      </c>
      <c r="AJ79" s="5">
        <f t="shared" si="81"/>
        <v>2.8125585277258363E-3</v>
      </c>
      <c r="AK79" s="5">
        <f t="shared" si="82"/>
        <v>8.2862136112475237E-4</v>
      </c>
      <c r="AL79" s="5">
        <f t="shared" si="83"/>
        <v>6.7580630783548711E-6</v>
      </c>
      <c r="AM79" s="5">
        <f t="shared" si="84"/>
        <v>6.5377907319567657E-4</v>
      </c>
      <c r="AN79" s="5">
        <f t="shared" si="85"/>
        <v>6.8256734872155296E-4</v>
      </c>
      <c r="AO79" s="5">
        <f t="shared" si="86"/>
        <v>3.5631163847403113E-4</v>
      </c>
      <c r="AP79" s="5">
        <f t="shared" si="87"/>
        <v>1.2400044620733831E-4</v>
      </c>
      <c r="AQ79" s="5">
        <f t="shared" si="88"/>
        <v>3.2365159454522664E-5</v>
      </c>
      <c r="AR79" s="5">
        <f t="shared" si="89"/>
        <v>1.5035727026919629E-3</v>
      </c>
      <c r="AS79" s="5">
        <f t="shared" si="90"/>
        <v>1.3289243020254947E-3</v>
      </c>
      <c r="AT79" s="5">
        <f t="shared" si="91"/>
        <v>5.8728114621663119E-4</v>
      </c>
      <c r="AU79" s="5">
        <f t="shared" si="92"/>
        <v>1.7302171597275502E-4</v>
      </c>
      <c r="AV79" s="5">
        <f t="shared" si="93"/>
        <v>3.8231068361822524E-5</v>
      </c>
      <c r="AW79" s="5">
        <f t="shared" si="94"/>
        <v>1.7322479084173608E-7</v>
      </c>
      <c r="AX79" s="5">
        <f t="shared" si="95"/>
        <v>9.6306494632187052E-5</v>
      </c>
      <c r="AY79" s="5">
        <f t="shared" si="96"/>
        <v>1.0054722061451431E-4</v>
      </c>
      <c r="AZ79" s="5">
        <f t="shared" si="97"/>
        <v>5.2487340609347571E-5</v>
      </c>
      <c r="BA79" s="5">
        <f t="shared" si="98"/>
        <v>1.8266183175125219E-5</v>
      </c>
      <c r="BB79" s="5">
        <f t="shared" si="99"/>
        <v>4.7676274495007462E-6</v>
      </c>
      <c r="BC79" s="5">
        <f t="shared" si="100"/>
        <v>9.9551269268719224E-7</v>
      </c>
      <c r="BD79" s="5">
        <f t="shared" si="101"/>
        <v>2.6163008151720174E-4</v>
      </c>
      <c r="BE79" s="5">
        <f t="shared" si="102"/>
        <v>2.3124028046441012E-4</v>
      </c>
      <c r="BF79" s="5">
        <f t="shared" si="103"/>
        <v>1.0219021260699974E-4</v>
      </c>
      <c r="BG79" s="5">
        <f t="shared" si="104"/>
        <v>3.0106748794489134E-5</v>
      </c>
      <c r="BH79" s="5">
        <f t="shared" si="105"/>
        <v>6.6524202747797113E-6</v>
      </c>
      <c r="BI79" s="5">
        <f t="shared" si="106"/>
        <v>1.1759408713145611E-6</v>
      </c>
      <c r="BJ79" s="8">
        <f t="shared" si="107"/>
        <v>0.30042581786323874</v>
      </c>
      <c r="BK79" s="8">
        <f t="shared" si="108"/>
        <v>0.31410732466664398</v>
      </c>
      <c r="BL79" s="8">
        <f t="shared" si="109"/>
        <v>0.35783177606132333</v>
      </c>
      <c r="BM79" s="8">
        <f t="shared" si="110"/>
        <v>0.30366378197181032</v>
      </c>
      <c r="BN79" s="8">
        <f t="shared" si="111"/>
        <v>0.69618909435076903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1.4345794392523401</v>
      </c>
      <c r="F80">
        <f>VLOOKUP(B80,home!$B$2:$E$405,3,FALSE)</f>
        <v>1.39</v>
      </c>
      <c r="G80">
        <f>VLOOKUP(C80,away!$B$2:$E$405,4,FALSE)</f>
        <v>0.84</v>
      </c>
      <c r="H80">
        <f>VLOOKUP(A80,away!$A$2:$E$405,3,FALSE)</f>
        <v>1.2757009345794399</v>
      </c>
      <c r="I80">
        <f>VLOOKUP(C80,away!$B$2:$E$405,3,FALSE)</f>
        <v>0.77</v>
      </c>
      <c r="J80">
        <f>VLOOKUP(B80,home!$B$2:$E$405,4,FALSE)</f>
        <v>1.1299999999999999</v>
      </c>
      <c r="K80" s="3">
        <f t="shared" si="112"/>
        <v>1.6750149532710321</v>
      </c>
      <c r="L80" s="3">
        <f t="shared" si="113"/>
        <v>1.1099873831775706</v>
      </c>
      <c r="M80" s="5">
        <f t="shared" si="58"/>
        <v>6.1728944804283481E-2</v>
      </c>
      <c r="N80" s="5">
        <f t="shared" si="59"/>
        <v>0.10339690559681701</v>
      </c>
      <c r="O80" s="5">
        <f t="shared" si="60"/>
        <v>6.8518349909619303E-2</v>
      </c>
      <c r="P80" s="5">
        <f t="shared" si="61"/>
        <v>0.1147692606720692</v>
      </c>
      <c r="Q80" s="5">
        <f t="shared" si="62"/>
        <v>8.6595681498310886E-2</v>
      </c>
      <c r="R80" s="5">
        <f t="shared" si="63"/>
        <v>3.8027251957911748E-2</v>
      </c>
      <c r="S80" s="5">
        <f t="shared" si="64"/>
        <v>5.334605684973312E-2</v>
      </c>
      <c r="T80" s="5">
        <f t="shared" si="65"/>
        <v>9.6120113900788465E-2</v>
      </c>
      <c r="U80" s="5">
        <f t="shared" si="66"/>
        <v>6.3696215661307301E-2</v>
      </c>
      <c r="V80" s="5">
        <f t="shared" si="67"/>
        <v>1.1020379362326835E-2</v>
      </c>
      <c r="W80" s="5">
        <f t="shared" si="68"/>
        <v>4.8349687132788796E-2</v>
      </c>
      <c r="X80" s="5">
        <f t="shared" si="69"/>
        <v>5.3667542697978493E-2</v>
      </c>
      <c r="Y80" s="5">
        <f t="shared" si="70"/>
        <v>2.9785147640449851E-2</v>
      </c>
      <c r="Z80" s="5">
        <f t="shared" si="71"/>
        <v>1.4069923296732196E-2</v>
      </c>
      <c r="AA80" s="5">
        <f t="shared" si="72"/>
        <v>2.3567331913402885E-2</v>
      </c>
      <c r="AB80" s="5">
        <f t="shared" si="73"/>
        <v>1.9737816681825719E-2</v>
      </c>
      <c r="AC80" s="5">
        <f t="shared" si="74"/>
        <v>1.2805993968369831E-3</v>
      </c>
      <c r="AD80" s="5">
        <f t="shared" si="75"/>
        <v>2.0246612233349323E-2</v>
      </c>
      <c r="AE80" s="5">
        <f t="shared" si="76"/>
        <v>2.2473484131106402E-2</v>
      </c>
      <c r="AF80" s="5">
        <f t="shared" si="77"/>
        <v>1.2472641920784731E-2</v>
      </c>
      <c r="AG80" s="5">
        <f t="shared" si="78"/>
        <v>4.614825055654235E-3</v>
      </c>
      <c r="AH80" s="5">
        <f t="shared" si="79"/>
        <v>3.904359335412228E-3</v>
      </c>
      <c r="AI80" s="5">
        <f t="shared" si="80"/>
        <v>6.5398602697588314E-3</v>
      </c>
      <c r="AJ80" s="5">
        <f t="shared" si="81"/>
        <v>5.4771818720745847E-3</v>
      </c>
      <c r="AK80" s="5">
        <f t="shared" si="82"/>
        <v>3.0581205125033181E-3</v>
      </c>
      <c r="AL80" s="5">
        <f t="shared" si="83"/>
        <v>9.5237944829978358E-5</v>
      </c>
      <c r="AM80" s="5">
        <f t="shared" si="84"/>
        <v>6.7826756487880599E-3</v>
      </c>
      <c r="AN80" s="5">
        <f t="shared" si="85"/>
        <v>7.528684394340489E-3</v>
      </c>
      <c r="AO80" s="5">
        <f t="shared" si="86"/>
        <v>4.1783723448219076E-3</v>
      </c>
      <c r="AP80" s="5">
        <f t="shared" si="87"/>
        <v>1.5459801949901323E-3</v>
      </c>
      <c r="AQ80" s="5">
        <f t="shared" si="88"/>
        <v>4.2900462777036198E-4</v>
      </c>
      <c r="AR80" s="5">
        <f t="shared" si="89"/>
        <v>8.6675792033982747E-4</v>
      </c>
      <c r="AS80" s="5">
        <f t="shared" si="90"/>
        <v>1.4518324774353132E-3</v>
      </c>
      <c r="AT80" s="5">
        <f t="shared" si="91"/>
        <v>1.2159205546743389E-3</v>
      </c>
      <c r="AU80" s="5">
        <f t="shared" si="92"/>
        <v>6.7889503702304175E-4</v>
      </c>
      <c r="AV80" s="5">
        <f t="shared" si="93"/>
        <v>2.8428983467877159E-4</v>
      </c>
      <c r="AW80" s="5">
        <f t="shared" si="94"/>
        <v>4.918631027739989E-6</v>
      </c>
      <c r="AX80" s="5">
        <f t="shared" si="95"/>
        <v>1.893513855817883E-3</v>
      </c>
      <c r="AY80" s="5">
        <f t="shared" si="96"/>
        <v>2.1017764898297636E-3</v>
      </c>
      <c r="AZ80" s="5">
        <f t="shared" si="97"/>
        <v>1.16647269298514E-3</v>
      </c>
      <c r="BA80" s="5">
        <f t="shared" si="98"/>
        <v>4.3158999067822285E-4</v>
      </c>
      <c r="BB80" s="5">
        <f t="shared" si="99"/>
        <v>1.1976486108963821E-4</v>
      </c>
      <c r="BC80" s="5">
        <f t="shared" si="100"/>
        <v>2.658749695150255E-5</v>
      </c>
      <c r="BD80" s="5">
        <f t="shared" si="101"/>
        <v>1.6034839264107297E-4</v>
      </c>
      <c r="BE80" s="5">
        <f t="shared" si="102"/>
        <v>2.6858595540677193E-4</v>
      </c>
      <c r="BF80" s="5">
        <f t="shared" si="103"/>
        <v>2.2494274577246481E-4</v>
      </c>
      <c r="BG80" s="5">
        <f t="shared" si="104"/>
        <v>1.2559415426624093E-4</v>
      </c>
      <c r="BH80" s="5">
        <f t="shared" si="105"/>
        <v>5.2593021609845616E-5</v>
      </c>
      <c r="BI80" s="5">
        <f t="shared" si="106"/>
        <v>1.7618819526839575E-5</v>
      </c>
      <c r="BJ80" s="8">
        <f t="shared" si="107"/>
        <v>0.50392706440609147</v>
      </c>
      <c r="BK80" s="8">
        <f t="shared" si="108"/>
        <v>0.24434225551990937</v>
      </c>
      <c r="BL80" s="8">
        <f t="shared" si="109"/>
        <v>0.23787386702719041</v>
      </c>
      <c r="BM80" s="8">
        <f t="shared" si="110"/>
        <v>0.52507985795210976</v>
      </c>
      <c r="BN80" s="8">
        <f t="shared" si="111"/>
        <v>0.47303639443901163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1.4345794392523401</v>
      </c>
      <c r="F81">
        <f>VLOOKUP(B81,home!$B$2:$E$405,3,FALSE)</f>
        <v>1.08</v>
      </c>
      <c r="G81">
        <f>VLOOKUP(C81,away!$B$2:$E$405,4,FALSE)</f>
        <v>0.77</v>
      </c>
      <c r="H81">
        <f>VLOOKUP(A81,away!$A$2:$E$405,3,FALSE)</f>
        <v>1.2757009345794399</v>
      </c>
      <c r="I81">
        <f>VLOOKUP(C81,away!$B$2:$E$405,3,FALSE)</f>
        <v>0.85</v>
      </c>
      <c r="J81">
        <f>VLOOKUP(B81,home!$B$2:$E$405,4,FALSE)</f>
        <v>0.86</v>
      </c>
      <c r="K81" s="3">
        <f t="shared" si="112"/>
        <v>1.1929962616822463</v>
      </c>
      <c r="L81" s="3">
        <f t="shared" si="113"/>
        <v>0.93253738317757051</v>
      </c>
      <c r="M81" s="5">
        <f t="shared" si="58"/>
        <v>0.11936925047995824</v>
      </c>
      <c r="N81" s="5">
        <f t="shared" si="59"/>
        <v>0.14240706958240185</v>
      </c>
      <c r="O81" s="5">
        <f t="shared" si="60"/>
        <v>0.11131628847444819</v>
      </c>
      <c r="P81" s="5">
        <f t="shared" si="61"/>
        <v>0.1327999160143592</v>
      </c>
      <c r="Q81" s="5">
        <f t="shared" si="62"/>
        <v>8.4945550824464491E-2</v>
      </c>
      <c r="R81" s="5">
        <f t="shared" si="63"/>
        <v>5.1903300179500726E-2</v>
      </c>
      <c r="S81" s="5">
        <f t="shared" si="64"/>
        <v>3.6935428559932752E-2</v>
      </c>
      <c r="T81" s="5">
        <f t="shared" si="65"/>
        <v>7.9214901678423419E-2</v>
      </c>
      <c r="U81" s="5">
        <f t="shared" si="66"/>
        <v>6.1920443083115832E-2</v>
      </c>
      <c r="V81" s="5">
        <f t="shared" si="67"/>
        <v>4.5656852264822443E-3</v>
      </c>
      <c r="W81" s="5">
        <f t="shared" si="68"/>
        <v>3.3779908193375119E-2</v>
      </c>
      <c r="X81" s="5">
        <f t="shared" si="69"/>
        <v>3.1501027190628604E-2</v>
      </c>
      <c r="Y81" s="5">
        <f t="shared" si="70"/>
        <v>1.4687942731877146E-2</v>
      </c>
      <c r="Z81" s="5">
        <f t="shared" si="71"/>
        <v>1.6133922575890514E-2</v>
      </c>
      <c r="AA81" s="5">
        <f t="shared" si="72"/>
        <v>1.9247709319308182E-2</v>
      </c>
      <c r="AB81" s="5">
        <f t="shared" si="73"/>
        <v>1.14812226319406E-2</v>
      </c>
      <c r="AC81" s="5">
        <f t="shared" si="74"/>
        <v>3.1746168516334246E-4</v>
      </c>
      <c r="AD81" s="5">
        <f t="shared" si="75"/>
        <v>1.0074826048666502E-2</v>
      </c>
      <c r="AE81" s="5">
        <f t="shared" si="76"/>
        <v>9.3951519193926809E-3</v>
      </c>
      <c r="AF81" s="5">
        <f t="shared" si="77"/>
        <v>4.3806651927330896E-3</v>
      </c>
      <c r="AG81" s="5">
        <f t="shared" si="78"/>
        <v>1.3617113518027946E-3</v>
      </c>
      <c r="AH81" s="5">
        <f t="shared" si="79"/>
        <v>3.7613714848276163E-3</v>
      </c>
      <c r="AI81" s="5">
        <f t="shared" si="80"/>
        <v>4.4873021201975467E-3</v>
      </c>
      <c r="AJ81" s="5">
        <f t="shared" si="81"/>
        <v>2.6766673272172457E-3</v>
      </c>
      <c r="AK81" s="5">
        <f t="shared" si="82"/>
        <v>1.0644180383790611E-3</v>
      </c>
      <c r="AL81" s="5">
        <f t="shared" si="83"/>
        <v>1.412721784143134E-5</v>
      </c>
      <c r="AM81" s="5">
        <f t="shared" si="84"/>
        <v>2.4038459626316089E-3</v>
      </c>
      <c r="AN81" s="5">
        <f t="shared" si="85"/>
        <v>2.2416762235544481E-3</v>
      </c>
      <c r="AO81" s="5">
        <f t="shared" si="86"/>
        <v>1.0452234397224217E-3</v>
      </c>
      <c r="AP81" s="5">
        <f t="shared" si="87"/>
        <v>3.2490331043820219E-4</v>
      </c>
      <c r="AQ81" s="5">
        <f t="shared" si="88"/>
        <v>7.5746120725442707E-5</v>
      </c>
      <c r="AR81" s="5">
        <f t="shared" si="89"/>
        <v>7.0152390432397574E-4</v>
      </c>
      <c r="AS81" s="5">
        <f t="shared" si="90"/>
        <v>8.3691539533923697E-4</v>
      </c>
      <c r="AT81" s="5">
        <f t="shared" si="91"/>
        <v>4.9921846899201455E-4</v>
      </c>
      <c r="AU81" s="5">
        <f t="shared" si="92"/>
        <v>1.9852192242340253E-4</v>
      </c>
      <c r="AV81" s="5">
        <f t="shared" si="93"/>
        <v>5.9208977828273043E-5</v>
      </c>
      <c r="AW81" s="5">
        <f t="shared" si="94"/>
        <v>4.3657561523388521E-7</v>
      </c>
      <c r="AX81" s="5">
        <f t="shared" si="95"/>
        <v>4.7796320784657841E-4</v>
      </c>
      <c r="AY81" s="5">
        <f t="shared" si="96"/>
        <v>4.4571855910040541E-4</v>
      </c>
      <c r="AZ81" s="5">
        <f t="shared" si="97"/>
        <v>2.0782460936858465E-4</v>
      </c>
      <c r="BA81" s="5">
        <f t="shared" si="98"/>
        <v>6.4601405793493602E-5</v>
      </c>
      <c r="BB81" s="5">
        <f t="shared" si="99"/>
        <v>1.5060806477064212E-5</v>
      </c>
      <c r="BC81" s="5">
        <f t="shared" si="100"/>
        <v>2.8089530121330536E-6</v>
      </c>
      <c r="BD81" s="5">
        <f t="shared" si="101"/>
        <v>1.0903287766246542E-4</v>
      </c>
      <c r="BE81" s="5">
        <f t="shared" si="102"/>
        <v>1.3007581545177894E-4</v>
      </c>
      <c r="BF81" s="5">
        <f t="shared" si="103"/>
        <v>7.7589980784621032E-5</v>
      </c>
      <c r="BG81" s="5">
        <f t="shared" si="104"/>
        <v>3.0854852340016735E-5</v>
      </c>
      <c r="BH81" s="5">
        <f t="shared" si="105"/>
        <v>9.2024308740994198E-6</v>
      </c>
      <c r="BI81" s="5">
        <f t="shared" si="106"/>
        <v>2.1956931262379771E-6</v>
      </c>
      <c r="BJ81" s="8">
        <f t="shared" si="107"/>
        <v>0.41905412731243602</v>
      </c>
      <c r="BK81" s="8">
        <f t="shared" si="108"/>
        <v>0.29444758774283764</v>
      </c>
      <c r="BL81" s="8">
        <f t="shared" si="109"/>
        <v>0.2705130629780812</v>
      </c>
      <c r="BM81" s="8">
        <f t="shared" si="110"/>
        <v>0.35696204307062751</v>
      </c>
      <c r="BN81" s="8">
        <f t="shared" si="111"/>
        <v>0.64274137555513267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1.4345794392523401</v>
      </c>
      <c r="F82">
        <f>VLOOKUP(B82,home!$B$2:$E$405,3,FALSE)</f>
        <v>0.85</v>
      </c>
      <c r="G82">
        <f>VLOOKUP(C82,away!$B$2:$E$405,4,FALSE)</f>
        <v>1.01</v>
      </c>
      <c r="H82">
        <f>VLOOKUP(A82,away!$A$2:$E$405,3,FALSE)</f>
        <v>1.2757009345794399</v>
      </c>
      <c r="I82">
        <f>VLOOKUP(C82,away!$B$2:$E$405,3,FALSE)</f>
        <v>0.89</v>
      </c>
      <c r="J82">
        <f>VLOOKUP(B82,home!$B$2:$E$405,4,FALSE)</f>
        <v>1.48</v>
      </c>
      <c r="K82" s="3">
        <f t="shared" si="112"/>
        <v>1.231586448598134</v>
      </c>
      <c r="L82" s="3">
        <f t="shared" si="113"/>
        <v>1.6803532710280384</v>
      </c>
      <c r="M82" s="5">
        <f t="shared" si="58"/>
        <v>5.4370164643381902E-2</v>
      </c>
      <c r="N82" s="5">
        <f t="shared" si="59"/>
        <v>6.6961557982838538E-2</v>
      </c>
      <c r="O82" s="5">
        <f t="shared" si="60"/>
        <v>9.136108400483979E-2</v>
      </c>
      <c r="P82" s="5">
        <f t="shared" si="61"/>
        <v>0.1125190729895964</v>
      </c>
      <c r="Q82" s="5">
        <f t="shared" si="62"/>
        <v>4.1234473694341085E-2</v>
      </c>
      <c r="R82" s="5">
        <f t="shared" si="63"/>
        <v>7.675944817609999E-2</v>
      </c>
      <c r="S82" s="5">
        <f t="shared" si="64"/>
        <v>5.8214564317947165E-2</v>
      </c>
      <c r="T82" s="5">
        <f t="shared" si="65"/>
        <v>6.9288482751405644E-2</v>
      </c>
      <c r="U82" s="5">
        <f t="shared" si="66"/>
        <v>9.4535896175555481E-2</v>
      </c>
      <c r="V82" s="5">
        <f t="shared" si="67"/>
        <v>1.3386117704059527E-2</v>
      </c>
      <c r="W82" s="5">
        <f t="shared" si="68"/>
        <v>1.6927939672342244E-2</v>
      </c>
      <c r="X82" s="5">
        <f t="shared" si="69"/>
        <v>2.8444918800185588E-2</v>
      </c>
      <c r="Y82" s="5">
        <f t="shared" si="70"/>
        <v>2.3898756175009406E-2</v>
      </c>
      <c r="Z82" s="5">
        <f t="shared" si="71"/>
        <v>4.2994329941672266E-2</v>
      </c>
      <c r="AA82" s="5">
        <f t="shared" si="72"/>
        <v>5.2951234122720556E-2</v>
      </c>
      <c r="AB82" s="5">
        <f t="shared" si="73"/>
        <v>3.2607011191044873E-2</v>
      </c>
      <c r="AC82" s="5">
        <f t="shared" si="74"/>
        <v>1.7314109273781442E-3</v>
      </c>
      <c r="AD82" s="5">
        <f t="shared" si="75"/>
        <v>5.2120552757858639E-3</v>
      </c>
      <c r="AE82" s="5">
        <f t="shared" si="76"/>
        <v>8.7580941314457216E-3</v>
      </c>
      <c r="AF82" s="5">
        <f t="shared" si="77"/>
        <v>7.3583460608731451E-3</v>
      </c>
      <c r="AG82" s="5">
        <f t="shared" si="78"/>
        <v>4.1215402909148225E-3</v>
      </c>
      <c r="AH82" s="5">
        <f t="shared" si="79"/>
        <v>1.8061415738286932E-2</v>
      </c>
      <c r="AI82" s="5">
        <f t="shared" si="80"/>
        <v>2.2244194865771245E-2</v>
      </c>
      <c r="AJ82" s="5">
        <f t="shared" si="81"/>
        <v>1.3697824478330029E-2</v>
      </c>
      <c r="AK82" s="5">
        <f t="shared" si="82"/>
        <v>5.6233516675956909E-3</v>
      </c>
      <c r="AL82" s="5">
        <f t="shared" si="83"/>
        <v>1.4332621855421202E-4</v>
      </c>
      <c r="AM82" s="5">
        <f t="shared" si="84"/>
        <v>1.2838193294004564E-3</v>
      </c>
      <c r="AN82" s="5">
        <f t="shared" si="85"/>
        <v>2.1572700095670795E-3</v>
      </c>
      <c r="AO82" s="5">
        <f t="shared" si="86"/>
        <v>1.8124878585333655E-3</v>
      </c>
      <c r="AP82" s="5">
        <f t="shared" si="87"/>
        <v>1.0152066339283816E-3</v>
      </c>
      <c r="AQ82" s="5">
        <f t="shared" si="88"/>
        <v>4.2647644702273015E-4</v>
      </c>
      <c r="AR82" s="5">
        <f t="shared" si="89"/>
        <v>6.0699118030455449E-3</v>
      </c>
      <c r="AS82" s="5">
        <f t="shared" si="90"/>
        <v>7.4756211208167576E-3</v>
      </c>
      <c r="AT82" s="5">
        <f t="shared" si="91"/>
        <v>4.6034368336259571E-3</v>
      </c>
      <c r="AU82" s="5">
        <f t="shared" si="92"/>
        <v>1.8898434737570776E-3</v>
      </c>
      <c r="AV82" s="5">
        <f t="shared" si="93"/>
        <v>5.8187640306271043E-4</v>
      </c>
      <c r="AW82" s="5">
        <f t="shared" si="94"/>
        <v>8.2392681888239931E-6</v>
      </c>
      <c r="AX82" s="5">
        <f t="shared" si="95"/>
        <v>2.6352241475632415E-4</v>
      </c>
      <c r="AY82" s="5">
        <f t="shared" si="96"/>
        <v>4.428107516249967E-4</v>
      </c>
      <c r="AZ82" s="5">
        <f t="shared" si="97"/>
        <v>3.7203924746972386E-4</v>
      </c>
      <c r="BA82" s="5">
        <f t="shared" si="98"/>
        <v>2.0838578881218674E-4</v>
      </c>
      <c r="BB82" s="5">
        <f t="shared" si="99"/>
        <v>8.7540435466579007E-5</v>
      </c>
      <c r="BC82" s="5">
        <f t="shared" si="100"/>
        <v>2.9419771416696974E-5</v>
      </c>
      <c r="BD82" s="5">
        <f t="shared" si="101"/>
        <v>1.6999326921832134E-3</v>
      </c>
      <c r="BE82" s="5">
        <f t="shared" si="102"/>
        <v>2.0936140672217886E-3</v>
      </c>
      <c r="BF82" s="5">
        <f t="shared" si="103"/>
        <v>1.289233356892389E-3</v>
      </c>
      <c r="BG82" s="5">
        <f t="shared" si="104"/>
        <v>5.292674438097828E-4</v>
      </c>
      <c r="BH82" s="5">
        <f t="shared" si="105"/>
        <v>1.6295965287007583E-4</v>
      </c>
      <c r="BI82" s="5">
        <f t="shared" si="106"/>
        <v>4.0139780028608291E-5</v>
      </c>
      <c r="BJ82" s="8">
        <f t="shared" si="107"/>
        <v>0.28030514352314057</v>
      </c>
      <c r="BK82" s="8">
        <f t="shared" si="108"/>
        <v>0.24080746755254234</v>
      </c>
      <c r="BL82" s="8">
        <f t="shared" si="109"/>
        <v>0.43427729704755852</v>
      </c>
      <c r="BM82" s="8">
        <f t="shared" si="110"/>
        <v>0.55474386509037987</v>
      </c>
      <c r="BN82" s="8">
        <f t="shared" si="111"/>
        <v>0.44320580149109767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1.4345794392523401</v>
      </c>
      <c r="F83">
        <f>VLOOKUP(B83,home!$B$2:$E$405,3,FALSE)</f>
        <v>1.29</v>
      </c>
      <c r="G83">
        <f>VLOOKUP(C83,away!$B$2:$E$405,4,FALSE)</f>
        <v>1.32</v>
      </c>
      <c r="H83">
        <f>VLOOKUP(A83,away!$A$2:$E$405,3,FALSE)</f>
        <v>1.2757009345794399</v>
      </c>
      <c r="I83">
        <f>VLOOKUP(C83,away!$B$2:$E$405,3,FALSE)</f>
        <v>0.49</v>
      </c>
      <c r="J83">
        <f>VLOOKUP(B83,home!$B$2:$E$405,4,FALSE)</f>
        <v>0.34</v>
      </c>
      <c r="K83" s="3">
        <f t="shared" si="112"/>
        <v>2.4428018691588846</v>
      </c>
      <c r="L83" s="3">
        <f t="shared" si="113"/>
        <v>0.21253177570093471</v>
      </c>
      <c r="M83" s="5">
        <f t="shared" si="58"/>
        <v>7.0275387731415853E-2</v>
      </c>
      <c r="N83" s="5">
        <f t="shared" si="59"/>
        <v>0.17166884850616798</v>
      </c>
      <c r="O83" s="5">
        <f t="shared" si="60"/>
        <v>1.493575294262949E-2</v>
      </c>
      <c r="P83" s="5">
        <f t="shared" si="61"/>
        <v>3.6485085205550626E-2</v>
      </c>
      <c r="Q83" s="5">
        <f t="shared" si="62"/>
        <v>0.2096764920036103</v>
      </c>
      <c r="R83" s="5">
        <f t="shared" si="63"/>
        <v>1.5871610471637533E-3</v>
      </c>
      <c r="S83" s="5">
        <f t="shared" si="64"/>
        <v>4.7355179580930605E-3</v>
      </c>
      <c r="T83" s="5">
        <f t="shared" si="65"/>
        <v>4.4562917168270127E-2</v>
      </c>
      <c r="U83" s="5">
        <f t="shared" si="66"/>
        <v>3.8771199726677892E-3</v>
      </c>
      <c r="V83" s="5">
        <f t="shared" si="67"/>
        <v>2.7317257272642376E-4</v>
      </c>
      <c r="W83" s="5">
        <f t="shared" si="68"/>
        <v>0.17073270886169906</v>
      </c>
      <c r="X83" s="5">
        <f t="shared" si="69"/>
        <v>3.6286125784607604E-2</v>
      </c>
      <c r="Y83" s="5">
        <f t="shared" si="70"/>
        <v>3.8559773731550637E-3</v>
      </c>
      <c r="Z83" s="5">
        <f t="shared" si="71"/>
        <v>1.1244071855902248E-4</v>
      </c>
      <c r="AA83" s="5">
        <f t="shared" si="72"/>
        <v>2.7467039746554818E-4</v>
      </c>
      <c r="AB83" s="5">
        <f t="shared" si="73"/>
        <v>3.3548268016572746E-4</v>
      </c>
      <c r="AC83" s="5">
        <f t="shared" si="74"/>
        <v>8.8639893295881584E-6</v>
      </c>
      <c r="AD83" s="5">
        <f t="shared" si="75"/>
        <v>0.10426654508347956</v>
      </c>
      <c r="AE83" s="5">
        <f t="shared" si="76"/>
        <v>2.215995397279347E-2</v>
      </c>
      <c r="AF83" s="5">
        <f t="shared" si="77"/>
        <v>2.3548471836443894E-3</v>
      </c>
      <c r="AG83" s="5">
        <f t="shared" si="78"/>
        <v>1.6682661781476237E-4</v>
      </c>
      <c r="AH83" s="5">
        <f t="shared" si="79"/>
        <v>5.974306394109522E-6</v>
      </c>
      <c r="AI83" s="5">
        <f t="shared" si="80"/>
        <v>1.4594046826458617E-5</v>
      </c>
      <c r="AJ83" s="5">
        <f t="shared" si="81"/>
        <v>1.7825182433132701E-5</v>
      </c>
      <c r="AK83" s="5">
        <f t="shared" si="82"/>
        <v>1.4514462988584891E-5</v>
      </c>
      <c r="AL83" s="5">
        <f t="shared" si="83"/>
        <v>1.8407776400302481E-7</v>
      </c>
      <c r="AM83" s="5">
        <f t="shared" si="84"/>
        <v>5.0940502244132588E-2</v>
      </c>
      <c r="AN83" s="5">
        <f t="shared" si="85"/>
        <v>1.0826475397042946E-2</v>
      </c>
      <c r="AO83" s="5">
        <f t="shared" si="86"/>
        <v>1.1504850203580099E-3</v>
      </c>
      <c r="AP83" s="5">
        <f t="shared" si="87"/>
        <v>8.1504874764671274E-5</v>
      </c>
      <c r="AQ83" s="5">
        <f t="shared" si="88"/>
        <v>4.3305939405044718E-6</v>
      </c>
      <c r="AR83" s="5">
        <f t="shared" si="89"/>
        <v>2.5394598930430916E-7</v>
      </c>
      <c r="AS83" s="5">
        <f t="shared" si="90"/>
        <v>6.2033973733796854E-7</v>
      </c>
      <c r="AT83" s="5">
        <f t="shared" si="91"/>
        <v>7.5768353494136071E-7</v>
      </c>
      <c r="AU83" s="5">
        <f t="shared" si="92"/>
        <v>6.1695691846188895E-7</v>
      </c>
      <c r="AV83" s="5">
        <f t="shared" si="93"/>
        <v>3.7677587840230205E-7</v>
      </c>
      <c r="AW83" s="5">
        <f t="shared" si="94"/>
        <v>2.6546724571330153E-9</v>
      </c>
      <c r="AX83" s="5">
        <f t="shared" si="95"/>
        <v>2.0739592349643225E-2</v>
      </c>
      <c r="AY83" s="5">
        <f t="shared" si="96"/>
        <v>4.4078223893831946E-3</v>
      </c>
      <c r="AZ83" s="5">
        <f t="shared" si="97"/>
        <v>4.6840115969497368E-4</v>
      </c>
      <c r="BA83" s="5">
        <f t="shared" si="98"/>
        <v>3.318337673678328E-5</v>
      </c>
      <c r="BB83" s="5">
        <f t="shared" si="99"/>
        <v>1.7631304954054093E-6</v>
      </c>
      <c r="BC83" s="5">
        <f t="shared" si="100"/>
        <v>7.494425099619613E-8</v>
      </c>
      <c r="BD83" s="5">
        <f t="shared" si="101"/>
        <v>8.9952653398292253E-9</v>
      </c>
      <c r="BE83" s="5">
        <f t="shared" si="102"/>
        <v>2.1973650985714958E-8</v>
      </c>
      <c r="BF83" s="5">
        <f t="shared" si="103"/>
        <v>2.6838637850074738E-8</v>
      </c>
      <c r="BG83" s="5">
        <f t="shared" si="104"/>
        <v>2.1853824901946985E-8</v>
      </c>
      <c r="BH83" s="5">
        <f t="shared" si="105"/>
        <v>1.3346141079686773E-8</v>
      </c>
      <c r="BI83" s="5">
        <f t="shared" si="106"/>
        <v>6.520395675103404E-9</v>
      </c>
      <c r="BJ83" s="8">
        <f t="shared" si="107"/>
        <v>0.85438537803568537</v>
      </c>
      <c r="BK83" s="8">
        <f t="shared" si="108"/>
        <v>0.11618603392426274</v>
      </c>
      <c r="BL83" s="8">
        <f t="shared" si="109"/>
        <v>2.1065820268708877E-2</v>
      </c>
      <c r="BM83" s="8">
        <f t="shared" si="110"/>
        <v>0.48271312577596759</v>
      </c>
      <c r="BN83" s="8">
        <f t="shared" si="111"/>
        <v>0.50462872743653797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1.4345794392523401</v>
      </c>
      <c r="F84">
        <f>VLOOKUP(B84,home!$B$2:$E$405,3,FALSE)</f>
        <v>0.8</v>
      </c>
      <c r="G84">
        <f>VLOOKUP(C84,away!$B$2:$E$405,4,FALSE)</f>
        <v>0.5</v>
      </c>
      <c r="H84">
        <f>VLOOKUP(A84,away!$A$2:$E$405,3,FALSE)</f>
        <v>1.2757009345794399</v>
      </c>
      <c r="I84">
        <f>VLOOKUP(C84,away!$B$2:$E$405,3,FALSE)</f>
        <v>0.6</v>
      </c>
      <c r="J84">
        <f>VLOOKUP(B84,home!$B$2:$E$405,4,FALSE)</f>
        <v>1.57</v>
      </c>
      <c r="K84" s="3">
        <f t="shared" si="112"/>
        <v>0.57383177570093602</v>
      </c>
      <c r="L84" s="3">
        <f t="shared" si="113"/>
        <v>1.2017102803738324</v>
      </c>
      <c r="M84" s="5">
        <f t="shared" si="58"/>
        <v>0.16939160486081722</v>
      </c>
      <c r="N84" s="5">
        <f t="shared" si="59"/>
        <v>9.7202285406114045E-2</v>
      </c>
      <c r="O84" s="5">
        <f t="shared" si="60"/>
        <v>0.20355963297026611</v>
      </c>
      <c r="P84" s="5">
        <f t="shared" si="61"/>
        <v>0.11680898564835859</v>
      </c>
      <c r="Q84" s="5">
        <f t="shared" si="62"/>
        <v>2.7888880018389798E-2</v>
      </c>
      <c r="R84" s="5">
        <f t="shared" si="63"/>
        <v>0.12230985180474646</v>
      </c>
      <c r="S84" s="5">
        <f t="shared" si="64"/>
        <v>2.013727176652215E-2</v>
      </c>
      <c r="T84" s="5">
        <f t="shared" si="65"/>
        <v>3.3514353826211374E-2</v>
      </c>
      <c r="U84" s="5">
        <f t="shared" si="66"/>
        <v>7.0185279446835988E-2</v>
      </c>
      <c r="V84" s="5">
        <f t="shared" si="67"/>
        <v>1.5429167426078956E-3</v>
      </c>
      <c r="W84" s="5">
        <f t="shared" si="68"/>
        <v>5.3345085144209901E-3</v>
      </c>
      <c r="X84" s="5">
        <f t="shared" si="69"/>
        <v>6.4105337225214441E-3</v>
      </c>
      <c r="Y84" s="5">
        <f t="shared" si="70"/>
        <v>3.8518021385185765E-3</v>
      </c>
      <c r="Z84" s="5">
        <f t="shared" si="71"/>
        <v>4.8993668768254603E-2</v>
      </c>
      <c r="AA84" s="5">
        <f t="shared" si="72"/>
        <v>2.8114123947391025E-2</v>
      </c>
      <c r="AB84" s="5">
        <f t="shared" si="73"/>
        <v>8.0663888335037997E-3</v>
      </c>
      <c r="AC84" s="5">
        <f t="shared" si="74"/>
        <v>6.6497738993611635E-5</v>
      </c>
      <c r="AD84" s="5">
        <f t="shared" si="75"/>
        <v>7.6527762333048963E-4</v>
      </c>
      <c r="AE84" s="5">
        <f t="shared" si="76"/>
        <v>9.1964198729630289E-4</v>
      </c>
      <c r="AF84" s="5">
        <f t="shared" si="77"/>
        <v>5.5257161519869436E-4</v>
      </c>
      <c r="AG84" s="5">
        <f t="shared" si="78"/>
        <v>2.2134366354234819E-4</v>
      </c>
      <c r="AH84" s="5">
        <f t="shared" si="79"/>
        <v>1.4719048858010482E-2</v>
      </c>
      <c r="AI84" s="5">
        <f t="shared" si="80"/>
        <v>8.4462579428209884E-3</v>
      </c>
      <c r="AJ84" s="5">
        <f t="shared" si="81"/>
        <v>2.4233655966785514E-3</v>
      </c>
      <c r="AK84" s="5">
        <f t="shared" si="82"/>
        <v>4.6353472783820381E-4</v>
      </c>
      <c r="AL84" s="5">
        <f t="shared" si="83"/>
        <v>1.8342192214626844E-6</v>
      </c>
      <c r="AM84" s="5">
        <f t="shared" si="84"/>
        <v>8.7828123499985425E-5</v>
      </c>
      <c r="AN84" s="5">
        <f t="shared" si="85"/>
        <v>1.0554395891587507E-4</v>
      </c>
      <c r="AO84" s="5">
        <f t="shared" si="86"/>
        <v>6.3416630230280239E-5</v>
      </c>
      <c r="AP84" s="5">
        <f t="shared" si="87"/>
        <v>2.5402805498131251E-5</v>
      </c>
      <c r="AQ84" s="5">
        <f t="shared" si="88"/>
        <v>7.6317031293603117E-6</v>
      </c>
      <c r="AR84" s="5">
        <f t="shared" si="89"/>
        <v>3.5376064659991785E-3</v>
      </c>
      <c r="AS84" s="5">
        <f t="shared" si="90"/>
        <v>2.0299910001154212E-3</v>
      </c>
      <c r="AT84" s="5">
        <f t="shared" si="91"/>
        <v>5.8243667012657552E-4</v>
      </c>
      <c r="AU84" s="5">
        <f t="shared" si="92"/>
        <v>1.1140688955069105E-4</v>
      </c>
      <c r="AV84" s="5">
        <f t="shared" si="93"/>
        <v>1.5982203314047774E-5</v>
      </c>
      <c r="AW84" s="5">
        <f t="shared" si="94"/>
        <v>3.5134445956985277E-8</v>
      </c>
      <c r="AX84" s="5">
        <f t="shared" si="95"/>
        <v>8.3997613440796185E-6</v>
      </c>
      <c r="AY84" s="5">
        <f t="shared" si="96"/>
        <v>1.0094079559867197E-5</v>
      </c>
      <c r="AZ84" s="5">
        <f t="shared" si="97"/>
        <v>6.0650795890018907E-6</v>
      </c>
      <c r="BA84" s="5">
        <f t="shared" si="98"/>
        <v>2.4294894977963576E-6</v>
      </c>
      <c r="BB84" s="5">
        <f t="shared" si="99"/>
        <v>7.2988562639053571E-7</v>
      </c>
      <c r="BC84" s="5">
        <f t="shared" si="100"/>
        <v>1.7542221214611998E-7</v>
      </c>
      <c r="BD84" s="5">
        <f t="shared" si="101"/>
        <v>7.0852967635135888E-4</v>
      </c>
      <c r="BE84" s="5">
        <f t="shared" si="102"/>
        <v>4.0657684231750976E-4</v>
      </c>
      <c r="BF84" s="5">
        <f t="shared" si="103"/>
        <v>1.1665335569296802E-4</v>
      </c>
      <c r="BG84" s="5">
        <f t="shared" si="104"/>
        <v>2.2313134079589578E-5</v>
      </c>
      <c r="BH84" s="5">
        <f t="shared" si="105"/>
        <v>3.2009963375859893E-6</v>
      </c>
      <c r="BI84" s="5">
        <f t="shared" si="106"/>
        <v>3.6736668248183238E-7</v>
      </c>
      <c r="BJ84" s="8">
        <f t="shared" si="107"/>
        <v>0.17697891545464697</v>
      </c>
      <c r="BK84" s="8">
        <f t="shared" si="108"/>
        <v>0.30795920505608071</v>
      </c>
      <c r="BL84" s="8">
        <f t="shared" si="109"/>
        <v>0.46582254872865902</v>
      </c>
      <c r="BM84" s="8">
        <f t="shared" si="110"/>
        <v>0.26258303835383523</v>
      </c>
      <c r="BN84" s="8">
        <f t="shared" si="111"/>
        <v>0.73716124070869227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1.4345794392523401</v>
      </c>
      <c r="F85">
        <f>VLOOKUP(B85,home!$B$2:$E$405,3,FALSE)</f>
        <v>0.82</v>
      </c>
      <c r="G85">
        <f>VLOOKUP(C85,away!$B$2:$E$405,4,FALSE)</f>
        <v>0.84</v>
      </c>
      <c r="H85">
        <f>VLOOKUP(A85,away!$A$2:$E$405,3,FALSE)</f>
        <v>1.2757009345794399</v>
      </c>
      <c r="I85">
        <f>VLOOKUP(C85,away!$B$2:$E$405,3,FALSE)</f>
        <v>1.25</v>
      </c>
      <c r="J85">
        <f>VLOOKUP(B85,home!$B$2:$E$405,4,FALSE)</f>
        <v>0.64</v>
      </c>
      <c r="K85" s="3">
        <f t="shared" si="112"/>
        <v>0.98813831775701177</v>
      </c>
      <c r="L85" s="3">
        <f t="shared" si="113"/>
        <v>1.0205607476635519</v>
      </c>
      <c r="M85" s="5">
        <f t="shared" si="58"/>
        <v>0.13416309860139711</v>
      </c>
      <c r="N85" s="5">
        <f t="shared" si="59"/>
        <v>0.13257169855705264</v>
      </c>
      <c r="O85" s="5">
        <f t="shared" si="60"/>
        <v>0.13692159221750067</v>
      </c>
      <c r="P85" s="5">
        <f t="shared" si="61"/>
        <v>0.13529747179841267</v>
      </c>
      <c r="Q85" s="5">
        <f t="shared" si="62"/>
        <v>6.5499587597177833E-2</v>
      </c>
      <c r="R85" s="5">
        <f t="shared" si="63"/>
        <v>6.9868401262388219E-2</v>
      </c>
      <c r="S85" s="5">
        <f t="shared" si="64"/>
        <v>3.4110359081352577E-2</v>
      </c>
      <c r="T85" s="5">
        <f t="shared" si="65"/>
        <v>6.6846308089830109E-2</v>
      </c>
      <c r="U85" s="5">
        <f t="shared" si="66"/>
        <v>6.9039644487788168E-2</v>
      </c>
      <c r="V85" s="5">
        <f t="shared" si="67"/>
        <v>3.8220853688559725E-3</v>
      </c>
      <c r="W85" s="5">
        <f t="shared" si="68"/>
        <v>2.1574217434017776E-2</v>
      </c>
      <c r="X85" s="5">
        <f t="shared" si="69"/>
        <v>2.2017799474717218E-2</v>
      </c>
      <c r="Y85" s="5">
        <f t="shared" si="70"/>
        <v>1.1235250946911782E-2</v>
      </c>
      <c r="Z85" s="5">
        <f t="shared" si="71"/>
        <v>2.3768315943466661E-2</v>
      </c>
      <c r="AA85" s="5">
        <f t="shared" si="72"/>
        <v>2.3486383732294308E-2</v>
      </c>
      <c r="AB85" s="5">
        <f t="shared" si="73"/>
        <v>1.1603897855712472E-2</v>
      </c>
      <c r="AC85" s="5">
        <f t="shared" si="74"/>
        <v>2.4090011187627867E-4</v>
      </c>
      <c r="AD85" s="5">
        <f t="shared" si="75"/>
        <v>5.329577730543579E-3</v>
      </c>
      <c r="AE85" s="5">
        <f t="shared" si="76"/>
        <v>5.4391578334145717E-3</v>
      </c>
      <c r="AF85" s="5">
        <f t="shared" si="77"/>
        <v>2.7754954925648199E-3</v>
      </c>
      <c r="AG85" s="5">
        <f t="shared" si="78"/>
        <v>9.4418725167625696E-4</v>
      </c>
      <c r="AH85" s="5">
        <f t="shared" si="79"/>
        <v>6.0642525724919618E-3</v>
      </c>
      <c r="AI85" s="5">
        <f t="shared" si="80"/>
        <v>5.9923203354358377E-3</v>
      </c>
      <c r="AJ85" s="5">
        <f t="shared" si="81"/>
        <v>2.9606206678593505E-3</v>
      </c>
      <c r="AK85" s="5">
        <f t="shared" si="82"/>
        <v>9.7516757541839315E-4</v>
      </c>
      <c r="AL85" s="5">
        <f t="shared" si="83"/>
        <v>9.7174786308866253E-6</v>
      </c>
      <c r="AM85" s="5">
        <f t="shared" si="84"/>
        <v>1.0532719946029134E-3</v>
      </c>
      <c r="AN85" s="5">
        <f t="shared" si="85"/>
        <v>1.0749280543050298E-3</v>
      </c>
      <c r="AO85" s="5">
        <f t="shared" si="86"/>
        <v>5.4851468939303414E-4</v>
      </c>
      <c r="AP85" s="5">
        <f t="shared" si="87"/>
        <v>1.8659752050379863E-4</v>
      </c>
      <c r="AQ85" s="5">
        <f t="shared" si="88"/>
        <v>4.7608526259380402E-5</v>
      </c>
      <c r="AR85" s="5">
        <f t="shared" si="89"/>
        <v>1.2377876278806034E-3</v>
      </c>
      <c r="AS85" s="5">
        <f t="shared" si="90"/>
        <v>1.2231053843543816E-3</v>
      </c>
      <c r="AT85" s="5">
        <f t="shared" si="91"/>
        <v>6.0429864846774095E-4</v>
      </c>
      <c r="AU85" s="5">
        <f t="shared" si="92"/>
        <v>1.9904354997324976E-4</v>
      </c>
      <c r="AV85" s="5">
        <f t="shared" si="93"/>
        <v>4.9170639657737678E-5</v>
      </c>
      <c r="AW85" s="5">
        <f t="shared" si="94"/>
        <v>2.7221226848346591E-7</v>
      </c>
      <c r="AX85" s="5">
        <f t="shared" si="95"/>
        <v>1.7346306948124913E-4</v>
      </c>
      <c r="AY85" s="5">
        <f t="shared" si="96"/>
        <v>1.7702959988179828E-4</v>
      </c>
      <c r="AZ85" s="5">
        <f t="shared" si="97"/>
        <v>9.0334730406973733E-5</v>
      </c>
      <c r="BA85" s="5">
        <f t="shared" si="98"/>
        <v>3.0730693334708838E-5</v>
      </c>
      <c r="BB85" s="5">
        <f t="shared" si="99"/>
        <v>7.8406348414724424E-6</v>
      </c>
      <c r="BC85" s="5">
        <f t="shared" si="100"/>
        <v>1.600368831194003E-6</v>
      </c>
      <c r="BD85" s="5">
        <f t="shared" si="101"/>
        <v>2.105395778264204E-4</v>
      </c>
      <c r="BE85" s="5">
        <f t="shared" si="102"/>
        <v>2.0804222425467052E-4</v>
      </c>
      <c r="BF85" s="5">
        <f t="shared" si="103"/>
        <v>1.0278724674871855E-4</v>
      </c>
      <c r="BG85" s="5">
        <f t="shared" si="104"/>
        <v>3.3856005696384542E-5</v>
      </c>
      <c r="BH85" s="5">
        <f t="shared" si="105"/>
        <v>8.3636041286993057E-6</v>
      </c>
      <c r="BI85" s="5">
        <f t="shared" si="106"/>
        <v>1.6528795428237065E-6</v>
      </c>
      <c r="BJ85" s="8">
        <f t="shared" si="107"/>
        <v>0.3376252002897483</v>
      </c>
      <c r="BK85" s="8">
        <f t="shared" si="108"/>
        <v>0.30782066204040726</v>
      </c>
      <c r="BL85" s="8">
        <f t="shared" si="109"/>
        <v>0.33079092809542088</v>
      </c>
      <c r="BM85" s="8">
        <f t="shared" si="110"/>
        <v>0.32550649894750056</v>
      </c>
      <c r="BN85" s="8">
        <f t="shared" si="111"/>
        <v>0.67432185003392919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1.4345794392523401</v>
      </c>
      <c r="F86">
        <f>VLOOKUP(B86,home!$B$2:$E$405,3,FALSE)</f>
        <v>1.01</v>
      </c>
      <c r="G86">
        <f>VLOOKUP(C86,away!$B$2:$E$405,4,FALSE)</f>
        <v>1.98</v>
      </c>
      <c r="H86">
        <f>VLOOKUP(A86,away!$A$2:$E$405,3,FALSE)</f>
        <v>1.2757009345794399</v>
      </c>
      <c r="I86">
        <f>VLOOKUP(C86,away!$B$2:$E$405,3,FALSE)</f>
        <v>0.35</v>
      </c>
      <c r="J86">
        <f>VLOOKUP(B86,home!$B$2:$E$405,4,FALSE)</f>
        <v>1.22</v>
      </c>
      <c r="K86" s="3">
        <f t="shared" si="112"/>
        <v>2.8688719626168298</v>
      </c>
      <c r="L86" s="3">
        <f t="shared" si="113"/>
        <v>0.54472429906542075</v>
      </c>
      <c r="M86" s="5">
        <f t="shared" si="58"/>
        <v>3.2922588979683573E-2</v>
      </c>
      <c r="N86" s="5">
        <f t="shared" si="59"/>
        <v>9.4450692460572028E-2</v>
      </c>
      <c r="O86" s="5">
        <f t="shared" si="60"/>
        <v>1.793373420537708E-2</v>
      </c>
      <c r="P86" s="5">
        <f t="shared" si="61"/>
        <v>5.1449587246828715E-2</v>
      </c>
      <c r="Q86" s="5">
        <f t="shared" si="62"/>
        <v>0.13548347172493994</v>
      </c>
      <c r="R86" s="5">
        <f t="shared" si="63"/>
        <v>4.8844703973247947E-3</v>
      </c>
      <c r="S86" s="5">
        <f t="shared" si="64"/>
        <v>2.0100636902390424E-2</v>
      </c>
      <c r="T86" s="5">
        <f t="shared" si="65"/>
        <v>7.3801139170317664E-2</v>
      </c>
      <c r="U86" s="5">
        <f t="shared" si="66"/>
        <v>1.401292017511699E-2</v>
      </c>
      <c r="V86" s="5">
        <f t="shared" si="67"/>
        <v>3.4902394579280917E-3</v>
      </c>
      <c r="W86" s="5">
        <f t="shared" si="68"/>
        <v>0.12956157780989008</v>
      </c>
      <c r="X86" s="5">
        <f t="shared" si="69"/>
        <v>7.0575339658302344E-2</v>
      </c>
      <c r="Y86" s="5">
        <f t="shared" si="70"/>
        <v>1.9222051213336366E-2</v>
      </c>
      <c r="Z86" s="5">
        <f t="shared" si="71"/>
        <v>8.8689657116284876E-4</v>
      </c>
      <c r="AA86" s="5">
        <f t="shared" si="72"/>
        <v>2.5443927067500989E-3</v>
      </c>
      <c r="AB86" s="5">
        <f t="shared" si="73"/>
        <v>3.6497684491410523E-3</v>
      </c>
      <c r="AC86" s="5">
        <f t="shared" si="74"/>
        <v>3.4089698188265286E-4</v>
      </c>
      <c r="AD86" s="5">
        <f t="shared" si="75"/>
        <v>9.2923894502798116E-2</v>
      </c>
      <c r="AE86" s="5">
        <f t="shared" si="76"/>
        <v>5.0617903299465805E-2</v>
      </c>
      <c r="AF86" s="5">
        <f t="shared" si="77"/>
        <v>1.3786400947481379E-2</v>
      </c>
      <c r="AG86" s="5">
        <f t="shared" si="78"/>
        <v>2.503262530917216E-3</v>
      </c>
      <c r="AH86" s="5">
        <f t="shared" si="79"/>
        <v>1.2077852826755195E-4</v>
      </c>
      <c r="AI86" s="5">
        <f t="shared" si="80"/>
        <v>3.4649813343290404E-4</v>
      </c>
      <c r="AJ86" s="5">
        <f t="shared" si="81"/>
        <v>4.9702939005236179E-4</v>
      </c>
      <c r="AK86" s="5">
        <f t="shared" si="82"/>
        <v>4.7530456057258836E-4</v>
      </c>
      <c r="AL86" s="5">
        <f t="shared" si="83"/>
        <v>2.1309392189509037E-5</v>
      </c>
      <c r="AM86" s="5">
        <f t="shared" si="84"/>
        <v>5.3317351119248318E-2</v>
      </c>
      <c r="AN86" s="5">
        <f t="shared" si="85"/>
        <v>2.9043256716457466E-2</v>
      </c>
      <c r="AO86" s="5">
        <f t="shared" si="86"/>
        <v>7.9102838287246832E-3</v>
      </c>
      <c r="AP86" s="5">
        <f t="shared" si="87"/>
        <v>1.4363079380035287E-3</v>
      </c>
      <c r="AQ86" s="5">
        <f t="shared" si="88"/>
        <v>1.9559795869276796E-4</v>
      </c>
      <c r="AR86" s="5">
        <f t="shared" si="89"/>
        <v>1.3158199830539072E-5</v>
      </c>
      <c r="AS86" s="5">
        <f t="shared" si="90"/>
        <v>3.774919057234307E-5</v>
      </c>
      <c r="AT86" s="5">
        <f t="shared" si="91"/>
        <v>5.4148797222237292E-5</v>
      </c>
      <c r="AU86" s="5">
        <f t="shared" si="92"/>
        <v>5.1781988720100215E-5</v>
      </c>
      <c r="AV86" s="5">
        <f t="shared" si="93"/>
        <v>3.7138973901909113E-5</v>
      </c>
      <c r="AW86" s="5">
        <f t="shared" si="94"/>
        <v>9.2503140330150649E-7</v>
      </c>
      <c r="AX86" s="5">
        <f t="shared" si="95"/>
        <v>2.5493442291168081E-2</v>
      </c>
      <c r="AY86" s="5">
        <f t="shared" si="96"/>
        <v>1.3886897482821285E-2</v>
      </c>
      <c r="AZ86" s="5">
        <f t="shared" si="97"/>
        <v>3.7822652487615903E-3</v>
      </c>
      <c r="BA86" s="5">
        <f t="shared" si="98"/>
        <v>6.8676392883705226E-4</v>
      </c>
      <c r="BB86" s="5">
        <f t="shared" si="99"/>
        <v>9.3524249939794428E-5</v>
      </c>
      <c r="BC86" s="5">
        <f t="shared" si="100"/>
        <v>1.0188986298814752E-5</v>
      </c>
      <c r="BD86" s="5">
        <f t="shared" si="101"/>
        <v>1.1945985299421884E-6</v>
      </c>
      <c r="BE86" s="5">
        <f t="shared" si="102"/>
        <v>3.4271502291344264E-6</v>
      </c>
      <c r="BF86" s="5">
        <f t="shared" si="103"/>
        <v>4.9160276020198002E-6</v>
      </c>
      <c r="BG86" s="5">
        <f t="shared" si="104"/>
        <v>4.7011512516283505E-6</v>
      </c>
      <c r="BH86" s="5">
        <f t="shared" si="105"/>
        <v>3.3717502544543978E-6</v>
      </c>
      <c r="BI86" s="5">
        <f t="shared" si="106"/>
        <v>1.9346239539900761E-6</v>
      </c>
      <c r="BJ86" s="8">
        <f t="shared" si="107"/>
        <v>0.81878161306697428</v>
      </c>
      <c r="BK86" s="8">
        <f t="shared" si="108"/>
        <v>0.12221215644372427</v>
      </c>
      <c r="BL86" s="8">
        <f t="shared" si="109"/>
        <v>4.4678418998103729E-2</v>
      </c>
      <c r="BM86" s="8">
        <f t="shared" si="110"/>
        <v>0.63554856761382095</v>
      </c>
      <c r="BN86" s="8">
        <f t="shared" si="111"/>
        <v>0.33712454501472616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1.4345794392523401</v>
      </c>
      <c r="F87">
        <f>VLOOKUP(B87,home!$B$2:$E$405,3,FALSE)</f>
        <v>1.08</v>
      </c>
      <c r="G87">
        <f>VLOOKUP(C87,away!$B$2:$E$405,4,FALSE)</f>
        <v>1.08</v>
      </c>
      <c r="H87">
        <f>VLOOKUP(A87,away!$A$2:$E$405,3,FALSE)</f>
        <v>1.2757009345794399</v>
      </c>
      <c r="I87">
        <f>VLOOKUP(C87,away!$B$2:$E$405,3,FALSE)</f>
        <v>1.08</v>
      </c>
      <c r="J87">
        <f>VLOOKUP(B87,home!$B$2:$E$405,4,FALSE)</f>
        <v>1.21</v>
      </c>
      <c r="K87" s="3">
        <f t="shared" si="112"/>
        <v>1.6732934579439298</v>
      </c>
      <c r="L87" s="3">
        <f t="shared" si="113"/>
        <v>1.667085981308412</v>
      </c>
      <c r="M87" s="5">
        <f t="shared" si="58"/>
        <v>3.542351409953573E-2</v>
      </c>
      <c r="N87" s="5">
        <f t="shared" si="59"/>
        <v>5.9273934400137694E-2</v>
      </c>
      <c r="O87" s="5">
        <f t="shared" si="60"/>
        <v>5.9054043764016885E-2</v>
      </c>
      <c r="P87" s="5">
        <f t="shared" si="61"/>
        <v>9.8814745095463979E-2</v>
      </c>
      <c r="Q87" s="5">
        <f t="shared" si="62"/>
        <v>4.9591343329174038E-2</v>
      </c>
      <c r="R87" s="5">
        <f t="shared" si="63"/>
        <v>4.9224084249283012E-2</v>
      </c>
      <c r="S87" s="5">
        <f t="shared" si="64"/>
        <v>6.8911527388593435E-2</v>
      </c>
      <c r="T87" s="5">
        <f t="shared" si="65"/>
        <v>8.2673033258318471E-2</v>
      </c>
      <c r="U87" s="5">
        <f t="shared" si="66"/>
        <v>8.2366338147606105E-2</v>
      </c>
      <c r="V87" s="5">
        <f t="shared" si="67"/>
        <v>2.1358929344405891E-2</v>
      </c>
      <c r="W87" s="5">
        <f t="shared" si="68"/>
        <v>2.7660290121119424E-2</v>
      </c>
      <c r="X87" s="5">
        <f t="shared" si="69"/>
        <v>4.6112081899841749E-2</v>
      </c>
      <c r="Y87" s="5">
        <f t="shared" si="70"/>
        <v>3.8436402652085783E-2</v>
      </c>
      <c r="Z87" s="5">
        <f t="shared" si="71"/>
        <v>2.7353593598241306E-2</v>
      </c>
      <c r="AA87" s="5">
        <f t="shared" si="72"/>
        <v>4.5770589219194142E-2</v>
      </c>
      <c r="AB87" s="5">
        <f t="shared" si="73"/>
        <v>3.8293813753358268E-2</v>
      </c>
      <c r="AC87" s="5">
        <f t="shared" si="74"/>
        <v>3.7238279648601318E-3</v>
      </c>
      <c r="AD87" s="5">
        <f t="shared" si="75"/>
        <v>1.1570945626125052E-2</v>
      </c>
      <c r="AE87" s="5">
        <f t="shared" si="76"/>
        <v>1.9289761243794959E-2</v>
      </c>
      <c r="AF87" s="5">
        <f t="shared" si="77"/>
        <v>1.6078845276158452E-2</v>
      </c>
      <c r="AG87" s="5">
        <f t="shared" si="78"/>
        <v>8.9349391851702448E-3</v>
      </c>
      <c r="AH87" s="5">
        <f t="shared" si="79"/>
        <v>1.1400198106508906E-2</v>
      </c>
      <c r="AI87" s="5">
        <f t="shared" si="80"/>
        <v>1.9075876910886129E-2</v>
      </c>
      <c r="AJ87" s="5">
        <f t="shared" si="81"/>
        <v>1.5959770019764712E-2</v>
      </c>
      <c r="AK87" s="5">
        <f t="shared" si="82"/>
        <v>8.9017929214539864E-3</v>
      </c>
      <c r="AL87" s="5">
        <f t="shared" si="83"/>
        <v>4.1550830907748597E-4</v>
      </c>
      <c r="AM87" s="5">
        <f t="shared" si="84"/>
        <v>3.8723175236839978E-3</v>
      </c>
      <c r="AN87" s="5">
        <f t="shared" si="85"/>
        <v>6.4554862589084969E-3</v>
      </c>
      <c r="AO87" s="5">
        <f t="shared" si="86"/>
        <v>5.3809253223777217E-3</v>
      </c>
      <c r="AP87" s="5">
        <f t="shared" si="87"/>
        <v>2.9901550571344495E-3</v>
      </c>
      <c r="AQ87" s="5">
        <f t="shared" si="88"/>
        <v>1.2462113944218239E-3</v>
      </c>
      <c r="AR87" s="5">
        <f t="shared" si="89"/>
        <v>3.8010220894999377E-3</v>
      </c>
      <c r="AS87" s="5">
        <f t="shared" si="90"/>
        <v>6.3602253958606123E-3</v>
      </c>
      <c r="AT87" s="5">
        <f t="shared" si="91"/>
        <v>5.3212617729712034E-3</v>
      </c>
      <c r="AU87" s="5">
        <f t="shared" si="92"/>
        <v>2.9680108375732773E-3</v>
      </c>
      <c r="AV87" s="5">
        <f t="shared" si="93"/>
        <v>1.2415882794045113E-3</v>
      </c>
      <c r="AW87" s="5">
        <f t="shared" si="94"/>
        <v>3.2196400776151498E-5</v>
      </c>
      <c r="AX87" s="5">
        <f t="shared" si="95"/>
        <v>1.0799205965770118E-3</v>
      </c>
      <c r="AY87" s="5">
        <f t="shared" si="96"/>
        <v>1.8003204874797532E-3</v>
      </c>
      <c r="AZ87" s="5">
        <f t="shared" si="97"/>
        <v>1.500644523269912E-3</v>
      </c>
      <c r="BA87" s="5">
        <f t="shared" si="98"/>
        <v>8.3390114922350515E-4</v>
      </c>
      <c r="BB87" s="5">
        <f t="shared" si="99"/>
        <v>3.4754622891687001E-4</v>
      </c>
      <c r="BC87" s="5">
        <f t="shared" si="100"/>
        <v>1.1587788921678358E-4</v>
      </c>
      <c r="BD87" s="5">
        <f t="shared" si="101"/>
        <v>1.0561051066748251E-3</v>
      </c>
      <c r="BE87" s="5">
        <f t="shared" si="102"/>
        <v>1.7671737659001609E-3</v>
      </c>
      <c r="BF87" s="5">
        <f t="shared" si="103"/>
        <v>1.4785001507654388E-3</v>
      </c>
      <c r="BG87" s="5">
        <f t="shared" si="104"/>
        <v>8.2465487661497426E-4</v>
      </c>
      <c r="BH87" s="5">
        <f t="shared" si="105"/>
        <v>3.4497240252534853E-4</v>
      </c>
      <c r="BI87" s="5">
        <f t="shared" si="106"/>
        <v>1.1544801286337319E-4</v>
      </c>
      <c r="BJ87" s="8">
        <f t="shared" si="107"/>
        <v>0.38524488342313612</v>
      </c>
      <c r="BK87" s="8">
        <f t="shared" si="108"/>
        <v>0.2304483726894164</v>
      </c>
      <c r="BL87" s="8">
        <f t="shared" si="109"/>
        <v>0.35532546978272583</v>
      </c>
      <c r="BM87" s="8">
        <f t="shared" si="110"/>
        <v>0.64522253046920464</v>
      </c>
      <c r="BN87" s="8">
        <f t="shared" si="111"/>
        <v>0.35138166493761136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1.41772151898734</v>
      </c>
      <c r="F88">
        <f>VLOOKUP(B88,home!$B$2:$E$405,3,FALSE)</f>
        <v>1.3</v>
      </c>
      <c r="G88">
        <f>VLOOKUP(C88,away!$B$2:$E$405,4,FALSE)</f>
        <v>0.94</v>
      </c>
      <c r="H88">
        <f>VLOOKUP(A88,away!$A$2:$E$405,3,FALSE)</f>
        <v>1.3248945147679301</v>
      </c>
      <c r="I88">
        <f>VLOOKUP(C88,away!$B$2:$E$405,3,FALSE)</f>
        <v>1</v>
      </c>
      <c r="J88">
        <f>VLOOKUP(B88,home!$B$2:$E$405,4,FALSE)</f>
        <v>1.57</v>
      </c>
      <c r="K88" s="3">
        <f t="shared" si="112"/>
        <v>1.7324556962025295</v>
      </c>
      <c r="L88" s="3">
        <f t="shared" si="113"/>
        <v>2.0800843881856501</v>
      </c>
      <c r="M88" s="5">
        <f t="shared" ref="M88:M150" si="114">_xlfn.POISSON.DIST(0,K88,FALSE) * _xlfn.POISSON.DIST(0,L88,FALSE)</f>
        <v>2.2091992103326834E-2</v>
      </c>
      <c r="N88" s="5">
        <f t="shared" ref="N88:N150" si="115">_xlfn.POISSON.DIST(1,K88,FALSE) * _xlfn.POISSON.DIST(0,L88,FALSE)</f>
        <v>3.8273397559869866E-2</v>
      </c>
      <c r="O88" s="5">
        <f t="shared" ref="O88:O150" si="116">_xlfn.POISSON.DIST(0,K88,FALSE) * _xlfn.POISSON.DIST(1,L88,FALSE)</f>
        <v>4.5953207878050815E-2</v>
      </c>
      <c r="P88" s="5">
        <f t="shared" ref="P88:P150" si="117">_xlfn.POISSON.DIST(1,K88,FALSE) * _xlfn.POISSON.DIST(1,L88,FALSE)</f>
        <v>7.9611896747108071E-2</v>
      </c>
      <c r="Q88" s="5">
        <f t="shared" ref="Q88:Q150" si="118">_xlfn.POISSON.DIST(2,K88,FALSE) * _xlfn.POISSON.DIST(0,L88,FALSE)</f>
        <v>3.3153482807810275E-2</v>
      </c>
      <c r="R88" s="5">
        <f t="shared" ref="R88:R150" si="119">_xlfn.POISSON.DIST(0,K88,FALSE) * _xlfn.POISSON.DIST(2,L88,FALSE)</f>
        <v>4.7793275147091668E-2</v>
      </c>
      <c r="S88" s="5">
        <f t="shared" ref="S88:S150" si="120">_xlfn.POISSON.DIST(2,K88,FALSE) * _xlfn.POISSON.DIST(2,L88,FALSE)</f>
        <v>7.1723433473409481E-2</v>
      </c>
      <c r="T88" s="5">
        <f t="shared" ref="T88:T150" si="121">_xlfn.POISSON.DIST(2,K88,FALSE) * _xlfn.POISSON.DIST(1,L88,FALSE)</f>
        <v>6.8962042002507523E-2</v>
      </c>
      <c r="U88" s="5">
        <f t="shared" ref="U88:U150" si="122">_xlfn.POISSON.DIST(1,K88,FALSE) * _xlfn.POISSON.DIST(2,L88,FALSE)</f>
        <v>8.2799731768753729E-2</v>
      </c>
      <c r="V88" s="5">
        <f t="shared" ref="V88:V150" si="123">_xlfn.POISSON.DIST(3,K88,FALSE) * _xlfn.POISSON.DIST(3,L88,FALSE)</f>
        <v>2.8718493477066429E-2</v>
      </c>
      <c r="W88" s="5">
        <f t="shared" ref="W88:W150" si="124">_xlfn.POISSON.DIST(3,K88,FALSE) * _xlfn.POISSON.DIST(0,L88,FALSE)</f>
        <v>1.9145646713114521E-2</v>
      </c>
      <c r="X88" s="5">
        <f t="shared" ref="X88:X150" si="125">_xlfn.POISSON.DIST(3,K88,FALSE) * _xlfn.POISSON.DIST(1,L88,FALSE)</f>
        <v>3.9824560829667427E-2</v>
      </c>
      <c r="Y88" s="5">
        <f t="shared" ref="Y88:Y150" si="126">_xlfn.POISSON.DIST(3,K88,FALSE) * _xlfn.POISSON.DIST(2,L88,FALSE)</f>
        <v>4.1419223624070495E-2</v>
      </c>
      <c r="Z88" s="5">
        <f t="shared" ref="Z88:Z150" si="127">_xlfn.POISSON.DIST(0,K88,FALSE) * _xlfn.POISSON.DIST(3,L88,FALSE)</f>
        <v>3.3138015164575534E-2</v>
      </c>
      <c r="AA88" s="5">
        <f t="shared" ref="AA88:AA150" si="128">_xlfn.POISSON.DIST(1,K88,FALSE) * _xlfn.POISSON.DIST(3,L88,FALSE)</f>
        <v>5.7410143132714683E-2</v>
      </c>
      <c r="AB88" s="5">
        <f t="shared" ref="AB88:AB150" si="129">_xlfn.POISSON.DIST(2,K88,FALSE) * _xlfn.POISSON.DIST(3,L88,FALSE)</f>
        <v>4.9730264745037049E-2</v>
      </c>
      <c r="AC88" s="5">
        <f t="shared" ref="AC88:AC150" si="130">_xlfn.POISSON.DIST(4,K88,FALSE) * _xlfn.POISSON.DIST(4,L88,FALSE)</f>
        <v>6.4682197024584203E-3</v>
      </c>
      <c r="AD88" s="5">
        <f t="shared" ref="AD88:AD150" si="131">_xlfn.POISSON.DIST(4,K88,FALSE) * _xlfn.POISSON.DIST(0,L88,FALSE)</f>
        <v>8.2922461764041253E-3</v>
      </c>
      <c r="AE88" s="5">
        <f t="shared" ref="AE88:AE150" si="132">_xlfn.POISSON.DIST(4,K88,FALSE) * _xlfn.POISSON.DIST(1,L88,FALSE)</f>
        <v>1.7248571814530374E-2</v>
      </c>
      <c r="AF88" s="5">
        <f t="shared" ref="AF88:AF150" si="133">_xlfn.POISSON.DIST(4,K88,FALSE) * _xlfn.POISSON.DIST(2,L88,FALSE)</f>
        <v>1.7939242474951832E-2</v>
      </c>
      <c r="AG88" s="5">
        <f t="shared" ref="AG88:AG150" si="134">_xlfn.POISSON.DIST(4,K88,FALSE) * _xlfn.POISSON.DIST(3,L88,FALSE)</f>
        <v>1.2438379402674737E-2</v>
      </c>
      <c r="AH88" s="5">
        <f t="shared" ref="AH88:AH150" si="135">_xlfn.POISSON.DIST(0,K88,FALSE) * _xlfn.POISSON.DIST(4,L88,FALSE)</f>
        <v>1.723246699982323E-2</v>
      </c>
      <c r="AI88" s="5">
        <f t="shared" ref="AI88:AI150" si="136">_xlfn.POISSON.DIST(1,K88,FALSE) * _xlfn.POISSON.DIST(4,L88,FALSE)</f>
        <v>2.9854485613465865E-2</v>
      </c>
      <c r="AJ88" s="5">
        <f t="shared" ref="AJ88:AJ150" si="137">_xlfn.POISSON.DIST(2,K88,FALSE) * _xlfn.POISSON.DIST(4,L88,FALSE)</f>
        <v>2.5860786829122708E-2</v>
      </c>
      <c r="AK88" s="5">
        <f t="shared" ref="AK88:AK150" si="138">_xlfn.POISSON.DIST(3,K88,FALSE) * _xlfn.POISSON.DIST(4,L88,FALSE)</f>
        <v>1.4934222483464333E-2</v>
      </c>
      <c r="AL88" s="5">
        <f t="shared" ref="AL88:AL150" si="139">_xlfn.POISSON.DIST(5,K88,FALSE) * _xlfn.POISSON.DIST(5,L88,FALSE)</f>
        <v>9.3236904427859842E-4</v>
      </c>
      <c r="AM88" s="5">
        <f t="shared" ref="AM88:AM150" si="140">_xlfn.POISSON.DIST(5,K88,FALSE) * _xlfn.POISSON.DIST(0,L88,FALSE)</f>
        <v>2.8731898245249942E-3</v>
      </c>
      <c r="AN88" s="5">
        <f t="shared" ref="AN88:AN150" si="141">_xlfn.POISSON.DIST(5,K88,FALSE) * _xlfn.POISSON.DIST(1,L88,FALSE)</f>
        <v>5.976477298288309E-3</v>
      </c>
      <c r="AO88" s="5">
        <f t="shared" ref="AO88:AO150" si="142">_xlfn.POISSON.DIST(5,K88,FALSE) * _xlfn.POISSON.DIST(2,L88,FALSE)</f>
        <v>6.2157885622577324E-3</v>
      </c>
      <c r="AP88" s="5">
        <f t="shared" ref="AP88:AP150" si="143">_xlfn.POISSON.DIST(5,K88,FALSE) * _xlfn.POISSON.DIST(3,L88,FALSE)</f>
        <v>4.3097882495384118E-3</v>
      </c>
      <c r="AQ88" s="5">
        <f t="shared" ref="AQ88:AQ150" si="144">_xlfn.POISSON.DIST(5,K88,FALSE) * _xlfn.POISSON.DIST(4,L88,FALSE)</f>
        <v>2.2411808135627039E-3</v>
      </c>
      <c r="AR88" s="5">
        <f t="shared" ref="AR88:AR150" si="145">_xlfn.POISSON.DIST(0,K88,FALSE) * _xlfn.POISSON.DIST(5,L88,FALSE)</f>
        <v>7.1689971152513379E-3</v>
      </c>
      <c r="AS88" s="5">
        <f t="shared" ref="AS88:AS150" si="146">_xlfn.POISSON.DIST(1,K88,FALSE) * _xlfn.POISSON.DIST(5,L88,FALSE)</f>
        <v>1.2419969888376681E-2</v>
      </c>
      <c r="AT88" s="5">
        <f t="shared" ref="AT88:AT150" si="147">_xlfn.POISSON.DIST(2,K88,FALSE) * _xlfn.POISSON.DIST(5,L88,FALSE)</f>
        <v>1.075852378989104E-2</v>
      </c>
      <c r="AU88" s="5">
        <f t="shared" ref="AU88:AU150" si="148">_xlfn.POISSON.DIST(3,K88,FALSE) * _xlfn.POISSON.DIST(5,L88,FALSE)</f>
        <v>6.2128886075090541E-3</v>
      </c>
      <c r="AV88" s="5">
        <f t="shared" ref="AV88:AV150" si="149">_xlfn.POISSON.DIST(4,K88,FALSE) * _xlfn.POISSON.DIST(5,L88,FALSE)</f>
        <v>2.6908885644877168E-3</v>
      </c>
      <c r="AW88" s="5">
        <f t="shared" ref="AW88:AW150" si="150">_xlfn.POISSON.DIST(6,K88,FALSE) * _xlfn.POISSON.DIST(6,L88,FALSE)</f>
        <v>9.3331541100372928E-5</v>
      </c>
      <c r="AX88" s="5">
        <f t="shared" ref="AX88:AX150" si="151">_xlfn.POISSON.DIST(6,K88,FALSE) * _xlfn.POISSON.DIST(0,L88,FALSE)</f>
        <v>8.2961234629491112E-4</v>
      </c>
      <c r="AY88" s="5">
        <f t="shared" ref="AY88:AY150" si="152">_xlfn.POISSON.DIST(6,K88,FALSE) * _xlfn.POISSON.DIST(1,L88,FALSE)</f>
        <v>1.7256636897741123E-3</v>
      </c>
      <c r="AZ88" s="5">
        <f t="shared" ref="AZ88:AZ150" si="153">_xlfn.POISSON.DIST(6,K88,FALSE) * _xlfn.POISSON.DIST(2,L88,FALSE)</f>
        <v>1.7947630501789879E-3</v>
      </c>
      <c r="BA88" s="5">
        <f t="shared" ref="BA88:BA150" si="154">_xlfn.POISSON.DIST(6,K88,FALSE) * _xlfn.POISSON.DIST(3,L88,FALSE)</f>
        <v>1.2444195337232571E-3</v>
      </c>
      <c r="BB88" s="5">
        <f t="shared" ref="BB88:BB150" si="155">_xlfn.POISSON.DIST(6,K88,FALSE) * _xlfn.POISSON.DIST(4,L88,FALSE)</f>
        <v>6.4712441111275355E-4</v>
      </c>
      <c r="BC88" s="5">
        <f t="shared" ref="BC88:BC150" si="156">_xlfn.POISSON.DIST(6,K88,FALSE) * _xlfn.POISSON.DIST(5,L88,FALSE)</f>
        <v>2.6921467695389408E-4</v>
      </c>
      <c r="BD88" s="5">
        <f t="shared" ref="BD88:BD150" si="157">_xlfn.POISSON.DIST(0,K88,FALSE) * _xlfn.POISSON.DIST(6,L88,FALSE)</f>
        <v>2.4853531630637088E-3</v>
      </c>
      <c r="BE88" s="5">
        <f t="shared" ref="BE88:BE150" si="158">_xlfn.POISSON.DIST(1,K88,FALSE) * _xlfn.POISSON.DIST(6,L88,FALSE)</f>
        <v>4.3057642444246959E-3</v>
      </c>
      <c r="BF88" s="5">
        <f t="shared" ref="BF88:BF150" si="159">_xlfn.POISSON.DIST(2,K88,FALSE) * _xlfn.POISSON.DIST(6,L88,FALSE)</f>
        <v>3.7297728958793734E-3</v>
      </c>
      <c r="BG88" s="5">
        <f t="shared" ref="BG88:BG150" si="160">_xlfn.POISSON.DIST(3,K88,FALSE) * _xlfn.POISSON.DIST(6,L88,FALSE)</f>
        <v>2.1538887663360086E-3</v>
      </c>
      <c r="BH88" s="5">
        <f t="shared" ref="BH88:BH150" si="161">_xlfn.POISSON.DIST(4,K88,FALSE) * _xlfn.POISSON.DIST(6,L88,FALSE)</f>
        <v>9.3287921555636471E-4</v>
      </c>
      <c r="BI88" s="5">
        <f t="shared" ref="BI88:BI150" si="162">_xlfn.POISSON.DIST(5,K88,FALSE) * _xlfn.POISSON.DIST(6,L88,FALSE)</f>
        <v>3.2323438217191422E-4</v>
      </c>
      <c r="BJ88" s="8">
        <f t="shared" ref="BJ88:BJ150" si="163">SUM(N88,Q88,T88,W88,X88,Y88,AD88,AE88,AF88,AG88,AM88,AN88,AO88,AP88,AQ88,AX88,AY88,AZ88,BA88,BB88,BC88)</f>
        <v>0.32482401586181131</v>
      </c>
      <c r="BK88" s="8">
        <f t="shared" ref="BK88:BK150" si="164">SUM(M88,P88,S88,V88,AC88,AL88,AY88)</f>
        <v>0.21127206823742195</v>
      </c>
      <c r="BL88" s="8">
        <f t="shared" ref="BL88:BL150" si="165">SUM(O88,R88,U88,AA88,AB88,AH88,AI88,AJ88,AK88,AR88,AS88,AT88,AU88,AV88,BD88,BE88,BF88,BG88,BH88,BI88)</f>
        <v>0.42475074523047196</v>
      </c>
      <c r="BM88" s="8">
        <f t="shared" ref="BM88:BM150" si="166">SUM(S88:BI88)</f>
        <v>0.72547526010234964</v>
      </c>
      <c r="BN88" s="8">
        <f t="shared" ref="BN88:BN150" si="167">SUM(M88:R88)</f>
        <v>0.26687725224325753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1.41772151898734</v>
      </c>
      <c r="F89">
        <f>VLOOKUP(B89,home!$B$2:$E$405,3,FALSE)</f>
        <v>0.96</v>
      </c>
      <c r="G89">
        <f>VLOOKUP(C89,away!$B$2:$E$405,4,FALSE)</f>
        <v>0.57999999999999996</v>
      </c>
      <c r="H89">
        <f>VLOOKUP(A89,away!$A$2:$E$405,3,FALSE)</f>
        <v>1.3248945147679301</v>
      </c>
      <c r="I89">
        <f>VLOOKUP(C89,away!$B$2:$E$405,3,FALSE)</f>
        <v>1.03</v>
      </c>
      <c r="J89">
        <f>VLOOKUP(B89,home!$B$2:$E$405,4,FALSE)</f>
        <v>0.96</v>
      </c>
      <c r="K89" s="3">
        <f t="shared" si="112"/>
        <v>0.78938734177215086</v>
      </c>
      <c r="L89" s="3">
        <f t="shared" si="113"/>
        <v>1.3100556962025292</v>
      </c>
      <c r="M89" s="5">
        <f t="shared" si="114"/>
        <v>0.12252465083020395</v>
      </c>
      <c r="N89" s="5">
        <f t="shared" si="115"/>
        <v>9.671940842041564E-2</v>
      </c>
      <c r="O89" s="5">
        <f t="shared" si="116"/>
        <v>0.16051411674533461</v>
      </c>
      <c r="P89" s="5">
        <f t="shared" si="117"/>
        <v>0.12670781193450437</v>
      </c>
      <c r="Q89" s="5">
        <f t="shared" si="118"/>
        <v>3.8174538355383446E-2</v>
      </c>
      <c r="R89" s="5">
        <f t="shared" si="119"/>
        <v>0.10514121648157172</v>
      </c>
      <c r="S89" s="5">
        <f t="shared" si="120"/>
        <v>3.2758447986680567E-2</v>
      </c>
      <c r="T89" s="5">
        <f t="shared" si="121"/>
        <v>5.0010771422372008E-2</v>
      </c>
      <c r="U89" s="5">
        <f t="shared" si="122"/>
        <v>8.2997145389078139E-2</v>
      </c>
      <c r="V89" s="5">
        <f t="shared" si="123"/>
        <v>3.76409630283272E-3</v>
      </c>
      <c r="W89" s="5">
        <f t="shared" si="124"/>
        <v>1.0044832451911718E-2</v>
      </c>
      <c r="X89" s="5">
        <f t="shared" si="125"/>
        <v>1.3159289971026963E-2</v>
      </c>
      <c r="Y89" s="5">
        <f t="shared" si="126"/>
        <v>8.6197013922623463E-3</v>
      </c>
      <c r="Z89" s="5">
        <f t="shared" si="127"/>
        <v>4.5913616519115436E-2</v>
      </c>
      <c r="AA89" s="5">
        <f t="shared" si="128"/>
        <v>3.6243627695170443E-2</v>
      </c>
      <c r="AB89" s="5">
        <f t="shared" si="129"/>
        <v>1.4305130461235053E-2</v>
      </c>
      <c r="AC89" s="5">
        <f t="shared" si="130"/>
        <v>2.4328798491315477E-4</v>
      </c>
      <c r="AD89" s="5">
        <f t="shared" si="131"/>
        <v>1.9823158969403069E-3</v>
      </c>
      <c r="AE89" s="5">
        <f t="shared" si="132"/>
        <v>2.5969442324594743E-3</v>
      </c>
      <c r="AF89" s="5">
        <f t="shared" si="133"/>
        <v>1.7010707922269202E-3</v>
      </c>
      <c r="AG89" s="5">
        <f t="shared" si="134"/>
        <v>7.4283249366687541E-4</v>
      </c>
      <c r="AH89" s="5">
        <f t="shared" si="135"/>
        <v>1.5037348713531424E-2</v>
      </c>
      <c r="AI89" s="5">
        <f t="shared" si="136"/>
        <v>1.1870292728275441E-2</v>
      </c>
      <c r="AJ89" s="5">
        <f t="shared" si="137"/>
        <v>4.6851294114153225E-3</v>
      </c>
      <c r="AK89" s="5">
        <f t="shared" si="138"/>
        <v>1.232793950645221E-3</v>
      </c>
      <c r="AL89" s="5">
        <f t="shared" si="139"/>
        <v>1.0063766933241955E-5</v>
      </c>
      <c r="AM89" s="5">
        <f t="shared" si="140"/>
        <v>3.129630152876773E-4</v>
      </c>
      <c r="AN89" s="5">
        <f t="shared" si="141"/>
        <v>4.099989808783408E-4</v>
      </c>
      <c r="AO89" s="5">
        <f t="shared" si="142"/>
        <v>2.6856075016845117E-4</v>
      </c>
      <c r="AP89" s="5">
        <f t="shared" si="143"/>
        <v>1.1727651351153464E-4</v>
      </c>
      <c r="AQ89" s="5">
        <f t="shared" si="144"/>
        <v>3.8409691139139691E-5</v>
      </c>
      <c r="AR89" s="5">
        <f t="shared" si="145"/>
        <v>3.9399528675891238E-3</v>
      </c>
      <c r="AS89" s="5">
        <f t="shared" si="146"/>
        <v>3.110148920853741E-3</v>
      </c>
      <c r="AT89" s="5">
        <f t="shared" si="147"/>
        <v>1.2275560945741292E-3</v>
      </c>
      <c r="AU89" s="5">
        <f t="shared" si="148"/>
        <v>3.2300574745735828E-4</v>
      </c>
      <c r="AV89" s="5">
        <f t="shared" si="149"/>
        <v>6.3744162090622681E-5</v>
      </c>
      <c r="AW89" s="5">
        <f t="shared" si="150"/>
        <v>2.8909327390440187E-7</v>
      </c>
      <c r="AX89" s="5">
        <f t="shared" si="151"/>
        <v>4.1174840451822743E-5</v>
      </c>
      <c r="AY89" s="5">
        <f t="shared" si="152"/>
        <v>5.39413342741407E-5</v>
      </c>
      <c r="AZ89" s="5">
        <f t="shared" si="153"/>
        <v>3.533307611330138E-5</v>
      </c>
      <c r="BA89" s="5">
        <f t="shared" si="154"/>
        <v>1.5429432542196001E-5</v>
      </c>
      <c r="BB89" s="5">
        <f t="shared" si="155"/>
        <v>5.0533539977691344E-6</v>
      </c>
      <c r="BC89" s="5">
        <f t="shared" si="156"/>
        <v>1.3240350379410556E-6</v>
      </c>
      <c r="BD89" s="5">
        <f t="shared" si="157"/>
        <v>8.6025961615910317E-4</v>
      </c>
      <c r="BE89" s="5">
        <f t="shared" si="158"/>
        <v>6.7907805163376525E-4</v>
      </c>
      <c r="BF89" s="5">
        <f t="shared" si="159"/>
        <v>2.6802780901749471E-4</v>
      </c>
      <c r="BG89" s="5">
        <f t="shared" si="160"/>
        <v>7.0525919893777952E-5</v>
      </c>
      <c r="BH89" s="5">
        <f t="shared" si="161"/>
        <v>1.3918067107746256E-5</v>
      </c>
      <c r="BI89" s="5">
        <f t="shared" si="162"/>
        <v>2.1973491993580463E-6</v>
      </c>
      <c r="BJ89" s="8">
        <f t="shared" si="163"/>
        <v>0.22505117045206807</v>
      </c>
      <c r="BK89" s="8">
        <f t="shared" si="164"/>
        <v>0.28606230014034212</v>
      </c>
      <c r="BL89" s="8">
        <f t="shared" si="165"/>
        <v>0.44258521618183355</v>
      </c>
      <c r="BM89" s="8">
        <f t="shared" si="166"/>
        <v>0.34977690828494518</v>
      </c>
      <c r="BN89" s="8">
        <f t="shared" si="167"/>
        <v>0.64978174276741363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1.33891213389121</v>
      </c>
      <c r="F90">
        <f>VLOOKUP(B90,home!$B$2:$E$405,3,FALSE)</f>
        <v>1.49</v>
      </c>
      <c r="G90">
        <f>VLOOKUP(C90,away!$B$2:$E$405,4,FALSE)</f>
        <v>0.62</v>
      </c>
      <c r="H90">
        <f>VLOOKUP(A90,away!$A$2:$E$405,3,FALSE)</f>
        <v>1.02928870292887</v>
      </c>
      <c r="I90">
        <f>VLOOKUP(C90,away!$B$2:$E$405,3,FALSE)</f>
        <v>0.75</v>
      </c>
      <c r="J90">
        <f>VLOOKUP(B90,home!$B$2:$E$405,4,FALSE)</f>
        <v>1.21</v>
      </c>
      <c r="K90" s="3">
        <f t="shared" si="112"/>
        <v>1.2368870292886998</v>
      </c>
      <c r="L90" s="3">
        <f t="shared" si="113"/>
        <v>0.93407949790794953</v>
      </c>
      <c r="M90" s="5">
        <f t="shared" si="114"/>
        <v>0.11406731445259324</v>
      </c>
      <c r="N90" s="5">
        <f t="shared" si="115"/>
        <v>0.14108838171220803</v>
      </c>
      <c r="O90" s="5">
        <f t="shared" si="116"/>
        <v>0.10654793981158647</v>
      </c>
      <c r="P90" s="5">
        <f t="shared" si="117"/>
        <v>0.1317877647503844</v>
      </c>
      <c r="Q90" s="5">
        <f t="shared" si="118"/>
        <v>8.7255194661581562E-2</v>
      </c>
      <c r="R90" s="5">
        <f t="shared" si="119"/>
        <v>4.9762123061166556E-2</v>
      </c>
      <c r="S90" s="5">
        <f t="shared" si="120"/>
        <v>3.8065275362296848E-2</v>
      </c>
      <c r="T90" s="5">
        <f t="shared" si="121"/>
        <v>8.1503288419350492E-2</v>
      </c>
      <c r="U90" s="5">
        <f t="shared" si="122"/>
        <v>6.1550124564225005E-2</v>
      </c>
      <c r="V90" s="5">
        <f t="shared" si="123"/>
        <v>4.8865274359942111E-3</v>
      </c>
      <c r="W90" s="5">
        <f t="shared" si="124"/>
        <v>3.597493950499029E-2</v>
      </c>
      <c r="X90" s="5">
        <f t="shared" si="125"/>
        <v>3.3603453430090184E-2</v>
      </c>
      <c r="Y90" s="5">
        <f t="shared" si="126"/>
        <v>1.56941484539759E-2</v>
      </c>
      <c r="Z90" s="5">
        <f t="shared" si="127"/>
        <v>1.5493926307936022E-2</v>
      </c>
      <c r="AA90" s="5">
        <f t="shared" si="128"/>
        <v>1.9164236483041018E-2</v>
      </c>
      <c r="AB90" s="5">
        <f t="shared" si="129"/>
        <v>1.1851997766047364E-2</v>
      </c>
      <c r="AC90" s="5">
        <f t="shared" si="130"/>
        <v>3.5285334106859012E-4</v>
      </c>
      <c r="AD90" s="5">
        <f t="shared" si="131"/>
        <v>1.1124234013292029E-2</v>
      </c>
      <c r="AE90" s="5">
        <f t="shared" si="132"/>
        <v>1.0390918921746352E-2</v>
      </c>
      <c r="AF90" s="5">
        <f t="shared" si="133"/>
        <v>4.8529721646135221E-3</v>
      </c>
      <c r="AG90" s="5">
        <f t="shared" si="134"/>
        <v>1.5110206009611516E-3</v>
      </c>
      <c r="AH90" s="5">
        <f t="shared" si="135"/>
        <v>3.6181397265849123E-3</v>
      </c>
      <c r="AI90" s="5">
        <f t="shared" si="136"/>
        <v>4.4752300979670409E-3</v>
      </c>
      <c r="AJ90" s="5">
        <f t="shared" si="137"/>
        <v>2.7676770306289153E-3</v>
      </c>
      <c r="AK90" s="5">
        <f t="shared" si="138"/>
        <v>1.1411012734817232E-3</v>
      </c>
      <c r="AL90" s="5">
        <f t="shared" si="139"/>
        <v>1.6306775811211303E-5</v>
      </c>
      <c r="AM90" s="5">
        <f t="shared" si="140"/>
        <v>2.7518841523626178E-3</v>
      </c>
      <c r="AN90" s="5">
        <f t="shared" si="141"/>
        <v>2.570478567339717E-3</v>
      </c>
      <c r="AO90" s="5">
        <f t="shared" si="142"/>
        <v>1.2005156647819141E-3</v>
      </c>
      <c r="AP90" s="5">
        <f t="shared" si="143"/>
        <v>3.7379235646337294E-4</v>
      </c>
      <c r="AQ90" s="5">
        <f t="shared" si="144"/>
        <v>8.7287944161784162E-5</v>
      </c>
      <c r="AR90" s="5">
        <f t="shared" si="145"/>
        <v>6.7592602783384827E-4</v>
      </c>
      <c r="AS90" s="5">
        <f t="shared" si="146"/>
        <v>8.360441365863196E-4</v>
      </c>
      <c r="AT90" s="5">
        <f t="shared" si="147"/>
        <v>5.1704607422824449E-4</v>
      </c>
      <c r="AU90" s="5">
        <f t="shared" si="148"/>
        <v>2.13175860919186E-4</v>
      </c>
      <c r="AV90" s="5">
        <f t="shared" si="149"/>
        <v>6.5918614332098242E-5</v>
      </c>
      <c r="AW90" s="5">
        <f t="shared" si="150"/>
        <v>5.2333463133840955E-7</v>
      </c>
      <c r="AX90" s="5">
        <f t="shared" si="151"/>
        <v>5.672949690270746E-4</v>
      </c>
      <c r="AY90" s="5">
        <f t="shared" si="152"/>
        <v>5.2989859983451561E-4</v>
      </c>
      <c r="AZ90" s="5">
        <f t="shared" si="153"/>
        <v>2.4748370903777484E-4</v>
      </c>
      <c r="BA90" s="5">
        <f t="shared" si="154"/>
        <v>7.7056486226133956E-5</v>
      </c>
      <c r="BB90" s="5">
        <f t="shared" si="155"/>
        <v>1.7994220991164507E-5</v>
      </c>
      <c r="BC90" s="5">
        <f t="shared" si="156"/>
        <v>3.3616065817343265E-6</v>
      </c>
      <c r="BD90" s="5">
        <f t="shared" si="157"/>
        <v>1.0522810745032592E-4</v>
      </c>
      <c r="BE90" s="5">
        <f t="shared" si="158"/>
        <v>1.3015528122190572E-4</v>
      </c>
      <c r="BF90" s="5">
        <f t="shared" si="159"/>
        <v>8.0493689568399143E-5</v>
      </c>
      <c r="BG90" s="5">
        <f t="shared" si="160"/>
        <v>3.3187200188914679E-5</v>
      </c>
      <c r="BH90" s="5">
        <f t="shared" si="161"/>
        <v>1.0262204363019011E-5</v>
      </c>
      <c r="BI90" s="5">
        <f t="shared" si="162"/>
        <v>2.5386374937056239E-6</v>
      </c>
      <c r="BJ90" s="8">
        <f t="shared" si="163"/>
        <v>0.43142560015961734</v>
      </c>
      <c r="BK90" s="8">
        <f t="shared" si="164"/>
        <v>0.289705940717983</v>
      </c>
      <c r="BL90" s="8">
        <f t="shared" si="165"/>
        <v>0.263548545648915</v>
      </c>
      <c r="BM90" s="8">
        <f t="shared" si="166"/>
        <v>0.36913591911972782</v>
      </c>
      <c r="BN90" s="8">
        <f t="shared" si="167"/>
        <v>0.63050871844952028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1.33891213389121</v>
      </c>
      <c r="F91">
        <f>VLOOKUP(B91,home!$B$2:$E$405,3,FALSE)</f>
        <v>1.31</v>
      </c>
      <c r="G91">
        <f>VLOOKUP(C91,away!$B$2:$E$405,4,FALSE)</f>
        <v>1.06</v>
      </c>
      <c r="H91">
        <f>VLOOKUP(A91,away!$A$2:$E$405,3,FALSE)</f>
        <v>1.02928870292887</v>
      </c>
      <c r="I91">
        <f>VLOOKUP(C91,away!$B$2:$E$405,3,FALSE)</f>
        <v>0.93</v>
      </c>
      <c r="J91">
        <f>VLOOKUP(B91,home!$B$2:$E$405,4,FALSE)</f>
        <v>0.65</v>
      </c>
      <c r="K91" s="3">
        <f t="shared" si="112"/>
        <v>1.8592133891213345</v>
      </c>
      <c r="L91" s="3">
        <f t="shared" si="113"/>
        <v>0.62220502092050201</v>
      </c>
      <c r="M91" s="5">
        <f t="shared" si="114"/>
        <v>8.3624527561220338E-2</v>
      </c>
      <c r="N91" s="5">
        <f t="shared" si="115"/>
        <v>0.15547584130076689</v>
      </c>
      <c r="O91" s="5">
        <f t="shared" si="116"/>
        <v>5.2031600920696197E-2</v>
      </c>
      <c r="P91" s="5">
        <f t="shared" si="117"/>
        <v>9.6737849089176306E-2</v>
      </c>
      <c r="Q91" s="5">
        <f t="shared" si="118"/>
        <v>0.1445313829156448</v>
      </c>
      <c r="R91" s="5">
        <f t="shared" si="119"/>
        <v>1.6187161669694493E-2</v>
      </c>
      <c r="S91" s="5">
        <f t="shared" si="120"/>
        <v>2.7976873888911475E-2</v>
      </c>
      <c r="T91" s="5">
        <f t="shared" si="121"/>
        <v>8.9928152130697867E-2</v>
      </c>
      <c r="U91" s="5">
        <f t="shared" si="122"/>
        <v>3.0095387708167654E-2</v>
      </c>
      <c r="V91" s="5">
        <f t="shared" si="123"/>
        <v>3.5959978664700603E-3</v>
      </c>
      <c r="W91" s="5">
        <f t="shared" si="124"/>
        <v>8.9571560754996435E-2</v>
      </c>
      <c r="X91" s="5">
        <f t="shared" si="125"/>
        <v>5.5731874833444571E-2</v>
      </c>
      <c r="Y91" s="5">
        <f t="shared" si="126"/>
        <v>1.7338326173341089E-2</v>
      </c>
      <c r="Z91" s="5">
        <f t="shared" si="127"/>
        <v>3.3572444217786039E-3</v>
      </c>
      <c r="AA91" s="5">
        <f t="shared" si="128"/>
        <v>6.2418337795236917E-3</v>
      </c>
      <c r="AB91" s="5">
        <f t="shared" si="129"/>
        <v>5.8024504677801373E-3</v>
      </c>
      <c r="AC91" s="5">
        <f t="shared" si="130"/>
        <v>2.5999332154441054E-4</v>
      </c>
      <c r="AD91" s="5">
        <f t="shared" si="131"/>
        <v>4.1633161260046091E-2</v>
      </c>
      <c r="AE91" s="5">
        <f t="shared" si="132"/>
        <v>2.5904361972793614E-2</v>
      </c>
      <c r="AF91" s="5">
        <f t="shared" si="133"/>
        <v>8.0589120416071532E-3</v>
      </c>
      <c r="AG91" s="5">
        <f t="shared" si="134"/>
        <v>1.6714318451482215E-3</v>
      </c>
      <c r="AH91" s="5">
        <f t="shared" si="135"/>
        <v>5.2222358392199858E-4</v>
      </c>
      <c r="AI91" s="5">
        <f t="shared" si="136"/>
        <v>9.7092507934270849E-4</v>
      </c>
      <c r="AJ91" s="5">
        <f t="shared" si="137"/>
        <v>9.025784536738291E-4</v>
      </c>
      <c r="AK91" s="5">
        <f t="shared" si="138"/>
        <v>5.5936198193427095E-4</v>
      </c>
      <c r="AL91" s="5">
        <f t="shared" si="139"/>
        <v>1.2030534790331256E-5</v>
      </c>
      <c r="AM91" s="5">
        <f t="shared" si="140"/>
        <v>1.5480986169225075E-2</v>
      </c>
      <c r="AN91" s="5">
        <f t="shared" si="141"/>
        <v>9.6323473232926907E-3</v>
      </c>
      <c r="AO91" s="5">
        <f t="shared" si="142"/>
        <v>2.9966474339014346E-3</v>
      </c>
      <c r="AP91" s="5">
        <f t="shared" si="143"/>
        <v>6.215096931006703E-4</v>
      </c>
      <c r="AQ91" s="5">
        <f t="shared" si="144"/>
        <v>9.6676612899499321E-5</v>
      </c>
      <c r="AR91" s="5">
        <f t="shared" si="145"/>
        <v>6.4986027191873364E-5</v>
      </c>
      <c r="AS91" s="5">
        <f t="shared" si="146"/>
        <v>1.2082289186093407E-4</v>
      </c>
      <c r="AT91" s="5">
        <f t="shared" si="147"/>
        <v>1.1231776913010389E-4</v>
      </c>
      <c r="AU91" s="5">
        <f t="shared" si="148"/>
        <v>6.9607566734309343E-5</v>
      </c>
      <c r="AV91" s="5">
        <f t="shared" si="149"/>
        <v>3.2353830014146172E-5</v>
      </c>
      <c r="AW91" s="5">
        <f t="shared" si="150"/>
        <v>3.8658516325220687E-7</v>
      </c>
      <c r="AX91" s="5">
        <f t="shared" si="151"/>
        <v>4.7970761271042403E-3</v>
      </c>
      <c r="AY91" s="5">
        <f t="shared" si="152"/>
        <v>2.9847648520221347E-3</v>
      </c>
      <c r="AZ91" s="5">
        <f t="shared" si="153"/>
        <v>9.2856783859760557E-4</v>
      </c>
      <c r="BA91" s="5">
        <f t="shared" si="154"/>
        <v>1.9258652381357619E-4</v>
      </c>
      <c r="BB91" s="5">
        <f t="shared" si="155"/>
        <v>2.9957075519608228E-5</v>
      </c>
      <c r="BC91" s="5">
        <f t="shared" si="156"/>
        <v>3.7278885600789807E-6</v>
      </c>
      <c r="BD91" s="5">
        <f t="shared" si="157"/>
        <v>6.7391054014099766E-6</v>
      </c>
      <c r="BE91" s="5">
        <f t="shared" si="158"/>
        <v>1.2529434993001331E-5</v>
      </c>
      <c r="BF91" s="5">
        <f t="shared" si="159"/>
        <v>1.1647446648556728E-5</v>
      </c>
      <c r="BG91" s="5">
        <f t="shared" si="160"/>
        <v>7.2183629193576936E-6</v>
      </c>
      <c r="BH91" s="5">
        <f t="shared" si="161"/>
        <v>3.3551192468016955E-6</v>
      </c>
      <c r="BI91" s="5">
        <f t="shared" si="162"/>
        <v>1.2475765251504803E-6</v>
      </c>
      <c r="BJ91" s="8">
        <f t="shared" si="163"/>
        <v>0.6676098527665234</v>
      </c>
      <c r="BK91" s="8">
        <f t="shared" si="164"/>
        <v>0.21519203711413507</v>
      </c>
      <c r="BL91" s="8">
        <f t="shared" si="165"/>
        <v>0.11375634877540065</v>
      </c>
      <c r="BM91" s="8">
        <f t="shared" si="166"/>
        <v>0.44834274135377972</v>
      </c>
      <c r="BN91" s="8">
        <f t="shared" si="167"/>
        <v>0.54858836345719897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1.33891213389121</v>
      </c>
      <c r="F92">
        <f>VLOOKUP(B92,home!$B$2:$E$405,3,FALSE)</f>
        <v>0.68</v>
      </c>
      <c r="G92">
        <f>VLOOKUP(C92,away!$B$2:$E$405,4,FALSE)</f>
        <v>0.75</v>
      </c>
      <c r="H92">
        <f>VLOOKUP(A92,away!$A$2:$E$405,3,FALSE)</f>
        <v>1.02928870292887</v>
      </c>
      <c r="I92">
        <f>VLOOKUP(C92,away!$B$2:$E$405,3,FALSE)</f>
        <v>0.52</v>
      </c>
      <c r="J92">
        <f>VLOOKUP(B92,home!$B$2:$E$405,4,FALSE)</f>
        <v>0.81</v>
      </c>
      <c r="K92" s="3">
        <f t="shared" si="112"/>
        <v>0.68284518828451723</v>
      </c>
      <c r="L92" s="3">
        <f t="shared" si="113"/>
        <v>0.4335364016736401</v>
      </c>
      <c r="M92" s="5">
        <f t="shared" si="114"/>
        <v>0.32746254725989221</v>
      </c>
      <c r="N92" s="5">
        <f t="shared" si="115"/>
        <v>0.22360622473980873</v>
      </c>
      <c r="O92" s="5">
        <f t="shared" si="116"/>
        <v>0.14196693442193803</v>
      </c>
      <c r="P92" s="5">
        <f t="shared" si="117"/>
        <v>9.694143806552398E-2</v>
      </c>
      <c r="Q92" s="5">
        <f t="shared" si="118"/>
        <v>7.6344217317022373E-2</v>
      </c>
      <c r="R92" s="5">
        <f t="shared" si="119"/>
        <v>3.0773916952962319E-2</v>
      </c>
      <c r="S92" s="5">
        <f t="shared" si="120"/>
        <v>7.1745933182652891E-3</v>
      </c>
      <c r="T92" s="5">
        <f t="shared" si="121"/>
        <v>3.3097997264212288E-2</v>
      </c>
      <c r="U92" s="5">
        <f t="shared" si="122"/>
        <v>2.1013821115997651E-2</v>
      </c>
      <c r="V92" s="5">
        <f t="shared" si="123"/>
        <v>2.3599489116399202E-4</v>
      </c>
      <c r="W92" s="5">
        <f t="shared" si="124"/>
        <v>1.7377093816092086E-2</v>
      </c>
      <c r="X92" s="5">
        <f t="shared" si="125"/>
        <v>7.5336027245738275E-3</v>
      </c>
      <c r="Y92" s="5">
        <f t="shared" si="126"/>
        <v>1.6330455084252338E-3</v>
      </c>
      <c r="Z92" s="5">
        <f t="shared" si="127"/>
        <v>4.4472044070635718E-3</v>
      </c>
      <c r="AA92" s="5">
        <f t="shared" si="128"/>
        <v>3.0367521306810595E-3</v>
      </c>
      <c r="AB92" s="5">
        <f t="shared" si="129"/>
        <v>1.0368157902241582E-3</v>
      </c>
      <c r="AC92" s="5">
        <f t="shared" si="130"/>
        <v>4.3664696003000482E-6</v>
      </c>
      <c r="AD92" s="5">
        <f t="shared" si="131"/>
        <v>2.9664662246717795E-3</v>
      </c>
      <c r="AE92" s="5">
        <f t="shared" si="132"/>
        <v>1.2860710927305916E-3</v>
      </c>
      <c r="AF92" s="5">
        <f t="shared" si="133"/>
        <v>2.7877931691945346E-4</v>
      </c>
      <c r="AG92" s="5">
        <f t="shared" si="134"/>
        <v>4.0286993972765064E-5</v>
      </c>
      <c r="AH92" s="5">
        <f t="shared" si="135"/>
        <v>4.8200624903637371E-4</v>
      </c>
      <c r="AI92" s="5">
        <f t="shared" si="136"/>
        <v>3.2913564787755655E-4</v>
      </c>
      <c r="AJ92" s="5">
        <f t="shared" si="137"/>
        <v>1.1237434672304831E-4</v>
      </c>
      <c r="AK92" s="5">
        <f t="shared" si="138"/>
        <v>2.5578093982149857E-5</v>
      </c>
      <c r="AL92" s="5">
        <f t="shared" si="139"/>
        <v>5.1705680037544322E-8</v>
      </c>
      <c r="AM92" s="5">
        <f t="shared" si="140"/>
        <v>4.0512743754513253E-4</v>
      </c>
      <c r="AN92" s="5">
        <f t="shared" si="141"/>
        <v>1.7563749149257916E-4</v>
      </c>
      <c r="AO92" s="5">
        <f t="shared" si="142"/>
        <v>3.8072623030338669E-5</v>
      </c>
      <c r="AP92" s="5">
        <f t="shared" si="143"/>
        <v>5.5019559969499949E-6</v>
      </c>
      <c r="AQ92" s="5">
        <f t="shared" si="144"/>
        <v>5.963245512711015E-7</v>
      </c>
      <c r="AR92" s="5">
        <f t="shared" si="145"/>
        <v>4.179345095828761E-5</v>
      </c>
      <c r="AS92" s="5">
        <f t="shared" si="146"/>
        <v>2.8538456888671641E-5</v>
      </c>
      <c r="AT92" s="5">
        <f t="shared" si="147"/>
        <v>9.743673983747281E-6</v>
      </c>
      <c r="AU92" s="5">
        <f t="shared" si="148"/>
        <v>2.2178069653382888E-6</v>
      </c>
      <c r="AV92" s="5">
        <f t="shared" si="149"/>
        <v>3.7860470370628432E-7</v>
      </c>
      <c r="AW92" s="5">
        <f t="shared" si="150"/>
        <v>4.2519052271421228E-10</v>
      </c>
      <c r="AX92" s="5">
        <f t="shared" si="151"/>
        <v>4.610655356162166E-5</v>
      </c>
      <c r="AY92" s="5">
        <f t="shared" si="152"/>
        <v>1.9988869324678411E-5</v>
      </c>
      <c r="AZ92" s="5">
        <f t="shared" si="153"/>
        <v>4.3329512402728412E-6</v>
      </c>
      <c r="BA92" s="5">
        <f t="shared" si="154"/>
        <v>6.2616402977840781E-7</v>
      </c>
      <c r="BB92" s="5">
        <f t="shared" si="155"/>
        <v>6.7866225081899234E-8</v>
      </c>
      <c r="BC92" s="5">
        <f t="shared" si="156"/>
        <v>5.8844958034359908E-9</v>
      </c>
      <c r="BD92" s="5">
        <f t="shared" si="157"/>
        <v>3.0198303903299577E-6</v>
      </c>
      <c r="BE92" s="5">
        <f t="shared" si="158"/>
        <v>2.0620766514721669E-6</v>
      </c>
      <c r="BF92" s="5">
        <f t="shared" si="159"/>
        <v>7.0403955966580928E-7</v>
      </c>
      <c r="BG92" s="5">
        <f t="shared" si="160"/>
        <v>1.6025000855991609E-7</v>
      </c>
      <c r="BH92" s="5">
        <f t="shared" si="161"/>
        <v>2.7356486816922845E-8</v>
      </c>
      <c r="BI92" s="5">
        <f t="shared" si="162"/>
        <v>3.7360490782609195E-9</v>
      </c>
      <c r="BJ92" s="8">
        <f t="shared" si="163"/>
        <v>0.36485984911992264</v>
      </c>
      <c r="BK92" s="8">
        <f t="shared" si="164"/>
        <v>0.43183898057945047</v>
      </c>
      <c r="BL92" s="8">
        <f t="shared" si="165"/>
        <v>0.19886598403206801</v>
      </c>
      <c r="BM92" s="8">
        <f t="shared" si="166"/>
        <v>0.10289675093722292</v>
      </c>
      <c r="BN92" s="8">
        <f t="shared" si="167"/>
        <v>0.89709527875714767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1.33891213389121</v>
      </c>
      <c r="F93">
        <f>VLOOKUP(B93,home!$B$2:$E$405,3,FALSE)</f>
        <v>0.44</v>
      </c>
      <c r="G93">
        <f>VLOOKUP(C93,away!$B$2:$E$405,4,FALSE)</f>
        <v>1.1200000000000001</v>
      </c>
      <c r="H93">
        <f>VLOOKUP(A93,away!$A$2:$E$405,3,FALSE)</f>
        <v>1.02928870292887</v>
      </c>
      <c r="I93">
        <f>VLOOKUP(C93,away!$B$2:$E$405,3,FALSE)</f>
        <v>0.5</v>
      </c>
      <c r="J93">
        <f>VLOOKUP(B93,home!$B$2:$E$405,4,FALSE)</f>
        <v>0.4</v>
      </c>
      <c r="K93" s="3">
        <f t="shared" si="112"/>
        <v>0.65981589958158826</v>
      </c>
      <c r="L93" s="3">
        <f t="shared" si="113"/>
        <v>0.205857740585774</v>
      </c>
      <c r="M93" s="5">
        <f t="shared" si="114"/>
        <v>0.42076801090221116</v>
      </c>
      <c r="N93" s="5">
        <f t="shared" si="115"/>
        <v>0.27762942362859799</v>
      </c>
      <c r="O93" s="5">
        <f t="shared" si="116"/>
        <v>8.6618352035099502E-2</v>
      </c>
      <c r="P93" s="5">
        <f t="shared" si="117"/>
        <v>5.715216586831387E-2</v>
      </c>
      <c r="Q93" s="5">
        <f t="shared" si="118"/>
        <v>9.159215395091061E-2</v>
      </c>
      <c r="R93" s="5">
        <f t="shared" si="119"/>
        <v>8.9155291216043795E-3</v>
      </c>
      <c r="S93" s="5">
        <f t="shared" si="120"/>
        <v>1.9407191010287991E-3</v>
      </c>
      <c r="T93" s="5">
        <f t="shared" si="121"/>
        <v>1.8854953867718828E-2</v>
      </c>
      <c r="U93" s="5">
        <f t="shared" si="122"/>
        <v>5.8826078676172408E-3</v>
      </c>
      <c r="V93" s="5">
        <f t="shared" si="123"/>
        <v>2.9289378018800575E-5</v>
      </c>
      <c r="W93" s="5">
        <f t="shared" si="124"/>
        <v>2.0144653151245133E-2</v>
      </c>
      <c r="X93" s="5">
        <f t="shared" si="125"/>
        <v>4.1469327825994148E-3</v>
      </c>
      <c r="Y93" s="5">
        <f t="shared" si="126"/>
        <v>4.2683910649349613E-4</v>
      </c>
      <c r="Z93" s="5">
        <f t="shared" si="127"/>
        <v>6.1177689370004958E-4</v>
      </c>
      <c r="AA93" s="5">
        <f t="shared" si="128"/>
        <v>4.0366012145992791E-4</v>
      </c>
      <c r="AB93" s="5">
        <f t="shared" si="129"/>
        <v>1.3317068308314774E-4</v>
      </c>
      <c r="AC93" s="5">
        <f t="shared" si="130"/>
        <v>2.486452373008566E-7</v>
      </c>
      <c r="AD93" s="5">
        <f t="shared" si="131"/>
        <v>3.3229406101869708E-3</v>
      </c>
      <c r="AE93" s="5">
        <f t="shared" si="132"/>
        <v>6.8405304611380289E-4</v>
      </c>
      <c r="AF93" s="5">
        <f t="shared" si="133"/>
        <v>7.0408807256901862E-5</v>
      </c>
      <c r="AG93" s="5">
        <f t="shared" si="134"/>
        <v>4.8313993264150236E-6</v>
      </c>
      <c r="AH93" s="5">
        <f t="shared" si="135"/>
        <v>3.1484752269918842E-5</v>
      </c>
      <c r="AI93" s="5">
        <f t="shared" si="136"/>
        <v>2.0774140142079952E-5</v>
      </c>
      <c r="AJ93" s="5">
        <f t="shared" si="137"/>
        <v>6.8535539829402329E-6</v>
      </c>
      <c r="AK93" s="5">
        <f t="shared" si="138"/>
        <v>1.5073612955282289E-6</v>
      </c>
      <c r="AL93" s="5">
        <f t="shared" si="139"/>
        <v>1.3509215031926417E-9</v>
      </c>
      <c r="AM93" s="5">
        <f t="shared" si="140"/>
        <v>4.385058095933417E-4</v>
      </c>
      <c r="AN93" s="5">
        <f t="shared" si="141"/>
        <v>9.0269815196620927E-5</v>
      </c>
      <c r="AO93" s="5">
        <f t="shared" si="142"/>
        <v>9.2913700997358749E-6</v>
      </c>
      <c r="AP93" s="5">
        <f t="shared" si="143"/>
        <v>6.3756681855928184E-7</v>
      </c>
      <c r="AQ93" s="5">
        <f t="shared" si="144"/>
        <v>3.2812016185268447E-8</v>
      </c>
      <c r="AR93" s="5">
        <f t="shared" si="145"/>
        <v>1.2962759930376619E-6</v>
      </c>
      <c r="AS93" s="5">
        <f t="shared" si="146"/>
        <v>8.5530351045216156E-7</v>
      </c>
      <c r="AT93" s="5">
        <f t="shared" si="147"/>
        <v>2.8217142758214164E-7</v>
      </c>
      <c r="AU93" s="5">
        <f t="shared" si="148"/>
        <v>6.2060398108777257E-8</v>
      </c>
      <c r="AV93" s="5">
        <f t="shared" si="149"/>
        <v>1.0237109351633589E-8</v>
      </c>
      <c r="AW93" s="5">
        <f t="shared" si="150"/>
        <v>5.0970347228200475E-12</v>
      </c>
      <c r="AX93" s="5">
        <f t="shared" si="151"/>
        <v>4.8222184204763883E-5</v>
      </c>
      <c r="AY93" s="5">
        <f t="shared" si="152"/>
        <v>9.926909886503691E-6</v>
      </c>
      <c r="AZ93" s="5">
        <f t="shared" si="153"/>
        <v>1.021765620117116E-6</v>
      </c>
      <c r="BA93" s="5">
        <f t="shared" si="154"/>
        <v>7.0112787321843941E-8</v>
      </c>
      <c r="BB93" s="5">
        <f t="shared" si="155"/>
        <v>3.6083149960614211E-9</v>
      </c>
      <c r="BC93" s="5">
        <f t="shared" si="156"/>
        <v>1.4855991448219399E-10</v>
      </c>
      <c r="BD93" s="5">
        <f t="shared" si="157"/>
        <v>4.4474741183718971E-8</v>
      </c>
      <c r="BE93" s="5">
        <f t="shared" si="158"/>
        <v>2.9345141362793841E-8</v>
      </c>
      <c r="BF93" s="5">
        <f t="shared" si="159"/>
        <v>9.6811954233203459E-9</v>
      </c>
      <c r="BG93" s="5">
        <f t="shared" si="160"/>
        <v>2.1292688890877561E-9</v>
      </c>
      <c r="BH93" s="5">
        <f t="shared" si="161"/>
        <v>3.5123136687613167E-10</v>
      </c>
      <c r="BI93" s="5">
        <f t="shared" si="162"/>
        <v>4.6349608059329148E-11</v>
      </c>
      <c r="BJ93" s="8">
        <f t="shared" si="163"/>
        <v>0.41747517245354748</v>
      </c>
      <c r="BK93" s="8">
        <f t="shared" si="164"/>
        <v>0.47990036215561788</v>
      </c>
      <c r="BL93" s="8">
        <f t="shared" si="165"/>
        <v>0.10201653171292104</v>
      </c>
      <c r="BM93" s="8">
        <f t="shared" si="166"/>
        <v>5.7318280804259672E-2</v>
      </c>
      <c r="BN93" s="8">
        <f t="shared" si="167"/>
        <v>0.9426756355067375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1.33891213389121</v>
      </c>
      <c r="F94">
        <f>VLOOKUP(B94,home!$B$2:$E$405,3,FALSE)</f>
        <v>0.86</v>
      </c>
      <c r="G94">
        <f>VLOOKUP(C94,away!$B$2:$E$405,4,FALSE)</f>
        <v>1.06</v>
      </c>
      <c r="H94">
        <f>VLOOKUP(A94,away!$A$2:$E$405,3,FALSE)</f>
        <v>1.02928870292887</v>
      </c>
      <c r="I94">
        <f>VLOOKUP(C94,away!$B$2:$E$405,3,FALSE)</f>
        <v>0.75</v>
      </c>
      <c r="J94">
        <f>VLOOKUP(B94,home!$B$2:$E$405,4,FALSE)</f>
        <v>1.57</v>
      </c>
      <c r="K94" s="3">
        <f t="shared" si="112"/>
        <v>1.2205523012552271</v>
      </c>
      <c r="L94" s="3">
        <f t="shared" si="113"/>
        <v>1.2119874476987444</v>
      </c>
      <c r="M94" s="5">
        <f t="shared" si="114"/>
        <v>8.7813524821770156E-2</v>
      </c>
      <c r="N94" s="5">
        <f t="shared" si="115"/>
        <v>0.10718099980254457</v>
      </c>
      <c r="O94" s="5">
        <f t="shared" si="116"/>
        <v>0.10642888982216757</v>
      </c>
      <c r="P94" s="5">
        <f t="shared" si="117"/>
        <v>0.12990202639248563</v>
      </c>
      <c r="Q94" s="5">
        <f t="shared" si="118"/>
        <v>6.5410007979915918E-2</v>
      </c>
      <c r="R94" s="5">
        <f t="shared" si="119"/>
        <v>6.4495239268489893E-2</v>
      </c>
      <c r="S94" s="5">
        <f t="shared" si="120"/>
        <v>4.8040824278273983E-2</v>
      </c>
      <c r="T94" s="5">
        <f t="shared" si="121"/>
        <v>7.9276108625532818E-2</v>
      </c>
      <c r="U94" s="5">
        <f t="shared" si="122"/>
        <v>7.8719812709161827E-2</v>
      </c>
      <c r="V94" s="5">
        <f t="shared" si="123"/>
        <v>7.8962784883324331E-3</v>
      </c>
      <c r="W94" s="5">
        <f t="shared" si="124"/>
        <v>2.66121119216697E-2</v>
      </c>
      <c r="X94" s="5">
        <f t="shared" si="125"/>
        <v>3.2253545605817793E-2</v>
      </c>
      <c r="Y94" s="5">
        <f t="shared" si="126"/>
        <v>1.9545446209015088E-2</v>
      </c>
      <c r="Z94" s="5">
        <f t="shared" si="127"/>
        <v>2.6055806809912305E-2</v>
      </c>
      <c r="AA94" s="5">
        <f t="shared" si="128"/>
        <v>3.1802474962900083E-2</v>
      </c>
      <c r="AB94" s="5">
        <f t="shared" si="129"/>
        <v>1.9408292000789723E-2</v>
      </c>
      <c r="AC94" s="5">
        <f t="shared" si="130"/>
        <v>7.3005737062974152E-4</v>
      </c>
      <c r="AD94" s="5">
        <f t="shared" si="131"/>
        <v>8.1203686118139114E-3</v>
      </c>
      <c r="AE94" s="5">
        <f t="shared" si="132"/>
        <v>9.8417848282053404E-3</v>
      </c>
      <c r="AF94" s="5">
        <f t="shared" si="133"/>
        <v>5.9640598373684097E-3</v>
      </c>
      <c r="AG94" s="5">
        <f t="shared" si="134"/>
        <v>2.409455220071576E-3</v>
      </c>
      <c r="AH94" s="5">
        <f t="shared" si="135"/>
        <v>7.8948276983192948E-3</v>
      </c>
      <c r="AI94" s="5">
        <f t="shared" si="136"/>
        <v>9.6360501151971228E-3</v>
      </c>
      <c r="AJ94" s="5">
        <f t="shared" si="137"/>
        <v>5.8806515715572735E-3</v>
      </c>
      <c r="AK94" s="5">
        <f t="shared" si="138"/>
        <v>2.3925476028481313E-3</v>
      </c>
      <c r="AL94" s="5">
        <f t="shared" si="139"/>
        <v>4.3198781518020602E-5</v>
      </c>
      <c r="AM94" s="5">
        <f t="shared" si="140"/>
        <v>1.9822669192380345E-3</v>
      </c>
      <c r="AN94" s="5">
        <f t="shared" si="141"/>
        <v>2.4024826241049592E-3</v>
      </c>
      <c r="AO94" s="5">
        <f t="shared" si="142"/>
        <v>1.455889391864776E-3</v>
      </c>
      <c r="AP94" s="5">
        <f t="shared" si="143"/>
        <v>5.8817322272595584E-4</v>
      </c>
      <c r="AQ94" s="5">
        <f t="shared" si="144"/>
        <v>1.7821464075409407E-4</v>
      </c>
      <c r="AR94" s="5">
        <f t="shared" si="145"/>
        <v>1.91368641442147E-3</v>
      </c>
      <c r="AS94" s="5">
        <f t="shared" si="146"/>
        <v>2.3357543570029895E-3</v>
      </c>
      <c r="AT94" s="5">
        <f t="shared" si="147"/>
        <v>1.4254551778034611E-3</v>
      </c>
      <c r="AU94" s="5">
        <f t="shared" si="148"/>
        <v>5.7994753253473087E-4</v>
      </c>
      <c r="AV94" s="5">
        <f t="shared" si="149"/>
        <v>1.7696407386063925E-4</v>
      </c>
      <c r="AW94" s="5">
        <f t="shared" si="150"/>
        <v>1.7751028128028123E-6</v>
      </c>
      <c r="AX94" s="5">
        <f t="shared" si="151"/>
        <v>4.0324340832968242E-4</v>
      </c>
      <c r="AY94" s="5">
        <f t="shared" si="152"/>
        <v>4.8872594926283454E-4</v>
      </c>
      <c r="AZ94" s="5">
        <f t="shared" si="153"/>
        <v>2.9616485793560452E-4</v>
      </c>
      <c r="BA94" s="5">
        <f t="shared" si="154"/>
        <v>1.1964936342247821E-4</v>
      </c>
      <c r="BB94" s="5">
        <f t="shared" si="155"/>
        <v>3.6253381648297214E-5</v>
      </c>
      <c r="BC94" s="5">
        <f t="shared" si="156"/>
        <v>8.7877286988736428E-6</v>
      </c>
      <c r="BD94" s="5">
        <f t="shared" si="157"/>
        <v>3.8656065218507308E-4</v>
      </c>
      <c r="BE94" s="5">
        <f t="shared" si="158"/>
        <v>4.7181749359921237E-4</v>
      </c>
      <c r="BF94" s="5">
        <f t="shared" si="159"/>
        <v>2.8793896379249612E-4</v>
      </c>
      <c r="BG94" s="5">
        <f t="shared" si="160"/>
        <v>1.1714818829265881E-4</v>
      </c>
      <c r="BH94" s="5">
        <f t="shared" si="161"/>
        <v>3.5746372702121369E-5</v>
      </c>
      <c r="BI94" s="5">
        <f t="shared" si="162"/>
        <v>8.7260634926202453E-6</v>
      </c>
      <c r="BJ94" s="8">
        <f t="shared" si="163"/>
        <v>0.36457374012994076</v>
      </c>
      <c r="BK94" s="8">
        <f t="shared" si="164"/>
        <v>0.27491463608227285</v>
      </c>
      <c r="BL94" s="8">
        <f t="shared" si="165"/>
        <v>0.33439853104111827</v>
      </c>
      <c r="BM94" s="8">
        <f t="shared" si="166"/>
        <v>0.43822507512942044</v>
      </c>
      <c r="BN94" s="8">
        <f t="shared" si="167"/>
        <v>0.56123068808737375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1.33891213389121</v>
      </c>
      <c r="F95">
        <f>VLOOKUP(B95,home!$B$2:$E$405,3,FALSE)</f>
        <v>0.75</v>
      </c>
      <c r="G95">
        <f>VLOOKUP(C95,away!$B$2:$E$405,4,FALSE)</f>
        <v>1.26</v>
      </c>
      <c r="H95">
        <f>VLOOKUP(A95,away!$A$2:$E$405,3,FALSE)</f>
        <v>1.02928870292887</v>
      </c>
      <c r="I95">
        <f>VLOOKUP(C95,away!$B$2:$E$405,3,FALSE)</f>
        <v>0.56999999999999995</v>
      </c>
      <c r="J95">
        <f>VLOOKUP(B95,home!$B$2:$E$405,4,FALSE)</f>
        <v>1.1299999999999999</v>
      </c>
      <c r="K95" s="3">
        <f t="shared" si="112"/>
        <v>1.2652719665271934</v>
      </c>
      <c r="L95" s="3">
        <f t="shared" si="113"/>
        <v>0.66296485355648505</v>
      </c>
      <c r="M95" s="5">
        <f t="shared" si="114"/>
        <v>0.14540434662334856</v>
      </c>
      <c r="N95" s="5">
        <f t="shared" si="115"/>
        <v>0.18397604359372588</v>
      </c>
      <c r="O95" s="5">
        <f t="shared" si="116"/>
        <v>9.6397971365624682E-2</v>
      </c>
      <c r="P95" s="5">
        <f t="shared" si="117"/>
        <v>0.12196965079901601</v>
      </c>
      <c r="Q95" s="5">
        <f t="shared" si="118"/>
        <v>0.11638986523586314</v>
      </c>
      <c r="R95" s="5">
        <f t="shared" si="119"/>
        <v>3.1954233484776801E-2</v>
      </c>
      <c r="S95" s="5">
        <f t="shared" si="120"/>
        <v>2.5577976280464702E-2</v>
      </c>
      <c r="T95" s="5">
        <f t="shared" si="121"/>
        <v>7.7162389961553043E-2</v>
      </c>
      <c r="U95" s="5">
        <f t="shared" si="122"/>
        <v>4.0430795840152634E-2</v>
      </c>
      <c r="V95" s="5">
        <f t="shared" si="123"/>
        <v>2.383955047899843E-3</v>
      </c>
      <c r="W95" s="5">
        <f t="shared" si="124"/>
        <v>4.9088277890271835E-2</v>
      </c>
      <c r="X95" s="5">
        <f t="shared" si="125"/>
        <v>3.2543802962864112E-2</v>
      </c>
      <c r="Y95" s="5">
        <f t="shared" si="126"/>
        <v>1.0787698782723155E-2</v>
      </c>
      <c r="Z95" s="5">
        <f t="shared" si="127"/>
        <v>7.0615112409149281E-3</v>
      </c>
      <c r="AA95" s="5">
        <f t="shared" si="128"/>
        <v>8.9347322144463122E-3</v>
      </c>
      <c r="AB95" s="5">
        <f t="shared" si="129"/>
        <v>5.6524330996831768E-3</v>
      </c>
      <c r="AC95" s="5">
        <f t="shared" si="130"/>
        <v>1.2498343905516899E-4</v>
      </c>
      <c r="AD95" s="5">
        <f t="shared" si="131"/>
        <v>1.5527505474914398E-2</v>
      </c>
      <c r="AE95" s="5">
        <f t="shared" si="132"/>
        <v>1.0294190393274144E-2</v>
      </c>
      <c r="AF95" s="5">
        <f t="shared" si="133"/>
        <v>3.412343213279784E-3</v>
      </c>
      <c r="AG95" s="5">
        <f t="shared" si="134"/>
        <v>7.5408787289216596E-4</v>
      </c>
      <c r="AH95" s="5">
        <f t="shared" si="135"/>
        <v>1.1703834414301592E-3</v>
      </c>
      <c r="AI95" s="5">
        <f t="shared" si="136"/>
        <v>1.4808533585292016E-3</v>
      </c>
      <c r="AJ95" s="5">
        <f t="shared" si="137"/>
        <v>9.3684112054232135E-4</v>
      </c>
      <c r="AK95" s="5">
        <f t="shared" si="138"/>
        <v>3.9511960230404055E-4</v>
      </c>
      <c r="AL95" s="5">
        <f t="shared" si="139"/>
        <v>4.1935985467359331E-6</v>
      </c>
      <c r="AM95" s="5">
        <f t="shared" si="140"/>
        <v>3.9293034775013391E-3</v>
      </c>
      <c r="AN95" s="5">
        <f t="shared" si="141"/>
        <v>2.6049901045406632E-3</v>
      </c>
      <c r="AO95" s="5">
        <f t="shared" si="142"/>
        <v>8.6350844158644669E-4</v>
      </c>
      <c r="AP95" s="5">
        <f t="shared" si="143"/>
        <v>1.9082524917371575E-4</v>
      </c>
      <c r="AQ95" s="5">
        <f t="shared" si="144"/>
        <v>3.1627608343333052E-5</v>
      </c>
      <c r="AR95" s="5">
        <f t="shared" si="145"/>
        <v>1.5518461737053615E-4</v>
      </c>
      <c r="AS95" s="5">
        <f t="shared" si="146"/>
        <v>1.9635074599518829E-4</v>
      </c>
      <c r="AT95" s="5">
        <f t="shared" si="147"/>
        <v>1.242185472572067E-4</v>
      </c>
      <c r="AU95" s="5">
        <f t="shared" si="148"/>
        <v>5.2390081855758986E-5</v>
      </c>
      <c r="AV95" s="5">
        <f t="shared" si="149"/>
        <v>1.6571925474039202E-5</v>
      </c>
      <c r="AW95" s="5">
        <f t="shared" si="150"/>
        <v>9.7714439120737693E-8</v>
      </c>
      <c r="AX95" s="5">
        <f t="shared" si="151"/>
        <v>8.2860625634337552E-4</v>
      </c>
      <c r="AY95" s="5">
        <f t="shared" si="152"/>
        <v>5.4933682539267325E-4</v>
      </c>
      <c r="AZ95" s="5">
        <f t="shared" si="153"/>
        <v>1.8209550399981902E-4</v>
      </c>
      <c r="BA95" s="5">
        <f t="shared" si="154"/>
        <v>4.0240973047511449E-5</v>
      </c>
      <c r="BB95" s="5">
        <f t="shared" si="155"/>
        <v>6.6695877008534716E-6</v>
      </c>
      <c r="BC95" s="5">
        <f t="shared" si="156"/>
        <v>8.8434044667569122E-7</v>
      </c>
      <c r="BD95" s="5">
        <f t="shared" si="157"/>
        <v>1.7146991188212773E-5</v>
      </c>
      <c r="BE95" s="5">
        <f t="shared" si="158"/>
        <v>2.1695607260734429E-5</v>
      </c>
      <c r="BF95" s="5">
        <f t="shared" si="159"/>
        <v>1.3725421831895557E-5</v>
      </c>
      <c r="BG95" s="5">
        <f t="shared" si="160"/>
        <v>5.7887971575525858E-6</v>
      </c>
      <c r="BH95" s="5">
        <f t="shared" si="161"/>
        <v>1.8311006908408967E-6</v>
      </c>
      <c r="BI95" s="5">
        <f t="shared" si="162"/>
        <v>4.6336807440191263E-7</v>
      </c>
      <c r="BJ95" s="8">
        <f t="shared" si="163"/>
        <v>0.50916429374943817</v>
      </c>
      <c r="BK95" s="8">
        <f t="shared" si="164"/>
        <v>0.29601444261372367</v>
      </c>
      <c r="BL95" s="8">
        <f t="shared" si="165"/>
        <v>0.18795873073164576</v>
      </c>
      <c r="BM95" s="8">
        <f t="shared" si="166"/>
        <v>0.30355762812241371</v>
      </c>
      <c r="BN95" s="8">
        <f t="shared" si="167"/>
        <v>0.69609211110235503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1.33891213389121</v>
      </c>
      <c r="F96">
        <f>VLOOKUP(B96,home!$B$2:$E$405,3,FALSE)</f>
        <v>1.24</v>
      </c>
      <c r="G96">
        <f>VLOOKUP(C96,away!$B$2:$E$405,4,FALSE)</f>
        <v>0.87</v>
      </c>
      <c r="H96">
        <f>VLOOKUP(A96,away!$A$2:$E$405,3,FALSE)</f>
        <v>1.02928870292887</v>
      </c>
      <c r="I96">
        <f>VLOOKUP(C96,away!$B$2:$E$405,3,FALSE)</f>
        <v>0.87</v>
      </c>
      <c r="J96">
        <f>VLOOKUP(B96,home!$B$2:$E$405,4,FALSE)</f>
        <v>1.7</v>
      </c>
      <c r="K96" s="3">
        <f t="shared" si="112"/>
        <v>1.4444184100418374</v>
      </c>
      <c r="L96" s="3">
        <f t="shared" si="113"/>
        <v>1.5223179916317986</v>
      </c>
      <c r="M96" s="5">
        <f t="shared" si="114"/>
        <v>5.1471017244800542E-2</v>
      </c>
      <c r="N96" s="5">
        <f t="shared" si="115"/>
        <v>7.4345684891970784E-2</v>
      </c>
      <c r="O96" s="5">
        <f t="shared" si="116"/>
        <v>7.8355255599350429E-2</v>
      </c>
      <c r="P96" s="5">
        <f t="shared" si="117"/>
        <v>0.1131777737112355</v>
      </c>
      <c r="Q96" s="5">
        <f t="shared" si="118"/>
        <v>5.3693137982565961E-2</v>
      </c>
      <c r="R96" s="5">
        <f t="shared" si="119"/>
        <v>5.9640807668899704E-2</v>
      </c>
      <c r="S96" s="5">
        <f t="shared" si="120"/>
        <v>6.2215636818046323E-2</v>
      </c>
      <c r="T96" s="5">
        <f t="shared" si="121"/>
        <v>8.1738029978028842E-2</v>
      </c>
      <c r="U96" s="5">
        <f t="shared" si="122"/>
        <v>8.614628058672312E-2</v>
      </c>
      <c r="V96" s="5">
        <f t="shared" si="123"/>
        <v>1.5200414701569126E-2</v>
      </c>
      <c r="W96" s="5">
        <f t="shared" si="124"/>
        <v>2.5851785664978293E-2</v>
      </c>
      <c r="X96" s="5">
        <f t="shared" si="125"/>
        <v>3.9354638433605475E-2</v>
      </c>
      <c r="Y96" s="5">
        <f t="shared" si="126"/>
        <v>2.9955137070820946E-2</v>
      </c>
      <c r="Z96" s="5">
        <f t="shared" si="127"/>
        <v>3.0264091516605921E-2</v>
      </c>
      <c r="AA96" s="5">
        <f t="shared" si="128"/>
        <v>4.3714010949776574E-2</v>
      </c>
      <c r="AB96" s="5">
        <f t="shared" si="129"/>
        <v>3.1570661096313887E-2</v>
      </c>
      <c r="AC96" s="5">
        <f t="shared" si="130"/>
        <v>2.0889779184237339E-3</v>
      </c>
      <c r="AD96" s="5">
        <f t="shared" si="131"/>
        <v>9.335198786737579E-3</v>
      </c>
      <c r="AE96" s="5">
        <f t="shared" si="132"/>
        <v>1.4211141068509951E-2</v>
      </c>
      <c r="AF96" s="5">
        <f t="shared" si="133"/>
        <v>1.0816937865105123E-2</v>
      </c>
      <c r="AG96" s="5">
        <f t="shared" si="134"/>
        <v>5.4889397088042618E-3</v>
      </c>
      <c r="AH96" s="5">
        <f t="shared" si="135"/>
        <v>1.1517892754030123E-2</v>
      </c>
      <c r="AI96" s="5">
        <f t="shared" si="136"/>
        <v>1.6636656338808588E-2</v>
      </c>
      <c r="AJ96" s="5">
        <f t="shared" si="137"/>
        <v>1.2015146348657182E-2</v>
      </c>
      <c r="AK96" s="5">
        <f t="shared" si="138"/>
        <v>5.7849661951157958E-3</v>
      </c>
      <c r="AL96" s="5">
        <f t="shared" si="139"/>
        <v>1.8373514478228984E-4</v>
      </c>
      <c r="AM96" s="5">
        <f t="shared" si="140"/>
        <v>2.6967865977927967E-3</v>
      </c>
      <c r="AN96" s="5">
        <f t="shared" si="141"/>
        <v>4.1053667574114808E-3</v>
      </c>
      <c r="AO96" s="5">
        <f t="shared" si="142"/>
        <v>3.1248368385272977E-3</v>
      </c>
      <c r="AP96" s="5">
        <f t="shared" si="143"/>
        <v>1.5856651134013116E-3</v>
      </c>
      <c r="AQ96" s="5">
        <f t="shared" si="144"/>
        <v>6.0347163270842337E-4</v>
      </c>
      <c r="AR96" s="5">
        <f t="shared" si="145"/>
        <v>3.5067790730291155E-3</v>
      </c>
      <c r="AS96" s="5">
        <f t="shared" si="146"/>
        <v>5.0652562530327022E-3</v>
      </c>
      <c r="AT96" s="5">
        <f t="shared" si="147"/>
        <v>3.6581746917299864E-3</v>
      </c>
      <c r="AU96" s="5">
        <f t="shared" si="148"/>
        <v>1.7613116239613045E-3</v>
      </c>
      <c r="AV96" s="5">
        <f t="shared" si="149"/>
        <v>6.3601773386759853E-4</v>
      </c>
      <c r="AW96" s="5">
        <f t="shared" si="150"/>
        <v>1.1222461662296898E-5</v>
      </c>
      <c r="AX96" s="5">
        <f t="shared" si="151"/>
        <v>6.4921470163433403E-4</v>
      </c>
      <c r="AY96" s="5">
        <f t="shared" si="152"/>
        <v>9.8831122072981677E-4</v>
      </c>
      <c r="AZ96" s="5">
        <f t="shared" si="153"/>
        <v>7.5226197632429306E-4</v>
      </c>
      <c r="BA96" s="5">
        <f t="shared" si="154"/>
        <v>3.8172731365965511E-4</v>
      </c>
      <c r="BB96" s="5">
        <f t="shared" si="155"/>
        <v>1.45277589370342E-4</v>
      </c>
      <c r="BC96" s="5">
        <f t="shared" si="156"/>
        <v>4.4231737615873617E-5</v>
      </c>
      <c r="BD96" s="5">
        <f t="shared" si="157"/>
        <v>8.8973881259168366E-4</v>
      </c>
      <c r="BE96" s="5">
        <f t="shared" si="158"/>
        <v>1.2851551210361918E-3</v>
      </c>
      <c r="BF96" s="5">
        <f t="shared" si="159"/>
        <v>9.2815085829211087E-4</v>
      </c>
      <c r="BG96" s="5">
        <f t="shared" si="160"/>
        <v>4.468793956710857E-4</v>
      </c>
      <c r="BH96" s="5">
        <f t="shared" si="161"/>
        <v>1.613702065439217E-4</v>
      </c>
      <c r="BI96" s="5">
        <f t="shared" si="162"/>
        <v>4.6617219432858858E-5</v>
      </c>
      <c r="BJ96" s="8">
        <f t="shared" si="163"/>
        <v>0.35986778293030275</v>
      </c>
      <c r="BK96" s="8">
        <f t="shared" si="164"/>
        <v>0.24532586675958734</v>
      </c>
      <c r="BL96" s="8">
        <f t="shared" si="165"/>
        <v>0.36376712852686405</v>
      </c>
      <c r="BM96" s="8">
        <f t="shared" si="166"/>
        <v>0.56756410387546985</v>
      </c>
      <c r="BN96" s="8">
        <f t="shared" si="167"/>
        <v>0.43068367709882294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1.33891213389121</v>
      </c>
      <c r="F97">
        <f>VLOOKUP(B97,home!$B$2:$E$405,3,FALSE)</f>
        <v>0.81</v>
      </c>
      <c r="G97">
        <f>VLOOKUP(C97,away!$B$2:$E$405,4,FALSE)</f>
        <v>1.06</v>
      </c>
      <c r="H97">
        <f>VLOOKUP(A97,away!$A$2:$E$405,3,FALSE)</f>
        <v>1.02928870292887</v>
      </c>
      <c r="I97">
        <f>VLOOKUP(C97,away!$B$2:$E$405,3,FALSE)</f>
        <v>0.68</v>
      </c>
      <c r="J97">
        <f>VLOOKUP(B97,home!$B$2:$E$405,4,FALSE)</f>
        <v>0.71</v>
      </c>
      <c r="K97" s="3">
        <f t="shared" si="112"/>
        <v>1.149589958158993</v>
      </c>
      <c r="L97" s="3">
        <f t="shared" si="113"/>
        <v>0.49694058577405847</v>
      </c>
      <c r="M97" s="5">
        <f t="shared" si="114"/>
        <v>0.19271737454369242</v>
      </c>
      <c r="N97" s="5">
        <f t="shared" si="115"/>
        <v>0.22154595853819437</v>
      </c>
      <c r="O97" s="5">
        <f t="shared" si="116"/>
        <v>9.576908499458113E-2</v>
      </c>
      <c r="P97" s="5">
        <f t="shared" si="117"/>
        <v>0.11009517841184557</v>
      </c>
      <c r="Q97" s="5">
        <f t="shared" si="118"/>
        <v>0.12734350460310845</v>
      </c>
      <c r="R97" s="5">
        <f t="shared" si="119"/>
        <v>2.3795772598126368E-2</v>
      </c>
      <c r="S97" s="5">
        <f t="shared" si="120"/>
        <v>1.5723735779189018E-2</v>
      </c>
      <c r="T97" s="5">
        <f t="shared" si="121"/>
        <v>6.3282155771990228E-2</v>
      </c>
      <c r="U97" s="5">
        <f t="shared" si="122"/>
        <v>2.7355381225441008E-2</v>
      </c>
      <c r="V97" s="5">
        <f t="shared" si="123"/>
        <v>9.9806920771320848E-4</v>
      </c>
      <c r="W97" s="5">
        <f t="shared" si="124"/>
        <v>4.8797604709502305E-2</v>
      </c>
      <c r="X97" s="5">
        <f t="shared" si="125"/>
        <v>2.4249510268711028E-2</v>
      </c>
      <c r="Y97" s="5">
        <f t="shared" si="126"/>
        <v>6.0252829188336523E-3</v>
      </c>
      <c r="Z97" s="5">
        <f t="shared" si="127"/>
        <v>3.9416950579530706E-3</v>
      </c>
      <c r="AA97" s="5">
        <f t="shared" si="128"/>
        <v>4.5313330567477803E-3</v>
      </c>
      <c r="AB97" s="5">
        <f t="shared" si="129"/>
        <v>2.6045874895555721E-3</v>
      </c>
      <c r="AC97" s="5">
        <f t="shared" si="130"/>
        <v>3.5635930514415941E-5</v>
      </c>
      <c r="AD97" s="5">
        <f t="shared" si="131"/>
        <v>1.4024309089063974E-2</v>
      </c>
      <c r="AE97" s="5">
        <f t="shared" si="132"/>
        <v>6.969248373795903E-3</v>
      </c>
      <c r="AF97" s="5">
        <f t="shared" si="133"/>
        <v>1.7316511846395201E-3</v>
      </c>
      <c r="AG97" s="5">
        <f t="shared" si="134"/>
        <v>2.8684258468370194E-4</v>
      </c>
      <c r="AH97" s="5">
        <f t="shared" si="135"/>
        <v>4.8969706276047746E-4</v>
      </c>
      <c r="AI97" s="5">
        <f t="shared" si="136"/>
        <v>5.6295082588939907E-4</v>
      </c>
      <c r="AJ97" s="5">
        <f t="shared" si="137"/>
        <v>3.235813081898825E-4</v>
      </c>
      <c r="AK97" s="5">
        <f t="shared" si="138"/>
        <v>1.2399527418101303E-4</v>
      </c>
      <c r="AL97" s="5">
        <f t="shared" si="139"/>
        <v>8.1432079222670404E-7</v>
      </c>
      <c r="AM97" s="5">
        <f t="shared" si="140"/>
        <v>3.2244409797811645E-3</v>
      </c>
      <c r="AN97" s="5">
        <f t="shared" si="141"/>
        <v>1.6023555892863309E-3</v>
      </c>
      <c r="AO97" s="5">
        <f t="shared" si="142"/>
        <v>3.9813776257914291E-4</v>
      </c>
      <c r="AP97" s="5">
        <f t="shared" si="143"/>
        <v>6.5950270984950791E-5</v>
      </c>
      <c r="AQ97" s="5">
        <f t="shared" si="144"/>
        <v>8.193341573804832E-6</v>
      </c>
      <c r="AR97" s="5">
        <f t="shared" si="145"/>
        <v>4.8670069044005512E-5</v>
      </c>
      <c r="AS97" s="5">
        <f t="shared" si="146"/>
        <v>5.59506226358936E-5</v>
      </c>
      <c r="AT97" s="5">
        <f t="shared" si="147"/>
        <v>3.2160136967483271E-5</v>
      </c>
      <c r="AU97" s="5">
        <f t="shared" si="148"/>
        <v>1.232365683694552E-5</v>
      </c>
      <c r="AV97" s="5">
        <f t="shared" si="149"/>
        <v>3.5417880368875011E-6</v>
      </c>
      <c r="AW97" s="5">
        <f t="shared" si="150"/>
        <v>1.2922318832745275E-8</v>
      </c>
      <c r="AX97" s="5">
        <f t="shared" si="151"/>
        <v>6.1779749517212911E-4</v>
      </c>
      <c r="AY97" s="5">
        <f t="shared" si="152"/>
        <v>3.070086491405839E-4</v>
      </c>
      <c r="AZ97" s="5">
        <f t="shared" si="153"/>
        <v>7.6282528970812071E-5</v>
      </c>
      <c r="BA97" s="5">
        <f t="shared" si="154"/>
        <v>1.2635961543693985E-5</v>
      </c>
      <c r="BB97" s="5">
        <f t="shared" si="155"/>
        <v>1.5698305328354407E-6</v>
      </c>
      <c r="BC97" s="5">
        <f t="shared" si="156"/>
        <v>1.5602250091064926E-7</v>
      </c>
      <c r="BD97" s="5">
        <f t="shared" si="157"/>
        <v>4.0310221033986631E-6</v>
      </c>
      <c r="BE97" s="5">
        <f t="shared" si="158"/>
        <v>4.6340225311840456E-6</v>
      </c>
      <c r="BF97" s="5">
        <f t="shared" si="159"/>
        <v>2.6636128838658494E-6</v>
      </c>
      <c r="BG97" s="5">
        <f t="shared" si="160"/>
        <v>1.0206875412383651E-6</v>
      </c>
      <c r="BH97" s="5">
        <f t="shared" si="161"/>
        <v>2.9334303695640465E-7</v>
      </c>
      <c r="BI97" s="5">
        <f t="shared" si="162"/>
        <v>6.7444841916188964E-8</v>
      </c>
      <c r="BJ97" s="8">
        <f t="shared" si="163"/>
        <v>0.52057059647458925</v>
      </c>
      <c r="BK97" s="8">
        <f t="shared" si="164"/>
        <v>0.31987781684288746</v>
      </c>
      <c r="BL97" s="8">
        <f t="shared" si="165"/>
        <v>0.15572174024193236</v>
      </c>
      <c r="BM97" s="8">
        <f t="shared" si="166"/>
        <v>0.22853797920099231</v>
      </c>
      <c r="BN97" s="8">
        <f t="shared" si="167"/>
        <v>0.77126687368954827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1.33891213389121</v>
      </c>
      <c r="F98">
        <f>VLOOKUP(B98,home!$B$2:$E$405,3,FALSE)</f>
        <v>0.75</v>
      </c>
      <c r="G98">
        <f>VLOOKUP(C98,away!$B$2:$E$405,4,FALSE)</f>
        <v>0.5</v>
      </c>
      <c r="H98">
        <f>VLOOKUP(A98,away!$A$2:$E$405,3,FALSE)</f>
        <v>1.02928870292887</v>
      </c>
      <c r="I98">
        <f>VLOOKUP(C98,away!$B$2:$E$405,3,FALSE)</f>
        <v>0.87</v>
      </c>
      <c r="J98">
        <f>VLOOKUP(B98,home!$B$2:$E$405,4,FALSE)</f>
        <v>1.05</v>
      </c>
      <c r="K98" s="3">
        <f t="shared" si="112"/>
        <v>0.50209205020920378</v>
      </c>
      <c r="L98" s="3">
        <f t="shared" si="113"/>
        <v>0.94025523012552281</v>
      </c>
      <c r="M98" s="5">
        <f t="shared" si="114"/>
        <v>0.2363722750064173</v>
      </c>
      <c r="N98" s="5">
        <f t="shared" si="115"/>
        <v>0.11868064017058581</v>
      </c>
      <c r="O98" s="5">
        <f t="shared" si="116"/>
        <v>0.22225026783145227</v>
      </c>
      <c r="P98" s="5">
        <f t="shared" si="117"/>
        <v>0.11159009263503854</v>
      </c>
      <c r="Q98" s="5">
        <f t="shared" si="118"/>
        <v>2.9794302971695105E-2</v>
      </c>
      <c r="R98" s="5">
        <f t="shared" si="119"/>
        <v>0.1044859883626606</v>
      </c>
      <c r="S98" s="5">
        <f t="shared" si="120"/>
        <v>1.3170272162797439E-2</v>
      </c>
      <c r="T98" s="5">
        <f t="shared" si="121"/>
        <v>2.8014249197080732E-2</v>
      </c>
      <c r="U98" s="5">
        <f t="shared" si="122"/>
        <v>5.2461584115143275E-2</v>
      </c>
      <c r="V98" s="5">
        <f t="shared" si="123"/>
        <v>6.9084615248239038E-4</v>
      </c>
      <c r="W98" s="5">
        <f t="shared" si="124"/>
        <v>4.9864942212041897E-3</v>
      </c>
      <c r="X98" s="5">
        <f t="shared" si="125"/>
        <v>4.6885772714779349E-3</v>
      </c>
      <c r="Y98" s="5">
        <f t="shared" si="126"/>
        <v>2.2042296506773907E-3</v>
      </c>
      <c r="Z98" s="5">
        <f t="shared" si="127"/>
        <v>3.274783234427539E-2</v>
      </c>
      <c r="AA98" s="5">
        <f t="shared" si="128"/>
        <v>1.6442426281644509E-2</v>
      </c>
      <c r="AB98" s="5">
        <f t="shared" si="129"/>
        <v>4.1278057610822927E-3</v>
      </c>
      <c r="AC98" s="5">
        <f t="shared" si="130"/>
        <v>2.0384049416851264E-5</v>
      </c>
      <c r="AD98" s="5">
        <f t="shared" si="131"/>
        <v>6.2591977672018964E-4</v>
      </c>
      <c r="AE98" s="5">
        <f t="shared" si="132"/>
        <v>5.8852434370015784E-4</v>
      </c>
      <c r="AF98" s="5">
        <f t="shared" si="133"/>
        <v>2.7668154611013203E-4</v>
      </c>
      <c r="AG98" s="5">
        <f t="shared" si="134"/>
        <v>8.6717090269755907E-5</v>
      </c>
      <c r="AH98" s="5">
        <f t="shared" si="135"/>
        <v>7.6978301592446714E-3</v>
      </c>
      <c r="AI98" s="5">
        <f t="shared" si="136"/>
        <v>3.8650193268173995E-3</v>
      </c>
      <c r="AJ98" s="5">
        <f t="shared" si="137"/>
        <v>9.7029773894997213E-4</v>
      </c>
      <c r="AK98" s="5">
        <f t="shared" si="138"/>
        <v>1.6239292702091546E-4</v>
      </c>
      <c r="AL98" s="5">
        <f t="shared" si="139"/>
        <v>3.849280483748582E-7</v>
      </c>
      <c r="AM98" s="5">
        <f t="shared" si="140"/>
        <v>6.2853868791985445E-5</v>
      </c>
      <c r="AN98" s="5">
        <f t="shared" si="141"/>
        <v>5.9098678865287697E-5</v>
      </c>
      <c r="AO98" s="5">
        <f t="shared" si="142"/>
        <v>2.7783920948297723E-5</v>
      </c>
      <c r="AP98" s="5">
        <f t="shared" si="143"/>
        <v>8.7079923283436722E-6</v>
      </c>
      <c r="AQ98" s="5">
        <f t="shared" si="144"/>
        <v>2.0469338326545161E-6</v>
      </c>
      <c r="AR98" s="5">
        <f t="shared" si="145"/>
        <v>1.4475850135695582E-3</v>
      </c>
      <c r="AS98" s="5">
        <f t="shared" si="146"/>
        <v>7.2682092731525766E-4</v>
      </c>
      <c r="AT98" s="5">
        <f t="shared" si="147"/>
        <v>1.8246550476533617E-4</v>
      </c>
      <c r="AU98" s="5">
        <f t="shared" si="148"/>
        <v>3.0538159793361626E-5</v>
      </c>
      <c r="AV98" s="5">
        <f t="shared" si="149"/>
        <v>3.8332418150663038E-6</v>
      </c>
      <c r="AW98" s="5">
        <f t="shared" si="150"/>
        <v>5.0478467323078019E-9</v>
      </c>
      <c r="AX98" s="5">
        <f t="shared" si="151"/>
        <v>5.2597379742247074E-6</v>
      </c>
      <c r="AY98" s="5">
        <f t="shared" si="152"/>
        <v>4.9454961393546036E-6</v>
      </c>
      <c r="AZ98" s="5">
        <f t="shared" si="153"/>
        <v>2.3250143052968735E-6</v>
      </c>
      <c r="BA98" s="5">
        <f t="shared" si="154"/>
        <v>7.2870228689068165E-7</v>
      </c>
      <c r="BB98" s="5">
        <f t="shared" si="155"/>
        <v>1.712915341133481E-7</v>
      </c>
      <c r="BC98" s="5">
        <f t="shared" si="156"/>
        <v>3.221155216526E-8</v>
      </c>
      <c r="BD98" s="5">
        <f t="shared" si="157"/>
        <v>2.2684989667668372E-4</v>
      </c>
      <c r="BE98" s="5">
        <f t="shared" si="158"/>
        <v>1.1389952971214219E-4</v>
      </c>
      <c r="BF98" s="5">
        <f t="shared" si="159"/>
        <v>2.8594024195516793E-5</v>
      </c>
      <c r="BG98" s="5">
        <f t="shared" si="160"/>
        <v>4.7856107440195355E-6</v>
      </c>
      <c r="BH98" s="5">
        <f t="shared" si="161"/>
        <v>6.0070427749199049E-7</v>
      </c>
      <c r="BI98" s="5">
        <f t="shared" si="162"/>
        <v>6.0321768451078417E-8</v>
      </c>
      <c r="BJ98" s="8">
        <f t="shared" si="163"/>
        <v>0.19012029008808004</v>
      </c>
      <c r="BK98" s="8">
        <f t="shared" si="164"/>
        <v>0.36184920043034019</v>
      </c>
      <c r="BL98" s="8">
        <f t="shared" si="165"/>
        <v>0.41522964543864882</v>
      </c>
      <c r="BM98" s="8">
        <f t="shared" si="166"/>
        <v>0.1767684608752022</v>
      </c>
      <c r="BN98" s="8">
        <f t="shared" si="167"/>
        <v>0.82317356697784949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1.33891213389121</v>
      </c>
      <c r="F99">
        <f>VLOOKUP(B99,home!$B$2:$E$405,3,FALSE)</f>
        <v>0.81</v>
      </c>
      <c r="G99">
        <f>VLOOKUP(C99,away!$B$2:$E$405,4,FALSE)</f>
        <v>1.1200000000000001</v>
      </c>
      <c r="H99">
        <f>VLOOKUP(A99,away!$A$2:$E$405,3,FALSE)</f>
        <v>1.02928870292887</v>
      </c>
      <c r="I99">
        <f>VLOOKUP(C99,away!$B$2:$E$405,3,FALSE)</f>
        <v>0.37</v>
      </c>
      <c r="J99">
        <f>VLOOKUP(B99,home!$B$2:$E$405,4,FALSE)</f>
        <v>0.89</v>
      </c>
      <c r="K99" s="3">
        <f t="shared" si="112"/>
        <v>1.2146610878661057</v>
      </c>
      <c r="L99" s="3">
        <f t="shared" si="113"/>
        <v>0.33894476987447691</v>
      </c>
      <c r="M99" s="5">
        <f t="shared" si="114"/>
        <v>0.21148401601674974</v>
      </c>
      <c r="N99" s="5">
        <f t="shared" si="115"/>
        <v>0.2568814049611981</v>
      </c>
      <c r="O99" s="5">
        <f t="shared" si="116"/>
        <v>7.1681401140927414E-2</v>
      </c>
      <c r="P99" s="5">
        <f t="shared" si="117"/>
        <v>8.7068608689605587E-2</v>
      </c>
      <c r="Q99" s="5">
        <f t="shared" si="118"/>
        <v>0.15601192340137138</v>
      </c>
      <c r="R99" s="5">
        <f t="shared" si="119"/>
        <v>1.2148018006995855E-2</v>
      </c>
      <c r="S99" s="5">
        <f t="shared" si="120"/>
        <v>8.9616023493511339E-3</v>
      </c>
      <c r="T99" s="5">
        <f t="shared" si="121"/>
        <v>5.2879425474952328E-2</v>
      </c>
      <c r="U99" s="5">
        <f t="shared" si="122"/>
        <v>1.4755724767794624E-2</v>
      </c>
      <c r="V99" s="5">
        <f t="shared" si="123"/>
        <v>4.0994653080842766E-4</v>
      </c>
      <c r="W99" s="5">
        <f t="shared" si="124"/>
        <v>6.3167204199597773E-2</v>
      </c>
      <c r="X99" s="5">
        <f t="shared" si="125"/>
        <v>2.1410193491046756E-2</v>
      </c>
      <c r="Y99" s="5">
        <f t="shared" si="126"/>
        <v>3.6284365528954326E-3</v>
      </c>
      <c r="Z99" s="5">
        <f t="shared" si="127"/>
        <v>1.3725023892707374E-3</v>
      </c>
      <c r="AA99" s="5">
        <f t="shared" si="128"/>
        <v>1.667125245250423E-3</v>
      </c>
      <c r="AB99" s="5">
        <f t="shared" si="129"/>
        <v>1.0124960820024642E-3</v>
      </c>
      <c r="AC99" s="5">
        <f t="shared" si="130"/>
        <v>1.0548514122632721E-5</v>
      </c>
      <c r="AD99" s="5">
        <f t="shared" si="131"/>
        <v>1.918168624263596E-2</v>
      </c>
      <c r="AE99" s="5">
        <f t="shared" si="132"/>
        <v>6.5015322293146636E-3</v>
      </c>
      <c r="AF99" s="5">
        <f t="shared" si="133"/>
        <v>1.1018301726482768E-3</v>
      </c>
      <c r="AG99" s="5">
        <f t="shared" si="134"/>
        <v>1.2448652476967513E-4</v>
      </c>
      <c r="AH99" s="5">
        <f t="shared" si="135"/>
        <v>1.1630062662088489E-4</v>
      </c>
      <c r="AI99" s="5">
        <f t="shared" si="136"/>
        <v>1.4126584565083379E-4</v>
      </c>
      <c r="AJ99" s="5">
        <f t="shared" si="137"/>
        <v>8.5795062878283622E-5</v>
      </c>
      <c r="AK99" s="5">
        <f t="shared" si="138"/>
        <v>3.4737308136425646E-5</v>
      </c>
      <c r="AL99" s="5">
        <f t="shared" si="139"/>
        <v>1.7371420605660242E-7</v>
      </c>
      <c r="AM99" s="5">
        <f t="shared" si="140"/>
        <v>4.6598495757173E-3</v>
      </c>
      <c r="AN99" s="5">
        <f t="shared" si="141"/>
        <v>1.5794316420911787E-3</v>
      </c>
      <c r="AO99" s="5">
        <f t="shared" si="142"/>
        <v>2.6767004723053086E-4</v>
      </c>
      <c r="AP99" s="5">
        <f t="shared" si="143"/>
        <v>3.0241787520280891E-5</v>
      </c>
      <c r="AQ99" s="5">
        <f t="shared" si="144"/>
        <v>2.562573927913607E-6</v>
      </c>
      <c r="AR99" s="5">
        <f t="shared" si="145"/>
        <v>7.8838978252546588E-6</v>
      </c>
      <c r="AS99" s="5">
        <f t="shared" si="146"/>
        <v>9.5762639090490478E-6</v>
      </c>
      <c r="AT99" s="5">
        <f t="shared" si="147"/>
        <v>5.8159575687292243E-6</v>
      </c>
      <c r="AU99" s="5">
        <f t="shared" si="148"/>
        <v>2.3548057824719175E-6</v>
      </c>
      <c r="AV99" s="5">
        <f t="shared" si="149"/>
        <v>7.1507273836268346E-7</v>
      </c>
      <c r="AW99" s="5">
        <f t="shared" si="150"/>
        <v>1.9866295487380314E-9</v>
      </c>
      <c r="AX99" s="5">
        <f t="shared" si="151"/>
        <v>9.4335632582219779E-4</v>
      </c>
      <c r="AY99" s="5">
        <f t="shared" si="152"/>
        <v>3.1974569276543684E-4</v>
      </c>
      <c r="AZ99" s="5">
        <f t="shared" si="153"/>
        <v>5.4188065126368088E-5</v>
      </c>
      <c r="BA99" s="5">
        <f t="shared" si="154"/>
        <v>6.1222537547333344E-6</v>
      </c>
      <c r="BB99" s="5">
        <f t="shared" si="155"/>
        <v>5.187764725028103E-7</v>
      </c>
      <c r="BC99" s="5">
        <f t="shared" si="156"/>
        <v>3.5167314417751588E-8</v>
      </c>
      <c r="BD99" s="5">
        <f t="shared" si="157"/>
        <v>4.4536765568247164E-7</v>
      </c>
      <c r="BE99" s="5">
        <f t="shared" si="158"/>
        <v>5.4097076115164813E-7</v>
      </c>
      <c r="BF99" s="5">
        <f t="shared" si="159"/>
        <v>3.2854806662210826E-7</v>
      </c>
      <c r="BG99" s="5">
        <f t="shared" si="160"/>
        <v>1.3302485067317194E-7</v>
      </c>
      <c r="BH99" s="5">
        <f t="shared" si="161"/>
        <v>4.0395027457975307E-8</v>
      </c>
      <c r="BI99" s="5">
        <f t="shared" si="162"/>
        <v>9.8132535992970964E-9</v>
      </c>
      <c r="BJ99" s="8">
        <f t="shared" si="163"/>
        <v>0.58875184515817336</v>
      </c>
      <c r="BK99" s="8">
        <f t="shared" si="164"/>
        <v>0.30825464150760906</v>
      </c>
      <c r="BL99" s="8">
        <f t="shared" si="165"/>
        <v>0.10167070820369628</v>
      </c>
      <c r="BM99" s="8">
        <f t="shared" si="166"/>
        <v>0.20445458133576522</v>
      </c>
      <c r="BN99" s="8">
        <f t="shared" si="167"/>
        <v>0.79527537221684796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1.18055555555556</v>
      </c>
      <c r="F100">
        <f>VLOOKUP(B100,home!$B$2:$E$405,3,FALSE)</f>
        <v>0.28000000000000003</v>
      </c>
      <c r="G100">
        <f>VLOOKUP(C100,away!$B$2:$E$405,4,FALSE)</f>
        <v>1.31</v>
      </c>
      <c r="H100">
        <f>VLOOKUP(A100,away!$A$2:$E$405,3,FALSE)</f>
        <v>1.1041666666666701</v>
      </c>
      <c r="I100">
        <f>VLOOKUP(C100,away!$B$2:$E$405,3,FALSE)</f>
        <v>1.08</v>
      </c>
      <c r="J100">
        <f>VLOOKUP(B100,home!$B$2:$E$405,4,FALSE)</f>
        <v>1.01</v>
      </c>
      <c r="K100" s="3">
        <f t="shared" si="112"/>
        <v>0.43302777777777945</v>
      </c>
      <c r="L100" s="3">
        <f t="shared" si="113"/>
        <v>1.2044250000000036</v>
      </c>
      <c r="M100" s="5">
        <f t="shared" si="114"/>
        <v>0.19447478240428381</v>
      </c>
      <c r="N100" s="5">
        <f t="shared" si="115"/>
        <v>8.4212982858344235E-2</v>
      </c>
      <c r="O100" s="5">
        <f t="shared" si="116"/>
        <v>0.23423028979728028</v>
      </c>
      <c r="P100" s="5">
        <f t="shared" si="117"/>
        <v>0.10142822187916156</v>
      </c>
      <c r="Q100" s="5">
        <f t="shared" si="118"/>
        <v>1.8233280413593515E-2</v>
      </c>
      <c r="R100" s="5">
        <f t="shared" si="119"/>
        <v>0.14105640839454511</v>
      </c>
      <c r="S100" s="5">
        <f t="shared" si="120"/>
        <v>1.3224959126296747E-2</v>
      </c>
      <c r="T100" s="5">
        <f t="shared" si="121"/>
        <v>2.1960618762142441E-2</v>
      </c>
      <c r="U100" s="5">
        <f t="shared" si="122"/>
        <v>6.1081343068404792E-2</v>
      </c>
      <c r="V100" s="5">
        <f t="shared" si="123"/>
        <v>7.6638561909695216E-4</v>
      </c>
      <c r="W100" s="5">
        <f t="shared" si="124"/>
        <v>2.6318389663658377E-3</v>
      </c>
      <c r="X100" s="5">
        <f t="shared" si="125"/>
        <v>3.1698526470651839E-3</v>
      </c>
      <c r="Y100" s="5">
        <f t="shared" si="126"/>
        <v>1.9089248872207485E-3</v>
      </c>
      <c r="Z100" s="5">
        <f t="shared" si="127"/>
        <v>5.6630621560200163E-2</v>
      </c>
      <c r="AA100" s="5">
        <f t="shared" si="128"/>
        <v>2.4522632208387882E-2</v>
      </c>
      <c r="AB100" s="5">
        <f t="shared" si="129"/>
        <v>5.3094904652300021E-3</v>
      </c>
      <c r="AC100" s="5">
        <f t="shared" si="130"/>
        <v>2.4981751379842392E-5</v>
      </c>
      <c r="AD100" s="5">
        <f t="shared" si="131"/>
        <v>2.849148447685916E-4</v>
      </c>
      <c r="AE100" s="5">
        <f t="shared" si="132"/>
        <v>3.4315856191041201E-4</v>
      </c>
      <c r="AF100" s="5">
        <f t="shared" si="133"/>
        <v>2.0665437546447469E-4</v>
      </c>
      <c r="AG100" s="5">
        <f t="shared" si="134"/>
        <v>8.2966565389600214E-5</v>
      </c>
      <c r="AH100" s="5">
        <f t="shared" si="135"/>
        <v>1.7051834093161078E-2</v>
      </c>
      <c r="AI100" s="5">
        <f t="shared" si="136"/>
        <v>7.383917824396919E-3</v>
      </c>
      <c r="AJ100" s="5">
        <f t="shared" si="137"/>
        <v>1.5987207633961667E-3</v>
      </c>
      <c r="AK100" s="5">
        <f t="shared" si="138"/>
        <v>2.3076349982021247E-4</v>
      </c>
      <c r="AL100" s="5">
        <f t="shared" si="139"/>
        <v>5.2116877891493409E-7</v>
      </c>
      <c r="AM100" s="5">
        <f t="shared" si="140"/>
        <v>2.4675208417208859E-5</v>
      </c>
      <c r="AN100" s="5">
        <f t="shared" si="141"/>
        <v>2.9719437897896873E-5</v>
      </c>
      <c r="AO100" s="5">
        <f t="shared" si="142"/>
        <v>1.7897416995087279E-5</v>
      </c>
      <c r="AP100" s="5">
        <f t="shared" si="143"/>
        <v>7.1853654881026858E-6</v>
      </c>
      <c r="AQ100" s="5">
        <f t="shared" si="144"/>
        <v>2.1635584570020268E-6</v>
      </c>
      <c r="AR100" s="5">
        <f t="shared" si="145"/>
        <v>4.1075310555311129E-3</v>
      </c>
      <c r="AS100" s="5">
        <f t="shared" si="146"/>
        <v>1.7786750451298549E-3</v>
      </c>
      <c r="AT100" s="5">
        <f t="shared" si="147"/>
        <v>3.8510785109068625E-4</v>
      </c>
      <c r="AU100" s="5">
        <f t="shared" si="148"/>
        <v>5.5587465654191972E-5</v>
      </c>
      <c r="AV100" s="5">
        <f t="shared" si="149"/>
        <v>6.0177291811333449E-6</v>
      </c>
      <c r="AW100" s="5">
        <f t="shared" si="150"/>
        <v>7.5504251746328187E-9</v>
      </c>
      <c r="AX100" s="5">
        <f t="shared" si="151"/>
        <v>1.780841777851251E-6</v>
      </c>
      <c r="AY100" s="5">
        <f t="shared" si="152"/>
        <v>2.1448903582884998E-6</v>
      </c>
      <c r="AZ100" s="5">
        <f t="shared" si="153"/>
        <v>1.2916797848908173E-6</v>
      </c>
      <c r="BA100" s="5">
        <f t="shared" si="154"/>
        <v>5.185771416390424E-7</v>
      </c>
      <c r="BB100" s="5">
        <f t="shared" si="155"/>
        <v>1.5614681845465145E-7</v>
      </c>
      <c r="BC100" s="5">
        <f t="shared" si="156"/>
        <v>3.7613426363448772E-8</v>
      </c>
      <c r="BD100" s="5">
        <f t="shared" si="157"/>
        <v>8.2453551525967905E-4</v>
      </c>
      <c r="BE100" s="5">
        <f t="shared" si="158"/>
        <v>3.5704678187175519E-4</v>
      </c>
      <c r="BF100" s="5">
        <f t="shared" si="159"/>
        <v>7.7305587258316838E-5</v>
      </c>
      <c r="BG100" s="5">
        <f t="shared" si="160"/>
        <v>1.115848888675839E-5</v>
      </c>
      <c r="BH100" s="5">
        <f t="shared" si="161"/>
        <v>1.207983911497758E-6</v>
      </c>
      <c r="BI100" s="5">
        <f t="shared" si="162"/>
        <v>1.0461811775743685E-7</v>
      </c>
      <c r="BJ100" s="8">
        <f t="shared" si="163"/>
        <v>0.13312276361882783</v>
      </c>
      <c r="BK100" s="8">
        <f t="shared" si="164"/>
        <v>0.30992199683935612</v>
      </c>
      <c r="BL100" s="8">
        <f t="shared" si="165"/>
        <v>0.50006967823651516</v>
      </c>
      <c r="BM100" s="8">
        <f t="shared" si="166"/>
        <v>0.22610695716775769</v>
      </c>
      <c r="BN100" s="8">
        <f t="shared" si="167"/>
        <v>0.77363596574720861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1.18055555555556</v>
      </c>
      <c r="F101">
        <f>VLOOKUP(B101,home!$B$2:$E$405,3,FALSE)</f>
        <v>0.93</v>
      </c>
      <c r="G101">
        <f>VLOOKUP(C101,away!$B$2:$E$405,4,FALSE)</f>
        <v>0.46</v>
      </c>
      <c r="H101">
        <f>VLOOKUP(A101,away!$A$2:$E$405,3,FALSE)</f>
        <v>1.1041666666666701</v>
      </c>
      <c r="I101">
        <f>VLOOKUP(C101,away!$B$2:$E$405,3,FALSE)</f>
        <v>1.1599999999999999</v>
      </c>
      <c r="J101">
        <f>VLOOKUP(B101,home!$B$2:$E$405,4,FALSE)</f>
        <v>0.72</v>
      </c>
      <c r="K101" s="3">
        <f t="shared" si="112"/>
        <v>0.50504166666666861</v>
      </c>
      <c r="L101" s="3">
        <f t="shared" si="113"/>
        <v>0.9222000000000028</v>
      </c>
      <c r="M101" s="5">
        <f t="shared" si="114"/>
        <v>0.23996992723789751</v>
      </c>
      <c r="N101" s="5">
        <f t="shared" si="115"/>
        <v>0.12119481200210695</v>
      </c>
      <c r="O101" s="5">
        <f t="shared" si="116"/>
        <v>0.22130026689878976</v>
      </c>
      <c r="P101" s="5">
        <f t="shared" si="117"/>
        <v>0.11176585562834336</v>
      </c>
      <c r="Q101" s="5">
        <f t="shared" si="118"/>
        <v>3.0604214922448834E-2</v>
      </c>
      <c r="R101" s="5">
        <f t="shared" si="119"/>
        <v>0.10204155306703225</v>
      </c>
      <c r="S101" s="5">
        <f t="shared" si="120"/>
        <v>1.3013720748383573E-2</v>
      </c>
      <c r="T101" s="5">
        <f t="shared" si="121"/>
        <v>2.8223207001482401E-2</v>
      </c>
      <c r="U101" s="5">
        <f t="shared" si="122"/>
        <v>5.1535236030229276E-2</v>
      </c>
      <c r="V101" s="5">
        <f t="shared" si="123"/>
        <v>6.7345921729669589E-4</v>
      </c>
      <c r="W101" s="5">
        <f t="shared" si="124"/>
        <v>5.1521345704861644E-3</v>
      </c>
      <c r="X101" s="5">
        <f t="shared" si="125"/>
        <v>4.7512985009023553E-3</v>
      </c>
      <c r="Y101" s="5">
        <f t="shared" si="126"/>
        <v>2.1908237387660823E-3</v>
      </c>
      <c r="Z101" s="5">
        <f t="shared" si="127"/>
        <v>3.1367573412805813E-2</v>
      </c>
      <c r="AA101" s="5">
        <f t="shared" si="128"/>
        <v>1.584193155569253E-2</v>
      </c>
      <c r="AB101" s="5">
        <f t="shared" si="129"/>
        <v>4.0004177580531229E-3</v>
      </c>
      <c r="AC101" s="5">
        <f t="shared" si="130"/>
        <v>1.9603952701055509E-5</v>
      </c>
      <c r="AD101" s="5">
        <f t="shared" si="131"/>
        <v>6.5051065759232313E-4</v>
      </c>
      <c r="AE101" s="5">
        <f t="shared" si="132"/>
        <v>5.9990092843164211E-4</v>
      </c>
      <c r="AF101" s="5">
        <f t="shared" si="133"/>
        <v>2.7661431809983099E-4</v>
      </c>
      <c r="AG101" s="5">
        <f t="shared" si="134"/>
        <v>8.5031241383888321E-5</v>
      </c>
      <c r="AH101" s="5">
        <f t="shared" si="135"/>
        <v>7.2317940503224014E-3</v>
      </c>
      <c r="AI101" s="5">
        <f t="shared" si="136"/>
        <v>3.652357320164923E-3</v>
      </c>
      <c r="AJ101" s="5">
        <f t="shared" si="137"/>
        <v>9.2229631411915015E-4</v>
      </c>
      <c r="AK101" s="5">
        <f t="shared" si="138"/>
        <v>1.5526602254775369E-4</v>
      </c>
      <c r="AL101" s="5">
        <f t="shared" si="139"/>
        <v>3.6522118792975466E-7</v>
      </c>
      <c r="AM101" s="5">
        <f t="shared" si="140"/>
        <v>6.5706997338971498E-5</v>
      </c>
      <c r="AN101" s="5">
        <f t="shared" si="141"/>
        <v>6.0594992945999697E-5</v>
      </c>
      <c r="AO101" s="5">
        <f t="shared" si="142"/>
        <v>2.7940351247400543E-5</v>
      </c>
      <c r="AP101" s="5">
        <f t="shared" si="143"/>
        <v>8.588863973450955E-6</v>
      </c>
      <c r="AQ101" s="5">
        <f t="shared" si="144"/>
        <v>1.9801625890791233E-6</v>
      </c>
      <c r="AR101" s="5">
        <f t="shared" si="145"/>
        <v>1.3338320946414679E-3</v>
      </c>
      <c r="AS101" s="5">
        <f t="shared" si="146"/>
        <v>6.7364078413122066E-4</v>
      </c>
      <c r="AT101" s="5">
        <f t="shared" si="147"/>
        <v>1.7010833217613662E-4</v>
      </c>
      <c r="AU101" s="5">
        <f t="shared" si="148"/>
        <v>2.8637265198707782E-5</v>
      </c>
      <c r="AV101" s="5">
        <f t="shared" si="149"/>
        <v>3.6157530361826898E-6</v>
      </c>
      <c r="AW101" s="5">
        <f t="shared" si="150"/>
        <v>4.7250432854472591E-9</v>
      </c>
      <c r="AX101" s="5">
        <f t="shared" si="151"/>
        <v>5.5307952412894215E-6</v>
      </c>
      <c r="AY101" s="5">
        <f t="shared" si="152"/>
        <v>5.1004993715171196E-6</v>
      </c>
      <c r="AZ101" s="5">
        <f t="shared" si="153"/>
        <v>2.3518402602065511E-6</v>
      </c>
      <c r="BA101" s="5">
        <f t="shared" si="154"/>
        <v>7.2295569598749611E-7</v>
      </c>
      <c r="BB101" s="5">
        <f t="shared" si="155"/>
        <v>1.6667743570991768E-7</v>
      </c>
      <c r="BC101" s="5">
        <f t="shared" si="156"/>
        <v>3.0741986242337318E-8</v>
      </c>
      <c r="BD101" s="5">
        <f t="shared" si="157"/>
        <v>2.0500999294639422E-4</v>
      </c>
      <c r="BE101" s="5">
        <f t="shared" si="158"/>
        <v>1.0353858852096891E-4</v>
      </c>
      <c r="BF101" s="5">
        <f t="shared" si="159"/>
        <v>2.6145650655472271E-5</v>
      </c>
      <c r="BG101" s="5">
        <f t="shared" si="160"/>
        <v>4.4015476610413989E-6</v>
      </c>
      <c r="BH101" s="5">
        <f t="shared" si="161"/>
        <v>5.5574124166128098E-7</v>
      </c>
      <c r="BI101" s="5">
        <f t="shared" si="162"/>
        <v>5.6134496584803456E-8</v>
      </c>
      <c r="BJ101" s="8">
        <f t="shared" si="163"/>
        <v>0.19390726275978634</v>
      </c>
      <c r="BK101" s="8">
        <f t="shared" si="164"/>
        <v>0.36544803250518165</v>
      </c>
      <c r="BL101" s="8">
        <f t="shared" si="165"/>
        <v>0.40923066090165688</v>
      </c>
      <c r="BM101" s="8">
        <f t="shared" si="166"/>
        <v>0.17307180404848385</v>
      </c>
      <c r="BN101" s="8">
        <f t="shared" si="167"/>
        <v>0.82687662975661869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1.18055555555556</v>
      </c>
      <c r="F102">
        <f>VLOOKUP(B102,home!$B$2:$E$405,3,FALSE)</f>
        <v>0.85</v>
      </c>
      <c r="G102">
        <f>VLOOKUP(C102,away!$B$2:$E$405,4,FALSE)</f>
        <v>1.38</v>
      </c>
      <c r="H102">
        <f>VLOOKUP(A102,away!$A$2:$E$405,3,FALSE)</f>
        <v>1.1041666666666701</v>
      </c>
      <c r="I102">
        <f>VLOOKUP(C102,away!$B$2:$E$405,3,FALSE)</f>
        <v>0.32</v>
      </c>
      <c r="J102">
        <f>VLOOKUP(B102,home!$B$2:$E$405,4,FALSE)</f>
        <v>0.36</v>
      </c>
      <c r="K102" s="3">
        <f t="shared" si="112"/>
        <v>1.384791666666672</v>
      </c>
      <c r="L102" s="3">
        <f t="shared" si="113"/>
        <v>0.1272000000000004</v>
      </c>
      <c r="M102" s="5">
        <f t="shared" si="114"/>
        <v>0.22047043677499925</v>
      </c>
      <c r="N102" s="5">
        <f t="shared" si="115"/>
        <v>0.30530562359238034</v>
      </c>
      <c r="O102" s="5">
        <f t="shared" si="116"/>
        <v>2.8043839557779986E-2</v>
      </c>
      <c r="P102" s="5">
        <f t="shared" si="117"/>
        <v>3.8834875320950889E-2</v>
      </c>
      <c r="Q102" s="5">
        <f t="shared" si="118"/>
        <v>0.21139234166860002</v>
      </c>
      <c r="R102" s="5">
        <f t="shared" si="119"/>
        <v>1.7835881958748123E-3</v>
      </c>
      <c r="S102" s="5">
        <f t="shared" si="120"/>
        <v>1.7101471327116507E-3</v>
      </c>
      <c r="T102" s="5">
        <f t="shared" si="121"/>
        <v>2.6889105860245999E-2</v>
      </c>
      <c r="U102" s="5">
        <f t="shared" si="122"/>
        <v>2.4698980704124839E-3</v>
      </c>
      <c r="V102" s="5">
        <f t="shared" si="123"/>
        <v>3.3470524640562462E-5</v>
      </c>
      <c r="W102" s="5">
        <f t="shared" si="124"/>
        <v>9.7578117713277054E-2</v>
      </c>
      <c r="X102" s="5">
        <f t="shared" si="125"/>
        <v>1.2411936573128878E-2</v>
      </c>
      <c r="Y102" s="5">
        <f t="shared" si="126"/>
        <v>7.8939916605099889E-4</v>
      </c>
      <c r="Z102" s="5">
        <f t="shared" si="127"/>
        <v>7.5624139505092299E-5</v>
      </c>
      <c r="AA102" s="5">
        <f t="shared" si="128"/>
        <v>1.0472367818548965E-4</v>
      </c>
      <c r="AB102" s="5">
        <f t="shared" si="129"/>
        <v>7.2510238426974218E-5</v>
      </c>
      <c r="AC102" s="5">
        <f t="shared" si="130"/>
        <v>3.6848014362963952E-7</v>
      </c>
      <c r="AD102" s="5">
        <f t="shared" si="131"/>
        <v>3.3781341064591408E-2</v>
      </c>
      <c r="AE102" s="5">
        <f t="shared" si="132"/>
        <v>4.2969865834160395E-3</v>
      </c>
      <c r="AF102" s="5">
        <f t="shared" si="133"/>
        <v>2.7328834670526091E-4</v>
      </c>
      <c r="AG102" s="5">
        <f t="shared" si="134"/>
        <v>1.1587425900303102E-5</v>
      </c>
      <c r="AH102" s="5">
        <f t="shared" si="135"/>
        <v>2.404847636261941E-6</v>
      </c>
      <c r="AI102" s="5">
        <f t="shared" si="136"/>
        <v>3.3302129662985792E-6</v>
      </c>
      <c r="AJ102" s="5">
        <f t="shared" si="137"/>
        <v>2.305825581977786E-6</v>
      </c>
      <c r="AK102" s="5">
        <f t="shared" si="138"/>
        <v>1.064362683569889E-6</v>
      </c>
      <c r="AL102" s="5">
        <f t="shared" si="139"/>
        <v>2.5962447655886062E-9</v>
      </c>
      <c r="AM102" s="5">
        <f t="shared" si="140"/>
        <v>9.3560239190141666E-3</v>
      </c>
      <c r="AN102" s="5">
        <f t="shared" si="141"/>
        <v>1.1900862424986055E-3</v>
      </c>
      <c r="AO102" s="5">
        <f t="shared" si="142"/>
        <v>7.5689485022911523E-5</v>
      </c>
      <c r="AP102" s="5">
        <f t="shared" si="143"/>
        <v>3.2092341649714595E-6</v>
      </c>
      <c r="AQ102" s="5">
        <f t="shared" si="144"/>
        <v>1.0205364644609266E-7</v>
      </c>
      <c r="AR102" s="5">
        <f t="shared" si="145"/>
        <v>6.1179323866503987E-8</v>
      </c>
      <c r="AS102" s="5">
        <f t="shared" si="146"/>
        <v>8.4720617862636136E-8</v>
      </c>
      <c r="AT102" s="5">
        <f t="shared" si="147"/>
        <v>5.8660202805515074E-8</v>
      </c>
      <c r="AU102" s="5">
        <f t="shared" si="148"/>
        <v>2.7077386670018065E-8</v>
      </c>
      <c r="AV102" s="5">
        <f t="shared" si="149"/>
        <v>9.3741348539380606E-9</v>
      </c>
      <c r="AW102" s="5">
        <f t="shared" si="150"/>
        <v>1.2703245343249725E-11</v>
      </c>
      <c r="AX102" s="5">
        <f t="shared" si="151"/>
        <v>2.1593573260308098E-3</v>
      </c>
      <c r="AY102" s="5">
        <f t="shared" si="152"/>
        <v>2.746702518711198E-4</v>
      </c>
      <c r="AZ102" s="5">
        <f t="shared" si="153"/>
        <v>1.7469028019003267E-5</v>
      </c>
      <c r="BA102" s="5">
        <f t="shared" si="154"/>
        <v>7.4068678800574108E-7</v>
      </c>
      <c r="BB102" s="5">
        <f t="shared" si="155"/>
        <v>2.3553839858582624E-8</v>
      </c>
      <c r="BC102" s="5">
        <f t="shared" si="156"/>
        <v>5.9920968600234395E-10</v>
      </c>
      <c r="BD102" s="5">
        <f t="shared" si="157"/>
        <v>1.2970016659698879E-9</v>
      </c>
      <c r="BE102" s="5">
        <f t="shared" si="158"/>
        <v>1.7960770986878909E-9</v>
      </c>
      <c r="BF102" s="5">
        <f t="shared" si="159"/>
        <v>1.2435962994769228E-9</v>
      </c>
      <c r="BG102" s="5">
        <f t="shared" si="160"/>
        <v>5.7404059740438458E-10</v>
      </c>
      <c r="BH102" s="5">
        <f t="shared" si="161"/>
        <v>1.9873165890348741E-10</v>
      </c>
      <c r="BI102" s="5">
        <f t="shared" si="162"/>
        <v>5.5040389030478591E-11</v>
      </c>
      <c r="BJ102" s="8">
        <f t="shared" si="163"/>
        <v>0.70580710037440186</v>
      </c>
      <c r="BK102" s="8">
        <f t="shared" si="164"/>
        <v>0.26132397108156191</v>
      </c>
      <c r="BL102" s="8">
        <f t="shared" si="165"/>
        <v>3.2483911165701637E-2</v>
      </c>
      <c r="BM102" s="8">
        <f t="shared" si="166"/>
        <v>0.19358523141141729</v>
      </c>
      <c r="BN102" s="8">
        <f t="shared" si="167"/>
        <v>0.80583070511058519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1.6</v>
      </c>
      <c r="F103">
        <f>VLOOKUP(B103,home!$B$2:$E$405,3,FALSE)</f>
        <v>1.1200000000000001</v>
      </c>
      <c r="G103">
        <f>VLOOKUP(C103,away!$B$2:$E$405,4,FALSE)</f>
        <v>0.5</v>
      </c>
      <c r="H103">
        <f>VLOOKUP(A103,away!$A$2:$E$405,3,FALSE)</f>
        <v>1.44761904761905</v>
      </c>
      <c r="I103">
        <f>VLOOKUP(C103,away!$B$2:$E$405,3,FALSE)</f>
        <v>1.31</v>
      </c>
      <c r="J103">
        <f>VLOOKUP(B103,home!$B$2:$E$405,4,FALSE)</f>
        <v>1.31</v>
      </c>
      <c r="K103" s="3">
        <f t="shared" si="112"/>
        <v>0.89600000000000013</v>
      </c>
      <c r="L103" s="3">
        <f t="shared" si="113"/>
        <v>2.484259047619052</v>
      </c>
      <c r="M103" s="5">
        <f t="shared" si="114"/>
        <v>3.4038635964805532E-2</v>
      </c>
      <c r="N103" s="5">
        <f t="shared" si="115"/>
        <v>3.0498617824465762E-2</v>
      </c>
      <c r="O103" s="5">
        <f t="shared" si="116"/>
        <v>8.4560789364179406E-2</v>
      </c>
      <c r="P103" s="5">
        <f t="shared" si="117"/>
        <v>7.5766467270304755E-2</v>
      </c>
      <c r="Q103" s="5">
        <f t="shared" si="118"/>
        <v>1.3663380785360661E-2</v>
      </c>
      <c r="R103" s="5">
        <f t="shared" si="119"/>
        <v>0.10503545302588581</v>
      </c>
      <c r="S103" s="5">
        <f t="shared" si="120"/>
        <v>4.2162071128214774E-2</v>
      </c>
      <c r="T103" s="5">
        <f t="shared" si="121"/>
        <v>3.3943377337096528E-2</v>
      </c>
      <c r="U103" s="5">
        <f t="shared" si="122"/>
        <v>9.4111765911193704E-2</v>
      </c>
      <c r="V103" s="5">
        <f t="shared" si="123"/>
        <v>1.0427598885921839E-2</v>
      </c>
      <c r="W103" s="5">
        <f t="shared" si="124"/>
        <v>4.0807963945610525E-3</v>
      </c>
      <c r="X103" s="5">
        <f t="shared" si="125"/>
        <v>1.01377553646795E-2</v>
      </c>
      <c r="Y103" s="5">
        <f t="shared" si="126"/>
        <v>1.2592405243626818E-2</v>
      </c>
      <c r="Z103" s="5">
        <f t="shared" si="127"/>
        <v>8.6978424833440926E-2</v>
      </c>
      <c r="AA103" s="5">
        <f t="shared" si="128"/>
        <v>7.7932668650763079E-2</v>
      </c>
      <c r="AB103" s="5">
        <f t="shared" si="129"/>
        <v>3.491383555554186E-2</v>
      </c>
      <c r="AC103" s="5">
        <f t="shared" si="130"/>
        <v>1.4506719851284464E-3</v>
      </c>
      <c r="AD103" s="5">
        <f t="shared" si="131"/>
        <v>9.1409839238167567E-4</v>
      </c>
      <c r="AE103" s="5">
        <f t="shared" si="132"/>
        <v>2.2708572016882081E-3</v>
      </c>
      <c r="AF103" s="5">
        <f t="shared" si="133"/>
        <v>2.820698774572407E-3</v>
      </c>
      <c r="AG103" s="5">
        <f t="shared" si="134"/>
        <v>2.3357821504464919E-3</v>
      </c>
      <c r="AH103" s="5">
        <f t="shared" si="135"/>
        <v>5.4019234710032338E-2</v>
      </c>
      <c r="AI103" s="5">
        <f t="shared" si="136"/>
        <v>4.8401234300188979E-2</v>
      </c>
      <c r="AJ103" s="5">
        <f t="shared" si="137"/>
        <v>2.168375296648466E-2</v>
      </c>
      <c r="AK103" s="5">
        <f t="shared" si="138"/>
        <v>6.4762142193234215E-3</v>
      </c>
      <c r="AL103" s="5">
        <f t="shared" si="139"/>
        <v>1.2916180494991269E-4</v>
      </c>
      <c r="AM103" s="5">
        <f t="shared" si="140"/>
        <v>1.6380643191479631E-4</v>
      </c>
      <c r="AN103" s="5">
        <f t="shared" si="141"/>
        <v>4.0693761054252692E-4</v>
      </c>
      <c r="AO103" s="5">
        <f t="shared" si="142"/>
        <v>5.0546922040337538E-4</v>
      </c>
      <c r="AP103" s="5">
        <f t="shared" si="143"/>
        <v>4.1857216136001143E-4</v>
      </c>
      <c r="AQ103" s="5">
        <f t="shared" si="144"/>
        <v>2.5996041973501763E-4</v>
      </c>
      <c r="AR103" s="5">
        <f t="shared" si="145"/>
        <v>2.6839554514770974E-2</v>
      </c>
      <c r="AS103" s="5">
        <f t="shared" si="146"/>
        <v>2.4048240845234797E-2</v>
      </c>
      <c r="AT103" s="5">
        <f t="shared" si="147"/>
        <v>1.0773611898665188E-2</v>
      </c>
      <c r="AU103" s="5">
        <f t="shared" si="148"/>
        <v>3.2177187537346707E-3</v>
      </c>
      <c r="AV103" s="5">
        <f t="shared" si="149"/>
        <v>7.2076900083656629E-4</v>
      </c>
      <c r="AW103" s="5">
        <f t="shared" si="150"/>
        <v>7.9861321880014077E-6</v>
      </c>
      <c r="AX103" s="5">
        <f t="shared" si="151"/>
        <v>2.446176049927625E-5</v>
      </c>
      <c r="AY103" s="5">
        <f t="shared" si="152"/>
        <v>6.0769349841017362E-5</v>
      </c>
      <c r="AZ103" s="5">
        <f t="shared" si="153"/>
        <v>7.5483403580237408E-5</v>
      </c>
      <c r="BA103" s="5">
        <f t="shared" si="154"/>
        <v>6.2506776096428376E-5</v>
      </c>
      <c r="BB103" s="5">
        <f t="shared" si="155"/>
        <v>3.8820756013762638E-5</v>
      </c>
      <c r="BC103" s="5">
        <f t="shared" si="156"/>
        <v>1.9288162872520296E-5</v>
      </c>
      <c r="BD103" s="5">
        <f t="shared" si="157"/>
        <v>1.1112734356230764E-2</v>
      </c>
      <c r="BE103" s="5">
        <f t="shared" si="158"/>
        <v>9.9570099831827671E-3</v>
      </c>
      <c r="BF103" s="5">
        <f t="shared" si="159"/>
        <v>4.4607404724658793E-3</v>
      </c>
      <c r="BG103" s="5">
        <f t="shared" si="160"/>
        <v>1.3322744877764764E-3</v>
      </c>
      <c r="BH103" s="5">
        <f t="shared" si="161"/>
        <v>2.9842948526193069E-4</v>
      </c>
      <c r="BI103" s="5">
        <f t="shared" si="162"/>
        <v>5.3478563758937996E-5</v>
      </c>
      <c r="BJ103" s="8">
        <f t="shared" si="163"/>
        <v>0.11529384552173806</v>
      </c>
      <c r="BK103" s="8">
        <f t="shared" si="164"/>
        <v>0.16403537638916624</v>
      </c>
      <c r="BL103" s="8">
        <f t="shared" si="165"/>
        <v>0.61994951106551222</v>
      </c>
      <c r="BM103" s="8">
        <f t="shared" si="166"/>
        <v>0.64264103035720255</v>
      </c>
      <c r="BN103" s="8">
        <f t="shared" si="167"/>
        <v>0.34356334423500196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1.6</v>
      </c>
      <c r="F104">
        <f>VLOOKUP(B104,home!$B$2:$E$405,3,FALSE)</f>
        <v>1.06</v>
      </c>
      <c r="G104">
        <f>VLOOKUP(C104,away!$B$2:$E$405,4,FALSE)</f>
        <v>0.62</v>
      </c>
      <c r="H104">
        <f>VLOOKUP(A104,away!$A$2:$E$405,3,FALSE)</f>
        <v>1.44761904761905</v>
      </c>
      <c r="I104">
        <f>VLOOKUP(C104,away!$B$2:$E$405,3,FALSE)</f>
        <v>1.31</v>
      </c>
      <c r="J104">
        <f>VLOOKUP(B104,home!$B$2:$E$405,4,FALSE)</f>
        <v>1.1100000000000001</v>
      </c>
      <c r="K104" s="3">
        <f t="shared" si="112"/>
        <v>1.05152</v>
      </c>
      <c r="L104" s="3">
        <f t="shared" si="113"/>
        <v>2.1049828571428608</v>
      </c>
      <c r="M104" s="5">
        <f t="shared" si="114"/>
        <v>4.2574369694159828E-2</v>
      </c>
      <c r="N104" s="5">
        <f t="shared" si="115"/>
        <v>4.4767801220802948E-2</v>
      </c>
      <c r="O104" s="5">
        <f t="shared" si="116"/>
        <v>8.9618318359868984E-2</v>
      </c>
      <c r="P104" s="5">
        <f t="shared" si="117"/>
        <v>9.4235454121769452E-2</v>
      </c>
      <c r="Q104" s="5">
        <f t="shared" si="118"/>
        <v>2.3537119169849352E-2</v>
      </c>
      <c r="R104" s="5">
        <f t="shared" si="119"/>
        <v>9.4322511916747773E-2</v>
      </c>
      <c r="S104" s="5">
        <f t="shared" si="120"/>
        <v>5.2145932384492097E-2</v>
      </c>
      <c r="T104" s="5">
        <f t="shared" si="121"/>
        <v>4.954523235906149E-2</v>
      </c>
      <c r="U104" s="5">
        <f t="shared" si="122"/>
        <v>9.9182007730698629E-2</v>
      </c>
      <c r="V104" s="5">
        <f t="shared" si="123"/>
        <v>1.2824605910280487E-2</v>
      </c>
      <c r="W104" s="5">
        <f t="shared" si="124"/>
        <v>8.2499171831599983E-3</v>
      </c>
      <c r="X104" s="5">
        <f t="shared" si="125"/>
        <v>1.7365934243400116E-2</v>
      </c>
      <c r="Y104" s="5">
        <f t="shared" si="126"/>
        <v>1.8277496940313713E-2</v>
      </c>
      <c r="Z104" s="5">
        <f t="shared" si="127"/>
        <v>6.6182423542469088E-2</v>
      </c>
      <c r="AA104" s="5">
        <f t="shared" si="128"/>
        <v>6.9592142003377114E-2</v>
      </c>
      <c r="AB104" s="5">
        <f t="shared" si="129"/>
        <v>3.6588764579695537E-2</v>
      </c>
      <c r="AC104" s="5">
        <f t="shared" si="130"/>
        <v>1.7741492278243157E-3</v>
      </c>
      <c r="AD104" s="5">
        <f t="shared" si="131"/>
        <v>2.1687382291091001E-3</v>
      </c>
      <c r="AE104" s="5">
        <f t="shared" si="132"/>
        <v>4.5651567939050224E-3</v>
      </c>
      <c r="AF104" s="5">
        <f t="shared" si="133"/>
        <v>4.804788395669668E-3</v>
      </c>
      <c r="AG104" s="5">
        <f t="shared" si="134"/>
        <v>3.3713324016945339E-3</v>
      </c>
      <c r="AH104" s="5">
        <f t="shared" si="135"/>
        <v>3.4828216750266379E-2</v>
      </c>
      <c r="AI104" s="5">
        <f t="shared" si="136"/>
        <v>3.6622566477240104E-2</v>
      </c>
      <c r="AJ104" s="5">
        <f t="shared" si="137"/>
        <v>1.9254680551073752E-2</v>
      </c>
      <c r="AK104" s="5">
        <f t="shared" si="138"/>
        <v>6.7488938976883591E-3</v>
      </c>
      <c r="AL104" s="5">
        <f t="shared" si="139"/>
        <v>1.570783167101075E-4</v>
      </c>
      <c r="AM104" s="5">
        <f t="shared" si="140"/>
        <v>4.5609432453456029E-4</v>
      </c>
      <c r="AN104" s="5">
        <f t="shared" si="141"/>
        <v>9.6007073438540193E-4</v>
      </c>
      <c r="AO104" s="5">
        <f t="shared" si="142"/>
        <v>1.010466218762914E-3</v>
      </c>
      <c r="AP104" s="5">
        <f t="shared" si="143"/>
        <v>7.0900468940596738E-4</v>
      </c>
      <c r="AQ104" s="5">
        <f t="shared" si="144"/>
        <v>3.7311067920836496E-4</v>
      </c>
      <c r="AR104" s="5">
        <f t="shared" si="145"/>
        <v>1.4662559840833313E-2</v>
      </c>
      <c r="AS104" s="5">
        <f t="shared" si="146"/>
        <v>1.5417974923833047E-2</v>
      </c>
      <c r="AT104" s="5">
        <f t="shared" si="147"/>
        <v>8.1061544959544606E-3</v>
      </c>
      <c r="AU104" s="5">
        <f t="shared" si="148"/>
        <v>2.8412611918620123E-3</v>
      </c>
      <c r="AV104" s="5">
        <f t="shared" si="149"/>
        <v>7.4691074211668564E-4</v>
      </c>
      <c r="AW104" s="5">
        <f t="shared" si="150"/>
        <v>9.6578362718874534E-6</v>
      </c>
      <c r="AX104" s="5">
        <f t="shared" si="151"/>
        <v>7.9932050689096793E-5</v>
      </c>
      <c r="AY104" s="5">
        <f t="shared" si="152"/>
        <v>1.6825559643682294E-4</v>
      </c>
      <c r="AZ104" s="5">
        <f t="shared" si="153"/>
        <v>1.7708757305892988E-4</v>
      </c>
      <c r="BA104" s="5">
        <f t="shared" si="154"/>
        <v>1.2425543516736046E-4</v>
      </c>
      <c r="BB104" s="5">
        <f t="shared" si="155"/>
        <v>6.5388890233529978E-5</v>
      </c>
      <c r="BC104" s="5">
        <f t="shared" si="156"/>
        <v>2.7528498597835367E-5</v>
      </c>
      <c r="BD104" s="5">
        <f t="shared" si="157"/>
        <v>5.1440728511309127E-3</v>
      </c>
      <c r="BE104" s="5">
        <f t="shared" si="158"/>
        <v>5.4090954844211777E-3</v>
      </c>
      <c r="BF104" s="5">
        <f t="shared" si="159"/>
        <v>2.8438860418892775E-3</v>
      </c>
      <c r="BG104" s="5">
        <f t="shared" si="160"/>
        <v>9.968010169224713E-4</v>
      </c>
      <c r="BH104" s="5">
        <f t="shared" si="161"/>
        <v>2.6203905132857923E-4</v>
      </c>
      <c r="BI104" s="5">
        <f t="shared" si="162"/>
        <v>5.5107860650605531E-5</v>
      </c>
      <c r="BJ104" s="8">
        <f t="shared" si="163"/>
        <v>0.18080471162744671</v>
      </c>
      <c r="BK104" s="8">
        <f t="shared" si="164"/>
        <v>0.2038798452516731</v>
      </c>
      <c r="BL104" s="8">
        <f t="shared" si="165"/>
        <v>0.54324396576759915</v>
      </c>
      <c r="BM104" s="8">
        <f t="shared" si="166"/>
        <v>0.60489677394582464</v>
      </c>
      <c r="BN104" s="8">
        <f t="shared" si="167"/>
        <v>0.38905557448319839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1.6</v>
      </c>
      <c r="F105">
        <f>VLOOKUP(B105,home!$B$2:$E$405,3,FALSE)</f>
        <v>1.81</v>
      </c>
      <c r="G105">
        <f>VLOOKUP(C105,away!$B$2:$E$405,4,FALSE)</f>
        <v>1.25</v>
      </c>
      <c r="H105">
        <f>VLOOKUP(A105,away!$A$2:$E$405,3,FALSE)</f>
        <v>1.44761904761905</v>
      </c>
      <c r="I105">
        <f>VLOOKUP(C105,away!$B$2:$E$405,3,FALSE)</f>
        <v>0.75</v>
      </c>
      <c r="J105">
        <f>VLOOKUP(B105,home!$B$2:$E$405,4,FALSE)</f>
        <v>0.9</v>
      </c>
      <c r="K105" s="3">
        <f t="shared" si="112"/>
        <v>3.6200000000000006</v>
      </c>
      <c r="L105" s="3">
        <f t="shared" si="113"/>
        <v>0.97714285714285887</v>
      </c>
      <c r="M105" s="5">
        <f t="shared" si="114"/>
        <v>1.0080596342335626E-2</v>
      </c>
      <c r="N105" s="5">
        <f t="shared" si="115"/>
        <v>3.6491758759254971E-2</v>
      </c>
      <c r="O105" s="5">
        <f t="shared" si="116"/>
        <v>9.8501827116536881E-3</v>
      </c>
      <c r="P105" s="5">
        <f t="shared" si="117"/>
        <v>3.5657661416186356E-2</v>
      </c>
      <c r="Q105" s="5">
        <f t="shared" si="118"/>
        <v>6.605008335425154E-2</v>
      </c>
      <c r="R105" s="5">
        <f t="shared" si="119"/>
        <v>4.8125178391222375E-3</v>
      </c>
      <c r="S105" s="5">
        <f t="shared" si="120"/>
        <v>3.1532579385496751E-2</v>
      </c>
      <c r="T105" s="5">
        <f t="shared" si="121"/>
        <v>6.4540367163297335E-2</v>
      </c>
      <c r="U105" s="5">
        <f t="shared" si="122"/>
        <v>1.7421314577622502E-2</v>
      </c>
      <c r="V105" s="5">
        <f t="shared" si="123"/>
        <v>1.2393204629339832E-2</v>
      </c>
      <c r="W105" s="5">
        <f t="shared" si="124"/>
        <v>7.9700433914130189E-2</v>
      </c>
      <c r="X105" s="5">
        <f t="shared" si="125"/>
        <v>7.7878709710378788E-2</v>
      </c>
      <c r="Y105" s="5">
        <f t="shared" si="126"/>
        <v>3.8049312458499407E-2</v>
      </c>
      <c r="Z105" s="5">
        <f t="shared" si="127"/>
        <v>1.5675058104569605E-3</v>
      </c>
      <c r="AA105" s="5">
        <f t="shared" si="128"/>
        <v>5.6743710338541982E-3</v>
      </c>
      <c r="AB105" s="5">
        <f t="shared" si="129"/>
        <v>1.0270611571276103E-2</v>
      </c>
      <c r="AC105" s="5">
        <f t="shared" si="130"/>
        <v>2.7398719748764127E-3</v>
      </c>
      <c r="AD105" s="5">
        <f t="shared" si="131"/>
        <v>7.2128892692287838E-2</v>
      </c>
      <c r="AE105" s="5">
        <f t="shared" si="132"/>
        <v>7.0480232287892811E-2</v>
      </c>
      <c r="AF105" s="5">
        <f t="shared" si="133"/>
        <v>3.4434627774941974E-2</v>
      </c>
      <c r="AG105" s="5">
        <f t="shared" si="134"/>
        <v>1.121585018955255E-2</v>
      </c>
      <c r="AH105" s="5">
        <f t="shared" si="135"/>
        <v>3.8291927655448662E-4</v>
      </c>
      <c r="AI105" s="5">
        <f t="shared" si="136"/>
        <v>1.3861677811272419E-3</v>
      </c>
      <c r="AJ105" s="5">
        <f t="shared" si="137"/>
        <v>2.5089636838403089E-3</v>
      </c>
      <c r="AK105" s="5">
        <f t="shared" si="138"/>
        <v>3.0274828451673061E-3</v>
      </c>
      <c r="AL105" s="5">
        <f t="shared" si="139"/>
        <v>3.8766526854582873E-4</v>
      </c>
      <c r="AM105" s="5">
        <f t="shared" si="140"/>
        <v>5.2221318309216398E-2</v>
      </c>
      <c r="AN105" s="5">
        <f t="shared" si="141"/>
        <v>5.1027688176434403E-2</v>
      </c>
      <c r="AO105" s="5">
        <f t="shared" si="142"/>
        <v>2.4930670509057989E-2</v>
      </c>
      <c r="AP105" s="5">
        <f t="shared" si="143"/>
        <v>8.120275537236047E-3</v>
      </c>
      <c r="AQ105" s="5">
        <f t="shared" si="144"/>
        <v>1.9836673098105229E-3</v>
      </c>
      <c r="AR105" s="5">
        <f t="shared" si="145"/>
        <v>7.4833367189505547E-5</v>
      </c>
      <c r="AS105" s="5">
        <f t="shared" si="146"/>
        <v>2.7089678922601014E-4</v>
      </c>
      <c r="AT105" s="5">
        <f t="shared" si="147"/>
        <v>4.9032318849907862E-4</v>
      </c>
      <c r="AU105" s="5">
        <f t="shared" si="148"/>
        <v>5.9165664745555486E-4</v>
      </c>
      <c r="AV105" s="5">
        <f t="shared" si="149"/>
        <v>5.3544926594727724E-4</v>
      </c>
      <c r="AW105" s="5">
        <f t="shared" si="150"/>
        <v>3.8090881672260207E-5</v>
      </c>
      <c r="AX105" s="5">
        <f t="shared" si="151"/>
        <v>3.1506862046560571E-2</v>
      </c>
      <c r="AY105" s="5">
        <f t="shared" si="152"/>
        <v>3.0786705199782098E-2</v>
      </c>
      <c r="AZ105" s="5">
        <f t="shared" si="153"/>
        <v>1.5041504540464991E-2</v>
      </c>
      <c r="BA105" s="5">
        <f t="shared" si="154"/>
        <v>4.89923290746575E-3</v>
      </c>
      <c r="BB105" s="5">
        <f t="shared" si="155"/>
        <v>1.1968126102523491E-3</v>
      </c>
      <c r="BC105" s="5">
        <f t="shared" si="156"/>
        <v>2.3389137868931676E-4</v>
      </c>
      <c r="BD105" s="5">
        <f t="shared" si="157"/>
        <v>1.218714837086235E-5</v>
      </c>
      <c r="BE105" s="5">
        <f t="shared" si="158"/>
        <v>4.4117477102521706E-5</v>
      </c>
      <c r="BF105" s="5">
        <f t="shared" si="159"/>
        <v>7.9852633555564328E-5</v>
      </c>
      <c r="BG105" s="5">
        <f t="shared" si="160"/>
        <v>9.6355511157047633E-5</v>
      </c>
      <c r="BH105" s="5">
        <f t="shared" si="161"/>
        <v>8.7201737597128118E-5</v>
      </c>
      <c r="BI105" s="5">
        <f t="shared" si="162"/>
        <v>6.3134058020320762E-5</v>
      </c>
      <c r="BJ105" s="8">
        <f t="shared" si="163"/>
        <v>0.77291889682945791</v>
      </c>
      <c r="BK105" s="8">
        <f t="shared" si="164"/>
        <v>0.12357828421656292</v>
      </c>
      <c r="BL105" s="8">
        <f t="shared" si="165"/>
        <v>5.7680539144338946E-2</v>
      </c>
      <c r="BM105" s="8">
        <f t="shared" si="166"/>
        <v>0.76205381125990246</v>
      </c>
      <c r="BN105" s="8">
        <f t="shared" si="167"/>
        <v>0.1629428004228044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1.30952380952381</v>
      </c>
      <c r="F106">
        <f>VLOOKUP(B106,home!$B$2:$E$405,3,FALSE)</f>
        <v>0.69</v>
      </c>
      <c r="G106">
        <f>VLOOKUP(C106,away!$B$2:$E$405,4,FALSE)</f>
        <v>1.22</v>
      </c>
      <c r="H106">
        <f>VLOOKUP(A106,away!$A$2:$E$405,3,FALSE)</f>
        <v>1.0904761904761899</v>
      </c>
      <c r="I106">
        <f>VLOOKUP(C106,away!$B$2:$E$405,3,FALSE)</f>
        <v>0.84</v>
      </c>
      <c r="J106">
        <f>VLOOKUP(B106,home!$B$2:$E$405,4,FALSE)</f>
        <v>1.1000000000000001</v>
      </c>
      <c r="K106" s="3">
        <f t="shared" si="112"/>
        <v>1.102357142857143</v>
      </c>
      <c r="L106" s="3">
        <f t="shared" si="113"/>
        <v>1.0075999999999996</v>
      </c>
      <c r="M106" s="5">
        <f t="shared" si="114"/>
        <v>0.12124316245757141</v>
      </c>
      <c r="N106" s="5">
        <f t="shared" si="115"/>
        <v>0.13365326615769288</v>
      </c>
      <c r="O106" s="5">
        <f t="shared" si="116"/>
        <v>0.1221646104922489</v>
      </c>
      <c r="P106" s="5">
        <f t="shared" si="117"/>
        <v>0.13466903098049127</v>
      </c>
      <c r="Q106" s="5">
        <f t="shared" si="118"/>
        <v>7.3666816307559807E-2</v>
      </c>
      <c r="R106" s="5">
        <f t="shared" si="119"/>
        <v>6.1546530765994971E-2</v>
      </c>
      <c r="S106" s="5">
        <f t="shared" si="120"/>
        <v>3.7395403455372289E-2</v>
      </c>
      <c r="T106" s="5">
        <f t="shared" si="121"/>
        <v>7.4226684111497229E-2</v>
      </c>
      <c r="U106" s="5">
        <f t="shared" si="122"/>
        <v>6.7846257807971475E-2</v>
      </c>
      <c r="V106" s="5">
        <f t="shared" si="123"/>
        <v>4.6151539548759026E-3</v>
      </c>
      <c r="W106" s="5">
        <f t="shared" si="124"/>
        <v>2.7069047049394539E-2</v>
      </c>
      <c r="X106" s="5">
        <f t="shared" si="125"/>
        <v>2.7274771806969925E-2</v>
      </c>
      <c r="Y106" s="5">
        <f t="shared" si="126"/>
        <v>1.3741030036351444E-2</v>
      </c>
      <c r="Z106" s="5">
        <f t="shared" si="127"/>
        <v>2.067142813327217E-2</v>
      </c>
      <c r="AA106" s="5">
        <f t="shared" si="128"/>
        <v>2.2787296455770677E-2</v>
      </c>
      <c r="AB106" s="5">
        <f t="shared" si="129"/>
        <v>1.2559869507211035E-2</v>
      </c>
      <c r="AC106" s="5">
        <f t="shared" si="130"/>
        <v>3.2038833073701033E-4</v>
      </c>
      <c r="AD106" s="5">
        <f t="shared" si="131"/>
        <v>7.4599393413090319E-3</v>
      </c>
      <c r="AE106" s="5">
        <f t="shared" si="132"/>
        <v>7.5166348803029767E-3</v>
      </c>
      <c r="AF106" s="5">
        <f t="shared" si="133"/>
        <v>3.7868806526966383E-3</v>
      </c>
      <c r="AG106" s="5">
        <f t="shared" si="134"/>
        <v>1.2718869818857104E-3</v>
      </c>
      <c r="AH106" s="5">
        <f t="shared" si="135"/>
        <v>5.2071327467712574E-3</v>
      </c>
      <c r="AI106" s="5">
        <f t="shared" si="136"/>
        <v>5.740119977208631E-3</v>
      </c>
      <c r="AJ106" s="5">
        <f t="shared" si="137"/>
        <v>3.1638311288664581E-3</v>
      </c>
      <c r="AK106" s="5">
        <f t="shared" si="138"/>
        <v>1.1625572812332394E-3</v>
      </c>
      <c r="AL106" s="5">
        <f t="shared" si="139"/>
        <v>1.423466203396311E-5</v>
      </c>
      <c r="AM106" s="5">
        <f t="shared" si="140"/>
        <v>1.6447034836346041E-3</v>
      </c>
      <c r="AN106" s="5">
        <f t="shared" si="141"/>
        <v>1.6572032301102263E-3</v>
      </c>
      <c r="AO106" s="5">
        <f t="shared" si="142"/>
        <v>8.3489898732953176E-4</v>
      </c>
      <c r="AP106" s="5">
        <f t="shared" si="143"/>
        <v>2.8041473987774527E-4</v>
      </c>
      <c r="AQ106" s="5">
        <f t="shared" si="144"/>
        <v>7.0636472975203998E-5</v>
      </c>
      <c r="AR106" s="5">
        <f t="shared" si="145"/>
        <v>1.0493413911293436E-3</v>
      </c>
      <c r="AS106" s="5">
        <f t="shared" si="146"/>
        <v>1.1567489778070831E-3</v>
      </c>
      <c r="AT106" s="5">
        <f t="shared" si="147"/>
        <v>6.375752490891686E-4</v>
      </c>
      <c r="AU106" s="5">
        <f t="shared" si="148"/>
        <v>2.3427854331412238E-4</v>
      </c>
      <c r="AV106" s="5">
        <f t="shared" si="149"/>
        <v>6.4564656410122316E-5</v>
      </c>
      <c r="AW106" s="5">
        <f t="shared" si="150"/>
        <v>4.391927263250915E-7</v>
      </c>
      <c r="AX106" s="5">
        <f t="shared" si="151"/>
        <v>3.0217510551110594E-4</v>
      </c>
      <c r="AY106" s="5">
        <f t="shared" si="152"/>
        <v>3.0447163631299021E-4</v>
      </c>
      <c r="AZ106" s="5">
        <f t="shared" si="153"/>
        <v>1.5339281037448442E-4</v>
      </c>
      <c r="BA106" s="5">
        <f t="shared" si="154"/>
        <v>5.1519531911110148E-5</v>
      </c>
      <c r="BB106" s="5">
        <f t="shared" si="155"/>
        <v>1.297777008840864E-5</v>
      </c>
      <c r="BC106" s="5">
        <f t="shared" si="156"/>
        <v>2.6152802282161086E-6</v>
      </c>
      <c r="BD106" s="5">
        <f t="shared" si="157"/>
        <v>1.7621939761698765E-4</v>
      </c>
      <c r="BE106" s="5">
        <f t="shared" si="158"/>
        <v>1.9425671167306934E-4</v>
      </c>
      <c r="BF106" s="5">
        <f t="shared" si="159"/>
        <v>1.0707013683037429E-4</v>
      </c>
      <c r="BG106" s="5">
        <f t="shared" si="160"/>
        <v>3.9343176707218254E-5</v>
      </c>
      <c r="BH106" s="5">
        <f t="shared" si="161"/>
        <v>1.0842557966473198E-5</v>
      </c>
      <c r="BI106" s="5">
        <f t="shared" si="162"/>
        <v>2.3904742442368694E-6</v>
      </c>
      <c r="BJ106" s="8">
        <f t="shared" si="163"/>
        <v>0.37498196637401371</v>
      </c>
      <c r="BK106" s="8">
        <f t="shared" si="164"/>
        <v>0.29856184547739484</v>
      </c>
      <c r="BL106" s="8">
        <f t="shared" si="165"/>
        <v>0.30585083743606484</v>
      </c>
      <c r="BM106" s="8">
        <f t="shared" si="166"/>
        <v>0.35281862781559964</v>
      </c>
      <c r="BN106" s="8">
        <f t="shared" si="167"/>
        <v>0.64694341716155923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1.30952380952381</v>
      </c>
      <c r="F107">
        <f>VLOOKUP(B107,home!$B$2:$E$405,3,FALSE)</f>
        <v>1.53</v>
      </c>
      <c r="G107">
        <f>VLOOKUP(C107,away!$B$2:$E$405,4,FALSE)</f>
        <v>0.76</v>
      </c>
      <c r="H107">
        <f>VLOOKUP(A107,away!$A$2:$E$405,3,FALSE)</f>
        <v>1.0904761904761899</v>
      </c>
      <c r="I107">
        <f>VLOOKUP(C107,away!$B$2:$E$405,3,FALSE)</f>
        <v>0.84</v>
      </c>
      <c r="J107">
        <f>VLOOKUP(B107,home!$B$2:$E$405,4,FALSE)</f>
        <v>0.55000000000000004</v>
      </c>
      <c r="K107" s="3">
        <f t="shared" si="112"/>
        <v>1.5227142857142864</v>
      </c>
      <c r="L107" s="3">
        <f t="shared" si="113"/>
        <v>0.5037999999999998</v>
      </c>
      <c r="M107" s="5">
        <f t="shared" si="114"/>
        <v>0.13179411805533978</v>
      </c>
      <c r="N107" s="5">
        <f t="shared" si="115"/>
        <v>0.20068478633598105</v>
      </c>
      <c r="O107" s="5">
        <f t="shared" si="116"/>
        <v>6.6397876676280138E-2</v>
      </c>
      <c r="P107" s="5">
        <f t="shared" si="117"/>
        <v>0.10110499535606721</v>
      </c>
      <c r="Q107" s="5">
        <f t="shared" si="118"/>
        <v>0.1527927955396588</v>
      </c>
      <c r="R107" s="5">
        <f t="shared" si="119"/>
        <v>1.6725625134754962E-2</v>
      </c>
      <c r="S107" s="5">
        <f t="shared" si="120"/>
        <v>1.9390508917966485E-2</v>
      </c>
      <c r="T107" s="5">
        <f t="shared" si="121"/>
        <v>7.6977010392880074E-2</v>
      </c>
      <c r="U107" s="5">
        <f t="shared" si="122"/>
        <v>2.5468348330193322E-2</v>
      </c>
      <c r="V107" s="5">
        <f t="shared" si="123"/>
        <v>1.6528113385653566E-3</v>
      </c>
      <c r="W107" s="5">
        <f t="shared" si="124"/>
        <v>7.7553257507486845E-2</v>
      </c>
      <c r="X107" s="5">
        <f t="shared" si="125"/>
        <v>3.9071331132271854E-2</v>
      </c>
      <c r="Y107" s="5">
        <f t="shared" si="126"/>
        <v>9.8420683122192754E-3</v>
      </c>
      <c r="Z107" s="5">
        <f t="shared" si="127"/>
        <v>2.808789980963183E-3</v>
      </c>
      <c r="AA107" s="5">
        <f t="shared" si="128"/>
        <v>4.2769846295837976E-3</v>
      </c>
      <c r="AB107" s="5">
        <f t="shared" si="129"/>
        <v>3.2563127976238376E-3</v>
      </c>
      <c r="AC107" s="5">
        <f t="shared" si="130"/>
        <v>7.924646276699632E-5</v>
      </c>
      <c r="AD107" s="5">
        <f t="shared" si="131"/>
        <v>2.9522863277582238E-2</v>
      </c>
      <c r="AE107" s="5">
        <f t="shared" si="132"/>
        <v>1.4873618519245924E-2</v>
      </c>
      <c r="AF107" s="5">
        <f t="shared" si="133"/>
        <v>3.7466645049980471E-3</v>
      </c>
      <c r="AG107" s="5">
        <f t="shared" si="134"/>
        <v>6.2918985920600522E-4</v>
      </c>
      <c r="AH107" s="5">
        <f t="shared" si="135"/>
        <v>3.5376709810231273E-4</v>
      </c>
      <c r="AI107" s="5">
        <f t="shared" si="136"/>
        <v>5.38686214096079E-4</v>
      </c>
      <c r="AJ107" s="5">
        <f t="shared" si="137"/>
        <v>4.1013259686072215E-4</v>
      </c>
      <c r="AK107" s="5">
        <f t="shared" si="138"/>
        <v>2.0817158809230659E-4</v>
      </c>
      <c r="AL107" s="5">
        <f t="shared" si="139"/>
        <v>2.4317362165366505E-6</v>
      </c>
      <c r="AM107" s="5">
        <f t="shared" si="140"/>
        <v>8.9909771335928302E-3</v>
      </c>
      <c r="AN107" s="5">
        <f t="shared" si="141"/>
        <v>4.5296542799040662E-3</v>
      </c>
      <c r="AO107" s="5">
        <f t="shared" si="142"/>
        <v>1.1410199131078338E-3</v>
      </c>
      <c r="AP107" s="5">
        <f t="shared" si="143"/>
        <v>1.9161527740790886E-4</v>
      </c>
      <c r="AQ107" s="5">
        <f t="shared" si="144"/>
        <v>2.4133944189526109E-5</v>
      </c>
      <c r="AR107" s="5">
        <f t="shared" si="145"/>
        <v>3.5645572804789022E-5</v>
      </c>
      <c r="AS107" s="5">
        <f t="shared" si="146"/>
        <v>5.4278022932320916E-5</v>
      </c>
      <c r="AT107" s="5">
        <f t="shared" si="147"/>
        <v>4.1324960459686351E-5</v>
      </c>
      <c r="AU107" s="5">
        <f t="shared" si="148"/>
        <v>2.0975369216180807E-5</v>
      </c>
      <c r="AV107" s="5">
        <f t="shared" si="149"/>
        <v>7.9848735884025481E-6</v>
      </c>
      <c r="AW107" s="5">
        <f t="shared" si="150"/>
        <v>5.1819181333705984E-8</v>
      </c>
      <c r="AX107" s="5">
        <f t="shared" si="151"/>
        <v>2.28178155397538E-3</v>
      </c>
      <c r="AY107" s="5">
        <f t="shared" si="152"/>
        <v>1.1495615468927959E-3</v>
      </c>
      <c r="AZ107" s="5">
        <f t="shared" si="153"/>
        <v>2.8957455366229517E-4</v>
      </c>
      <c r="BA107" s="5">
        <f t="shared" si="154"/>
        <v>4.8629220045021427E-5</v>
      </c>
      <c r="BB107" s="5">
        <f t="shared" si="155"/>
        <v>6.1248502646704456E-6</v>
      </c>
      <c r="BC107" s="5">
        <f t="shared" si="156"/>
        <v>6.1713991266819404E-7</v>
      </c>
      <c r="BD107" s="5">
        <f t="shared" si="157"/>
        <v>2.9930399298421162E-6</v>
      </c>
      <c r="BE107" s="5">
        <f t="shared" si="158"/>
        <v>4.5575446588838763E-6</v>
      </c>
      <c r="BF107" s="5">
        <f t="shared" si="159"/>
        <v>3.4699191799316615E-6</v>
      </c>
      <c r="BG107" s="5">
        <f t="shared" si="160"/>
        <v>1.7612318351853138E-6</v>
      </c>
      <c r="BH107" s="5">
        <f t="shared" si="161"/>
        <v>6.7046321897286685E-7</v>
      </c>
      <c r="BI107" s="5">
        <f t="shared" si="162"/>
        <v>2.0418478431519391E-7</v>
      </c>
      <c r="BJ107" s="8">
        <f t="shared" si="163"/>
        <v>0.62434727479448526</v>
      </c>
      <c r="BK107" s="8">
        <f t="shared" si="164"/>
        <v>0.25517367341381514</v>
      </c>
      <c r="BL107" s="8">
        <f t="shared" si="165"/>
        <v>0.117809770248196</v>
      </c>
      <c r="BM107" s="8">
        <f t="shared" si="166"/>
        <v>0.32948980161166608</v>
      </c>
      <c r="BN107" s="8">
        <f t="shared" si="167"/>
        <v>0.66950019709808184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1.30952380952381</v>
      </c>
      <c r="F108">
        <f>VLOOKUP(B108,home!$B$2:$E$405,3,FALSE)</f>
        <v>1.1100000000000001</v>
      </c>
      <c r="G108">
        <f>VLOOKUP(C108,away!$B$2:$E$405,4,FALSE)</f>
        <v>0.84</v>
      </c>
      <c r="H108">
        <f>VLOOKUP(A108,away!$A$2:$E$405,3,FALSE)</f>
        <v>1.0904761904761899</v>
      </c>
      <c r="I108">
        <f>VLOOKUP(C108,away!$B$2:$E$405,3,FALSE)</f>
        <v>1.1499999999999999</v>
      </c>
      <c r="J108">
        <f>VLOOKUP(B108,home!$B$2:$E$405,4,FALSE)</f>
        <v>1.08</v>
      </c>
      <c r="K108" s="3">
        <f t="shared" si="112"/>
        <v>1.2210000000000005</v>
      </c>
      <c r="L108" s="3">
        <f t="shared" si="113"/>
        <v>1.3543714285714279</v>
      </c>
      <c r="M108" s="5">
        <f t="shared" si="114"/>
        <v>7.6125542345408734E-2</v>
      </c>
      <c r="N108" s="5">
        <f t="shared" si="115"/>
        <v>9.2949287203744096E-2</v>
      </c>
      <c r="O108" s="5">
        <f t="shared" si="116"/>
        <v>0.10310225953712596</v>
      </c>
      <c r="P108" s="5">
        <f t="shared" si="117"/>
        <v>0.12588785889483084</v>
      </c>
      <c r="Q108" s="5">
        <f t="shared" si="118"/>
        <v>5.6745539837885793E-2</v>
      </c>
      <c r="R108" s="5">
        <f t="shared" si="119"/>
        <v>6.9819377269119701E-2</v>
      </c>
      <c r="S108" s="5">
        <f t="shared" si="120"/>
        <v>5.204479511363589E-2</v>
      </c>
      <c r="T108" s="5">
        <f t="shared" si="121"/>
        <v>7.6854537855294267E-2</v>
      </c>
      <c r="U108" s="5">
        <f t="shared" si="122"/>
        <v>8.5249459645595188E-2</v>
      </c>
      <c r="V108" s="5">
        <f t="shared" si="123"/>
        <v>9.56286976255309E-3</v>
      </c>
      <c r="W108" s="5">
        <f t="shared" si="124"/>
        <v>2.3095434714019532E-2</v>
      </c>
      <c r="X108" s="5">
        <f t="shared" si="125"/>
        <v>3.1279796907104786E-2</v>
      </c>
      <c r="Y108" s="5">
        <f t="shared" si="126"/>
        <v>2.1182231611249821E-2</v>
      </c>
      <c r="Z108" s="5">
        <f t="shared" si="127"/>
        <v>3.1520456577981699E-2</v>
      </c>
      <c r="AA108" s="5">
        <f t="shared" si="128"/>
        <v>3.8486477481715672E-2</v>
      </c>
      <c r="AB108" s="5">
        <f t="shared" si="129"/>
        <v>2.3495994502587429E-2</v>
      </c>
      <c r="AC108" s="5">
        <f t="shared" si="130"/>
        <v>9.8837489544215335E-4</v>
      </c>
      <c r="AD108" s="5">
        <f t="shared" si="131"/>
        <v>7.0498814464544654E-3</v>
      </c>
      <c r="AE108" s="5">
        <f t="shared" si="132"/>
        <v>9.5481580058937397E-3</v>
      </c>
      <c r="AF108" s="5">
        <f t="shared" si="133"/>
        <v>6.46587619933401E-3</v>
      </c>
      <c r="AG108" s="5">
        <f t="shared" si="134"/>
        <v>2.9190659950193319E-3</v>
      </c>
      <c r="AH108" s="5">
        <f t="shared" si="135"/>
        <v>1.0672601451186195E-2</v>
      </c>
      <c r="AI108" s="5">
        <f t="shared" si="136"/>
        <v>1.303124637189835E-2</v>
      </c>
      <c r="AJ108" s="5">
        <f t="shared" si="137"/>
        <v>7.9555759100439459E-3</v>
      </c>
      <c r="AK108" s="5">
        <f t="shared" si="138"/>
        <v>3.2379193953878879E-3</v>
      </c>
      <c r="AL108" s="5">
        <f t="shared" si="139"/>
        <v>6.5378528961045399E-5</v>
      </c>
      <c r="AM108" s="5">
        <f t="shared" si="140"/>
        <v>1.7215810492241801E-3</v>
      </c>
      <c r="AN108" s="5">
        <f t="shared" si="141"/>
        <v>2.3316601850392506E-3</v>
      </c>
      <c r="AO108" s="5">
        <f t="shared" si="142"/>
        <v>1.5789669678773651E-3</v>
      </c>
      <c r="AP108" s="5">
        <f t="shared" si="143"/>
        <v>7.1283591598372061E-4</v>
      </c>
      <c r="AQ108" s="5">
        <f t="shared" si="144"/>
        <v>2.4136114946697376E-4</v>
      </c>
      <c r="AR108" s="5">
        <f t="shared" si="145"/>
        <v>2.8909332948033068E-3</v>
      </c>
      <c r="AS108" s="5">
        <f t="shared" si="146"/>
        <v>3.529829552954839E-3</v>
      </c>
      <c r="AT108" s="5">
        <f t="shared" si="147"/>
        <v>2.1549609420789301E-3</v>
      </c>
      <c r="AU108" s="5">
        <f t="shared" si="148"/>
        <v>8.7706910342612516E-4</v>
      </c>
      <c r="AV108" s="5">
        <f t="shared" si="149"/>
        <v>2.677253438208248E-4</v>
      </c>
      <c r="AW108" s="5">
        <f t="shared" si="150"/>
        <v>3.0032126957013207E-6</v>
      </c>
      <c r="AX108" s="5">
        <f t="shared" si="151"/>
        <v>3.5034174351712075E-4</v>
      </c>
      <c r="AY108" s="5">
        <f t="shared" si="152"/>
        <v>4.7449284765548765E-4</v>
      </c>
      <c r="AZ108" s="5">
        <f t="shared" si="153"/>
        <v>3.213197779630439E-4</v>
      </c>
      <c r="BA108" s="5">
        <f t="shared" si="154"/>
        <v>1.4506210890268719E-4</v>
      </c>
      <c r="BB108" s="5">
        <f t="shared" si="155"/>
        <v>4.911699391652918E-5</v>
      </c>
      <c r="BC108" s="5">
        <f t="shared" si="156"/>
        <v>1.3304530643572743E-5</v>
      </c>
      <c r="BD108" s="5">
        <f t="shared" si="157"/>
        <v>6.5256624273124216E-4</v>
      </c>
      <c r="BE108" s="5">
        <f t="shared" si="158"/>
        <v>7.9678338237484697E-4</v>
      </c>
      <c r="BF108" s="5">
        <f t="shared" si="159"/>
        <v>4.8643625493984428E-4</v>
      </c>
      <c r="BG108" s="5">
        <f t="shared" si="160"/>
        <v>1.9797955576051675E-4</v>
      </c>
      <c r="BH108" s="5">
        <f t="shared" si="161"/>
        <v>6.0433259395897762E-5</v>
      </c>
      <c r="BI108" s="5">
        <f t="shared" si="162"/>
        <v>1.475780194447823E-5</v>
      </c>
      <c r="BJ108" s="8">
        <f t="shared" si="163"/>
        <v>0.33602985304618993</v>
      </c>
      <c r="BK108" s="8">
        <f t="shared" si="164"/>
        <v>0.26514931238848732</v>
      </c>
      <c r="BL108" s="8">
        <f t="shared" si="165"/>
        <v>0.36698038629889118</v>
      </c>
      <c r="BM108" s="8">
        <f t="shared" si="166"/>
        <v>0.47457865358847506</v>
      </c>
      <c r="BN108" s="8">
        <f t="shared" si="167"/>
        <v>0.52462986508811515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1.30952380952381</v>
      </c>
      <c r="F109">
        <f>VLOOKUP(B109,home!$B$2:$E$405,3,FALSE)</f>
        <v>0.76</v>
      </c>
      <c r="G109">
        <f>VLOOKUP(C109,away!$B$2:$E$405,4,FALSE)</f>
        <v>0.61</v>
      </c>
      <c r="H109">
        <f>VLOOKUP(A109,away!$A$2:$E$405,3,FALSE)</f>
        <v>1.0904761904761899</v>
      </c>
      <c r="I109">
        <f>VLOOKUP(C109,away!$B$2:$E$405,3,FALSE)</f>
        <v>0.84</v>
      </c>
      <c r="J109">
        <f>VLOOKUP(B109,home!$B$2:$E$405,4,FALSE)</f>
        <v>1.67</v>
      </c>
      <c r="K109" s="3">
        <f t="shared" si="112"/>
        <v>0.60709523809523824</v>
      </c>
      <c r="L109" s="3">
        <f t="shared" si="113"/>
        <v>1.5297199999999991</v>
      </c>
      <c r="M109" s="5">
        <f t="shared" si="114"/>
        <v>0.11803014298704881</v>
      </c>
      <c r="N109" s="5">
        <f t="shared" si="115"/>
        <v>7.1655537759137397E-2</v>
      </c>
      <c r="O109" s="5">
        <f t="shared" si="116"/>
        <v>0.1805530703301482</v>
      </c>
      <c r="P109" s="5">
        <f t="shared" si="117"/>
        <v>0.10961290922090759</v>
      </c>
      <c r="Q109" s="5">
        <f t="shared" si="118"/>
        <v>2.1750867878362924E-2</v>
      </c>
      <c r="R109" s="5">
        <f t="shared" si="119"/>
        <v>0.13809782137271709</v>
      </c>
      <c r="S109" s="5">
        <f t="shared" si="120"/>
        <v>2.5448986089064787E-2</v>
      </c>
      <c r="T109" s="5">
        <f t="shared" si="121"/>
        <v>3.3272737610889308E-2</v>
      </c>
      <c r="U109" s="5">
        <f t="shared" si="122"/>
        <v>8.3838529746703347E-2</v>
      </c>
      <c r="V109" s="5">
        <f t="shared" si="123"/>
        <v>2.6260122403655725E-3</v>
      </c>
      <c r="W109" s="5">
        <f t="shared" si="124"/>
        <v>4.4016161044642703E-3</v>
      </c>
      <c r="X109" s="5">
        <f t="shared" si="125"/>
        <v>6.7332401873210794E-3</v>
      </c>
      <c r="Y109" s="5">
        <f t="shared" si="126"/>
        <v>5.1499860896743986E-3</v>
      </c>
      <c r="Z109" s="5">
        <f t="shared" si="127"/>
        <v>7.0416999770090888E-2</v>
      </c>
      <c r="AA109" s="5">
        <f t="shared" si="128"/>
        <v>4.2749825241375661E-2</v>
      </c>
      <c r="AB109" s="5">
        <f t="shared" si="129"/>
        <v>1.2976607666721389E-2</v>
      </c>
      <c r="AC109" s="5">
        <f t="shared" si="130"/>
        <v>1.5242125551127655E-4</v>
      </c>
      <c r="AD109" s="5">
        <f t="shared" si="131"/>
        <v>6.6805004423589273E-4</v>
      </c>
      <c r="AE109" s="5">
        <f t="shared" si="132"/>
        <v>1.0219295136685291E-3</v>
      </c>
      <c r="AF109" s="5">
        <f t="shared" si="133"/>
        <v>7.816330078245109E-4</v>
      </c>
      <c r="AG109" s="5">
        <f t="shared" si="134"/>
        <v>3.9855988157643673E-4</v>
      </c>
      <c r="AH109" s="5">
        <f t="shared" si="135"/>
        <v>2.6929573222075832E-2</v>
      </c>
      <c r="AI109" s="5">
        <f t="shared" si="136"/>
        <v>1.6348815667059279E-2</v>
      </c>
      <c r="AJ109" s="5">
        <f t="shared" si="137"/>
        <v>4.9626440699842558E-3</v>
      </c>
      <c r="AK109" s="5">
        <f t="shared" si="138"/>
        <v>1.0042658610830049E-3</v>
      </c>
      <c r="AL109" s="5">
        <f t="shared" si="139"/>
        <v>5.6620577831639443E-6</v>
      </c>
      <c r="AM109" s="5">
        <f t="shared" si="140"/>
        <v>8.1114000132984765E-5</v>
      </c>
      <c r="AN109" s="5">
        <f t="shared" si="141"/>
        <v>1.2408170828342939E-4</v>
      </c>
      <c r="AO109" s="5">
        <f t="shared" si="142"/>
        <v>9.4905135397663757E-5</v>
      </c>
      <c r="AP109" s="5">
        <f t="shared" si="143"/>
        <v>4.8392761240171376E-5</v>
      </c>
      <c r="AQ109" s="5">
        <f t="shared" si="144"/>
        <v>1.850684368107872E-5</v>
      </c>
      <c r="AR109" s="5">
        <f t="shared" si="145"/>
        <v>8.2389413498547628E-3</v>
      </c>
      <c r="AS109" s="5">
        <f t="shared" si="146"/>
        <v>5.0018220604427805E-3</v>
      </c>
      <c r="AT109" s="5">
        <f t="shared" si="147"/>
        <v>1.5182911773472623E-3</v>
      </c>
      <c r="AU109" s="5">
        <f t="shared" si="148"/>
        <v>3.0724911460317867E-4</v>
      </c>
      <c r="AV109" s="5">
        <f t="shared" si="149"/>
        <v>4.6632368596141961E-5</v>
      </c>
      <c r="AW109" s="5">
        <f t="shared" si="150"/>
        <v>1.4606311811607483E-7</v>
      </c>
      <c r="AX109" s="5">
        <f t="shared" si="151"/>
        <v>8.2073205372652598E-6</v>
      </c>
      <c r="AY109" s="5">
        <f t="shared" si="152"/>
        <v>1.2554902372265406E-5</v>
      </c>
      <c r="AZ109" s="5">
        <f t="shared" si="153"/>
        <v>9.6027426284509134E-6</v>
      </c>
      <c r="BA109" s="5">
        <f t="shared" si="154"/>
        <v>4.8965024845313088E-6</v>
      </c>
      <c r="BB109" s="5">
        <f t="shared" si="155"/>
        <v>1.8725694451593062E-6</v>
      </c>
      <c r="BC109" s="5">
        <f t="shared" si="156"/>
        <v>5.7290138632981854E-7</v>
      </c>
      <c r="BD109" s="5">
        <f t="shared" si="157"/>
        <v>2.1005455602833025E-3</v>
      </c>
      <c r="BE109" s="5">
        <f t="shared" si="158"/>
        <v>1.2752312070500869E-3</v>
      </c>
      <c r="BF109" s="5">
        <f t="shared" si="159"/>
        <v>3.8709339663527522E-4</v>
      </c>
      <c r="BG109" s="5">
        <f t="shared" si="160"/>
        <v>7.8334185931795648E-5</v>
      </c>
      <c r="BH109" s="5">
        <f t="shared" si="161"/>
        <v>1.1889077814815034E-5</v>
      </c>
      <c r="BI109" s="5">
        <f t="shared" si="162"/>
        <v>1.44356050534359E-6</v>
      </c>
      <c r="BJ109" s="8">
        <f t="shared" si="163"/>
        <v>0.14623886546474413</v>
      </c>
      <c r="BK109" s="8">
        <f t="shared" si="164"/>
        <v>0.25588868875305348</v>
      </c>
      <c r="BL109" s="8">
        <f t="shared" si="165"/>
        <v>0.52642862623693287</v>
      </c>
      <c r="BM109" s="8">
        <f t="shared" si="166"/>
        <v>0.35926042183724516</v>
      </c>
      <c r="BN109" s="8">
        <f t="shared" si="167"/>
        <v>0.639700349548322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1.30952380952381</v>
      </c>
      <c r="F110">
        <f>VLOOKUP(B110,home!$B$2:$E$405,3,FALSE)</f>
        <v>0.76</v>
      </c>
      <c r="G110">
        <f>VLOOKUP(C110,away!$B$2:$E$405,4,FALSE)</f>
        <v>1.6</v>
      </c>
      <c r="H110">
        <f>VLOOKUP(A110,away!$A$2:$E$405,3,FALSE)</f>
        <v>1.0904761904761899</v>
      </c>
      <c r="I110">
        <f>VLOOKUP(C110,away!$B$2:$E$405,3,FALSE)</f>
        <v>0.46</v>
      </c>
      <c r="J110">
        <f>VLOOKUP(B110,home!$B$2:$E$405,4,FALSE)</f>
        <v>0.83</v>
      </c>
      <c r="K110" s="3">
        <f t="shared" si="112"/>
        <v>1.5923809523809531</v>
      </c>
      <c r="L110" s="3">
        <f t="shared" si="113"/>
        <v>0.41634380952380934</v>
      </c>
      <c r="M110" s="5">
        <f t="shared" si="114"/>
        <v>0.13415965112574804</v>
      </c>
      <c r="N110" s="5">
        <f t="shared" si="115"/>
        <v>0.21363327303071508</v>
      </c>
      <c r="O110" s="5">
        <f t="shared" si="116"/>
        <v>5.5856540234079148E-2</v>
      </c>
      <c r="P110" s="5">
        <f t="shared" si="117"/>
        <v>8.8944890734647994E-2</v>
      </c>
      <c r="Q110" s="5">
        <f t="shared" si="118"/>
        <v>0.17009277738445516</v>
      </c>
      <c r="R110" s="5">
        <f t="shared" si="119"/>
        <v>1.1627762373938219E-2</v>
      </c>
      <c r="S110" s="5">
        <f t="shared" si="120"/>
        <v>1.474212537341666E-2</v>
      </c>
      <c r="T110" s="5">
        <f t="shared" si="121"/>
        <v>7.0817074908729308E-2</v>
      </c>
      <c r="U110" s="5">
        <f t="shared" si="122"/>
        <v>1.8515827323071152E-2</v>
      </c>
      <c r="V110" s="5">
        <f t="shared" si="123"/>
        <v>1.0859671207916987E-3</v>
      </c>
      <c r="W110" s="5">
        <f t="shared" si="124"/>
        <v>9.0284166281526704E-2</v>
      </c>
      <c r="X110" s="5">
        <f t="shared" si="125"/>
        <v>3.7589253729331883E-2</v>
      </c>
      <c r="Y110" s="5">
        <f t="shared" si="126"/>
        <v>7.8250265474135439E-3</v>
      </c>
      <c r="Z110" s="5">
        <f t="shared" si="127"/>
        <v>1.6137156276676834E-3</v>
      </c>
      <c r="AA110" s="5">
        <f t="shared" si="128"/>
        <v>2.5696500280574935E-3</v>
      </c>
      <c r="AB110" s="5">
        <f t="shared" si="129"/>
        <v>2.0459308794819673E-3</v>
      </c>
      <c r="AC110" s="5">
        <f t="shared" si="130"/>
        <v>4.4998266100188554E-5</v>
      </c>
      <c r="AD110" s="5">
        <f t="shared" si="131"/>
        <v>3.5941696672074461E-2</v>
      </c>
      <c r="AE110" s="5">
        <f t="shared" si="132"/>
        <v>1.4964102913200701E-2</v>
      </c>
      <c r="AF110" s="5">
        <f t="shared" si="133"/>
        <v>3.1151058064941557E-3</v>
      </c>
      <c r="AG110" s="5">
        <f t="shared" si="134"/>
        <v>4.3231833951517173E-4</v>
      </c>
      <c r="AH110" s="5">
        <f t="shared" si="135"/>
        <v>1.6796512797781713E-4</v>
      </c>
      <c r="AI110" s="5">
        <f t="shared" si="136"/>
        <v>2.6746447045610509E-4</v>
      </c>
      <c r="AJ110" s="5">
        <f t="shared" si="137"/>
        <v>2.1295266409648001E-4</v>
      </c>
      <c r="AK110" s="5">
        <f t="shared" si="138"/>
        <v>1.1303392202200466E-4</v>
      </c>
      <c r="AL110" s="5">
        <f t="shared" si="139"/>
        <v>1.1933143319755533E-6</v>
      </c>
      <c r="AM110" s="5">
        <f t="shared" si="140"/>
        <v>1.1446574635373042E-2</v>
      </c>
      <c r="AN110" s="5">
        <f t="shared" si="141"/>
        <v>4.7657104896898202E-3</v>
      </c>
      <c r="AO110" s="5">
        <f t="shared" si="142"/>
        <v>9.9208703018251903E-4</v>
      </c>
      <c r="AP110" s="5">
        <f t="shared" si="143"/>
        <v>1.3768309784178414E-4</v>
      </c>
      <c r="AQ110" s="5">
        <f t="shared" si="144"/>
        <v>1.4330876365621946E-5</v>
      </c>
      <c r="AR110" s="5">
        <f t="shared" si="145"/>
        <v>1.3986248249887714E-5</v>
      </c>
      <c r="AS110" s="5">
        <f t="shared" si="146"/>
        <v>2.2271435308392638E-5</v>
      </c>
      <c r="AT110" s="5">
        <f t="shared" si="147"/>
        <v>1.7732304683634532E-5</v>
      </c>
      <c r="AU110" s="5">
        <f t="shared" si="148"/>
        <v>9.4121947400117283E-6</v>
      </c>
      <c r="AV110" s="5">
        <f t="shared" si="149"/>
        <v>3.7469499060237191E-6</v>
      </c>
      <c r="AW110" s="5">
        <f t="shared" si="150"/>
        <v>2.1976141439411411E-8</v>
      </c>
      <c r="AX110" s="5">
        <f t="shared" si="151"/>
        <v>3.0378845698958335E-3</v>
      </c>
      <c r="AY110" s="5">
        <f t="shared" si="152"/>
        <v>1.2648044347240302E-3</v>
      </c>
      <c r="AZ110" s="5">
        <f t="shared" si="153"/>
        <v>2.6329674832780542E-4</v>
      </c>
      <c r="BA110" s="5">
        <f t="shared" si="154"/>
        <v>3.6540657078010064E-5</v>
      </c>
      <c r="BB110" s="5">
        <f t="shared" si="155"/>
        <v>3.8033690925904645E-6</v>
      </c>
      <c r="BC110" s="5">
        <f t="shared" si="156"/>
        <v>3.1670183540684566E-7</v>
      </c>
      <c r="BD110" s="5">
        <f t="shared" si="157"/>
        <v>9.7051464621732625E-7</v>
      </c>
      <c r="BE110" s="5">
        <f t="shared" si="158"/>
        <v>1.5454290366432099E-6</v>
      </c>
      <c r="BF110" s="5">
        <f t="shared" si="159"/>
        <v>1.2304558806035469E-6</v>
      </c>
      <c r="BG110" s="5">
        <f t="shared" si="160"/>
        <v>6.5311816900607332E-7</v>
      </c>
      <c r="BH110" s="5">
        <f t="shared" si="161"/>
        <v>2.6000323299479887E-7</v>
      </c>
      <c r="BI110" s="5">
        <f t="shared" si="162"/>
        <v>8.2804839155676851E-8</v>
      </c>
      <c r="BJ110" s="8">
        <f t="shared" si="163"/>
        <v>0.66665782822386255</v>
      </c>
      <c r="BK110" s="8">
        <f t="shared" si="164"/>
        <v>0.2402436303697606</v>
      </c>
      <c r="BL110" s="8">
        <f t="shared" si="165"/>
        <v>9.1449018481872937E-2</v>
      </c>
      <c r="BM110" s="8">
        <f t="shared" si="166"/>
        <v>0.32438451536099772</v>
      </c>
      <c r="BN110" s="8">
        <f t="shared" si="167"/>
        <v>0.67431489488358376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1.58378378378378</v>
      </c>
      <c r="F111">
        <f>VLOOKUP(B111,home!$B$2:$E$405,3,FALSE)</f>
        <v>0.95</v>
      </c>
      <c r="G111">
        <f>VLOOKUP(C111,away!$B$2:$E$405,4,FALSE)</f>
        <v>0.95</v>
      </c>
      <c r="H111">
        <f>VLOOKUP(A111,away!$A$2:$E$405,3,FALSE)</f>
        <v>1.48648648648649</v>
      </c>
      <c r="I111">
        <f>VLOOKUP(C111,away!$B$2:$E$405,3,FALSE)</f>
        <v>0.95</v>
      </c>
      <c r="J111">
        <f>VLOOKUP(B111,home!$B$2:$E$405,4,FALSE)</f>
        <v>0.61</v>
      </c>
      <c r="K111" s="3">
        <f t="shared" si="112"/>
        <v>1.4293648648648614</v>
      </c>
      <c r="L111" s="3">
        <f t="shared" si="113"/>
        <v>0.86141891891892086</v>
      </c>
      <c r="M111" s="5">
        <f t="shared" si="114"/>
        <v>0.10118712193997195</v>
      </c>
      <c r="N111" s="5">
        <f t="shared" si="115"/>
        <v>0.14463331687779227</v>
      </c>
      <c r="O111" s="5">
        <f t="shared" si="116"/>
        <v>8.7164501190047664E-2</v>
      </c>
      <c r="P111" s="5">
        <f t="shared" si="117"/>
        <v>0.12458987546452553</v>
      </c>
      <c r="Q111" s="5">
        <f t="shared" si="118"/>
        <v>0.10336689071699112</v>
      </c>
      <c r="R111" s="5">
        <f t="shared" si="119"/>
        <v>3.754257519161891E-2</v>
      </c>
      <c r="S111" s="5">
        <f t="shared" si="120"/>
        <v>3.835131578669318E-2</v>
      </c>
      <c r="T111" s="5">
        <f t="shared" si="121"/>
        <v>8.9042195253440731E-2</v>
      </c>
      <c r="U111" s="5">
        <f t="shared" si="122"/>
        <v>5.3662037915447269E-2</v>
      </c>
      <c r="V111" s="5">
        <f t="shared" si="123"/>
        <v>5.2468091526941254E-3</v>
      </c>
      <c r="W111" s="5">
        <f t="shared" si="124"/>
        <v>4.9249667260397603E-2</v>
      </c>
      <c r="X111" s="5">
        <f t="shared" si="125"/>
        <v>4.2424595128568277E-2</v>
      </c>
      <c r="Y111" s="5">
        <f t="shared" si="126"/>
        <v>1.8272674435612098E-2</v>
      </c>
      <c r="Z111" s="5">
        <f t="shared" si="127"/>
        <v>1.0779961511665557E-2</v>
      </c>
      <c r="AA111" s="5">
        <f t="shared" si="128"/>
        <v>1.5408498229370245E-2</v>
      </c>
      <c r="AB111" s="5">
        <f t="shared" si="129"/>
        <v>1.1012182994697129E-2</v>
      </c>
      <c r="AC111" s="5">
        <f t="shared" si="130"/>
        <v>4.0376883341692292E-4</v>
      </c>
      <c r="AD111" s="5">
        <f t="shared" si="131"/>
        <v>1.7598935997074419E-2</v>
      </c>
      <c r="AE111" s="5">
        <f t="shared" si="132"/>
        <v>1.516005642072313E-2</v>
      </c>
      <c r="AF111" s="5">
        <f t="shared" si="133"/>
        <v>6.5295797063445798E-3</v>
      </c>
      <c r="AG111" s="5">
        <f t="shared" si="134"/>
        <v>1.874901163878091E-3</v>
      </c>
      <c r="AH111" s="5">
        <f t="shared" si="135"/>
        <v>2.3215156978416297E-3</v>
      </c>
      <c r="AI111" s="5">
        <f t="shared" si="136"/>
        <v>3.3182929717270556E-3</v>
      </c>
      <c r="AJ111" s="5">
        <f t="shared" si="137"/>
        <v>2.3715256925573316E-3</v>
      </c>
      <c r="AK111" s="5">
        <f t="shared" si="138"/>
        <v>1.1299251670219182E-3</v>
      </c>
      <c r="AL111" s="5">
        <f t="shared" si="139"/>
        <v>1.9886130846458637E-5</v>
      </c>
      <c r="AM111" s="5">
        <f t="shared" si="140"/>
        <v>5.0310601546447254E-3</v>
      </c>
      <c r="AN111" s="5">
        <f t="shared" si="141"/>
        <v>4.3338503994301185E-3</v>
      </c>
      <c r="AO111" s="5">
        <f t="shared" si="142"/>
        <v>1.8666303629167125E-3</v>
      </c>
      <c r="AP111" s="5">
        <f t="shared" si="143"/>
        <v>5.3598356974831588E-4</v>
      </c>
      <c r="AQ111" s="5">
        <f t="shared" si="144"/>
        <v>1.1542659680272458E-4</v>
      </c>
      <c r="AR111" s="5">
        <f t="shared" si="145"/>
        <v>3.9995950853760821E-4</v>
      </c>
      <c r="AS111" s="5">
        <f t="shared" si="146"/>
        <v>5.7168806887227474E-4</v>
      </c>
      <c r="AT111" s="5">
        <f t="shared" si="147"/>
        <v>4.0857541965423633E-4</v>
      </c>
      <c r="AU111" s="5">
        <f t="shared" si="148"/>
        <v>1.946677831670604E-4</v>
      </c>
      <c r="AV111" s="5">
        <f t="shared" si="149"/>
        <v>6.9562822395031926E-5</v>
      </c>
      <c r="AW111" s="5">
        <f t="shared" si="150"/>
        <v>6.8015093613212144E-7</v>
      </c>
      <c r="AX111" s="5">
        <f t="shared" si="151"/>
        <v>1.1985367696784549E-3</v>
      </c>
      <c r="AY111" s="5">
        <f t="shared" si="152"/>
        <v>1.0324422484209903E-3</v>
      </c>
      <c r="AZ111" s="5">
        <f t="shared" si="153"/>
        <v>4.4468264274051457E-4</v>
      </c>
      <c r="BA111" s="5">
        <f t="shared" si="154"/>
        <v>1.2768601379051429E-4</v>
      </c>
      <c r="BB111" s="5">
        <f t="shared" si="155"/>
        <v>2.7497786990122807E-5</v>
      </c>
      <c r="BC111" s="5">
        <f t="shared" si="156"/>
        <v>4.7374227883388714E-6</v>
      </c>
      <c r="BD111" s="5">
        <f t="shared" si="157"/>
        <v>5.7422114575968206E-5</v>
      </c>
      <c r="BE111" s="5">
        <f t="shared" si="158"/>
        <v>8.2077153041133389E-5</v>
      </c>
      <c r="BF111" s="5">
        <f t="shared" si="159"/>
        <v>5.8659099382566089E-5</v>
      </c>
      <c r="BG111" s="5">
        <f t="shared" si="160"/>
        <v>2.7948418554018668E-5</v>
      </c>
      <c r="BH111" s="5">
        <f t="shared" si="161"/>
        <v>9.9871218774128787E-6</v>
      </c>
      <c r="BI111" s="5">
        <f t="shared" si="162"/>
        <v>2.8550482225394329E-6</v>
      </c>
      <c r="BJ111" s="8">
        <f t="shared" si="163"/>
        <v>0.502871346928774</v>
      </c>
      <c r="BK111" s="8">
        <f t="shared" si="164"/>
        <v>0.27083121955656914</v>
      </c>
      <c r="BL111" s="8">
        <f t="shared" si="165"/>
        <v>0.21581445760860904</v>
      </c>
      <c r="BM111" s="8">
        <f t="shared" si="166"/>
        <v>0.40078094212718535</v>
      </c>
      <c r="BN111" s="8">
        <f t="shared" si="167"/>
        <v>0.59848428138094745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1.58378378378378</v>
      </c>
      <c r="F112">
        <f>VLOOKUP(B112,home!$B$2:$E$405,3,FALSE)</f>
        <v>1.03</v>
      </c>
      <c r="G112">
        <f>VLOOKUP(C112,away!$B$2:$E$405,4,FALSE)</f>
        <v>1.26</v>
      </c>
      <c r="H112">
        <f>VLOOKUP(A112,away!$A$2:$E$405,3,FALSE)</f>
        <v>1.48648648648649</v>
      </c>
      <c r="I112">
        <f>VLOOKUP(C112,away!$B$2:$E$405,3,FALSE)</f>
        <v>0.95</v>
      </c>
      <c r="J112">
        <f>VLOOKUP(B112,home!$B$2:$E$405,4,FALSE)</f>
        <v>0.92</v>
      </c>
      <c r="K112" s="3">
        <f t="shared" si="112"/>
        <v>2.0554345945945895</v>
      </c>
      <c r="L112" s="3">
        <f t="shared" si="113"/>
        <v>1.2991891891891922</v>
      </c>
      <c r="M112" s="5">
        <f t="shared" si="114"/>
        <v>3.4922506096728194E-2</v>
      </c>
      <c r="N112" s="5">
        <f t="shared" si="115"/>
        <v>7.1780927161155597E-2</v>
      </c>
      <c r="O112" s="5">
        <f t="shared" si="116"/>
        <v>4.537094238026293E-2</v>
      </c>
      <c r="P112" s="5">
        <f t="shared" si="117"/>
        <v>9.3257004557750212E-2</v>
      </c>
      <c r="Q112" s="5">
        <f t="shared" si="118"/>
        <v>7.3770500459556812E-2</v>
      </c>
      <c r="R112" s="5">
        <f t="shared" si="119"/>
        <v>2.9472718921881677E-2</v>
      </c>
      <c r="S112" s="5">
        <f t="shared" si="120"/>
        <v>6.2258339042133008E-2</v>
      </c>
      <c r="T112" s="5">
        <f t="shared" si="121"/>
        <v>9.584183667813255E-2</v>
      </c>
      <c r="U112" s="5">
        <f t="shared" si="122"/>
        <v>6.0579246068798151E-2</v>
      </c>
      <c r="V112" s="5">
        <f t="shared" si="123"/>
        <v>1.8472729915292564E-2</v>
      </c>
      <c r="W112" s="5">
        <f t="shared" si="124"/>
        <v>5.054347956837639E-2</v>
      </c>
      <c r="X112" s="5">
        <f t="shared" si="125"/>
        <v>6.5665542239239427E-2</v>
      </c>
      <c r="Y112" s="5">
        <f t="shared" si="126"/>
        <v>4.2655981289733066E-2</v>
      </c>
      <c r="Z112" s="5">
        <f t="shared" si="127"/>
        <v>1.2763545933106815E-2</v>
      </c>
      <c r="AA112" s="5">
        <f t="shared" si="128"/>
        <v>2.6234633860604827E-2</v>
      </c>
      <c r="AB112" s="5">
        <f t="shared" si="129"/>
        <v>2.6961787006804891E-2</v>
      </c>
      <c r="AC112" s="5">
        <f t="shared" si="130"/>
        <v>3.0830967806494323E-3</v>
      </c>
      <c r="AD112" s="5">
        <f t="shared" si="131"/>
        <v>2.5972204109006414E-2</v>
      </c>
      <c r="AE112" s="5">
        <f t="shared" si="132"/>
        <v>3.3742806797836249E-2</v>
      </c>
      <c r="AF112" s="5">
        <f t="shared" si="133"/>
        <v>2.191914490232422E-2</v>
      </c>
      <c r="AG112" s="5">
        <f t="shared" si="134"/>
        <v>9.4923720311236807E-3</v>
      </c>
      <c r="AH112" s="5">
        <f t="shared" si="135"/>
        <v>4.1455652230030105E-3</v>
      </c>
      <c r="AI112" s="5">
        <f t="shared" si="136"/>
        <v>8.5209381735086211E-3</v>
      </c>
      <c r="AJ112" s="5">
        <f t="shared" si="137"/>
        <v>8.7571155501156277E-3</v>
      </c>
      <c r="AK112" s="5">
        <f t="shared" si="138"/>
        <v>5.9998927501899654E-3</v>
      </c>
      <c r="AL112" s="5">
        <f t="shared" si="139"/>
        <v>3.2932386894415471E-4</v>
      </c>
      <c r="AM112" s="5">
        <f t="shared" si="140"/>
        <v>1.0676833364704702E-2</v>
      </c>
      <c r="AN112" s="5">
        <f t="shared" si="141"/>
        <v>1.3871226482198818E-2</v>
      </c>
      <c r="AO112" s="5">
        <f t="shared" si="142"/>
        <v>9.0106737432337665E-3</v>
      </c>
      <c r="AP112" s="5">
        <f t="shared" si="143"/>
        <v>3.902189971506743E-3</v>
      </c>
      <c r="AQ112" s="5">
        <f t="shared" si="144"/>
        <v>1.2674207562860095E-3</v>
      </c>
      <c r="AR112" s="5">
        <f t="shared" si="145"/>
        <v>1.0771747041608388E-3</v>
      </c>
      <c r="AS112" s="5">
        <f t="shared" si="146"/>
        <v>2.2140621513543801E-3</v>
      </c>
      <c r="AT112" s="5">
        <f t="shared" si="147"/>
        <v>2.2754299702381579E-3</v>
      </c>
      <c r="AU112" s="5">
        <f t="shared" si="148"/>
        <v>1.5589991594682827E-3</v>
      </c>
      <c r="AV112" s="5">
        <f t="shared" si="149"/>
        <v>8.011052013287489E-4</v>
      </c>
      <c r="AW112" s="5">
        <f t="shared" si="150"/>
        <v>2.4428498170934142E-5</v>
      </c>
      <c r="AX112" s="5">
        <f t="shared" si="151"/>
        <v>3.6575887764226326E-3</v>
      </c>
      <c r="AY112" s="5">
        <f t="shared" si="152"/>
        <v>4.7518997968280094E-3</v>
      </c>
      <c r="AZ112" s="5">
        <f t="shared" si="153"/>
        <v>3.0868084220746347E-3</v>
      </c>
      <c r="BA112" s="5">
        <f t="shared" si="154"/>
        <v>1.3367827103525057E-3</v>
      </c>
      <c r="BB112" s="5">
        <f t="shared" si="155"/>
        <v>4.3418341139625028E-4</v>
      </c>
      <c r="BC112" s="5">
        <f t="shared" si="156"/>
        <v>1.1281727884225838E-4</v>
      </c>
      <c r="BD112" s="5">
        <f t="shared" si="157"/>
        <v>2.3324228841897161E-4</v>
      </c>
      <c r="BE112" s="5">
        <f t="shared" si="158"/>
        <v>4.7941426853876322E-4</v>
      </c>
      <c r="BF112" s="5">
        <f t="shared" si="159"/>
        <v>4.9270233634841724E-4</v>
      </c>
      <c r="BG112" s="5">
        <f t="shared" si="160"/>
        <v>3.3757247565603882E-4</v>
      </c>
      <c r="BH112" s="5">
        <f t="shared" si="161"/>
        <v>1.7346453616159054E-4</v>
      </c>
      <c r="BI112" s="5">
        <f t="shared" si="162"/>
        <v>7.1309001712367449E-5</v>
      </c>
      <c r="BJ112" s="8">
        <f t="shared" si="163"/>
        <v>0.54349321995033073</v>
      </c>
      <c r="BK112" s="8">
        <f t="shared" si="164"/>
        <v>0.21707490005832558</v>
      </c>
      <c r="BL112" s="8">
        <f t="shared" si="165"/>
        <v>0.22575731602855631</v>
      </c>
      <c r="BM112" s="8">
        <f t="shared" si="166"/>
        <v>0.64578691109432684</v>
      </c>
      <c r="BN112" s="8">
        <f t="shared" si="167"/>
        <v>0.34857459957733544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1.58378378378378</v>
      </c>
      <c r="F113">
        <f>VLOOKUP(B113,home!$B$2:$E$405,3,FALSE)</f>
        <v>0.98</v>
      </c>
      <c r="G113">
        <f>VLOOKUP(C113,away!$B$2:$E$405,4,FALSE)</f>
        <v>1.33</v>
      </c>
      <c r="H113">
        <f>VLOOKUP(A113,away!$A$2:$E$405,3,FALSE)</f>
        <v>1.48648648648649</v>
      </c>
      <c r="I113">
        <f>VLOOKUP(C113,away!$B$2:$E$405,3,FALSE)</f>
        <v>1.2</v>
      </c>
      <c r="J113">
        <f>VLOOKUP(B113,home!$B$2:$E$405,4,FALSE)</f>
        <v>1.41</v>
      </c>
      <c r="K113" s="3">
        <f t="shared" si="112"/>
        <v>2.064303783783779</v>
      </c>
      <c r="L113" s="3">
        <f t="shared" si="113"/>
        <v>2.5151351351351408</v>
      </c>
      <c r="M113" s="5">
        <f t="shared" si="114"/>
        <v>1.0260651739188416E-2</v>
      </c>
      <c r="N113" s="5">
        <f t="shared" si="115"/>
        <v>2.1181102209294256E-2</v>
      </c>
      <c r="O113" s="5">
        <f t="shared" si="116"/>
        <v>2.5806925698618269E-2</v>
      </c>
      <c r="P113" s="5">
        <f t="shared" si="117"/>
        <v>5.3273334367484527E-2</v>
      </c>
      <c r="Q113" s="5">
        <f t="shared" si="118"/>
        <v>2.1862114717678554E-2</v>
      </c>
      <c r="R113" s="5">
        <f t="shared" si="119"/>
        <v>3.245395277720841E-2</v>
      </c>
      <c r="S113" s="5">
        <f t="shared" si="120"/>
        <v>6.9148827646846225E-2</v>
      </c>
      <c r="T113" s="5">
        <f t="shared" si="121"/>
        <v>5.4986172854788386E-2</v>
      </c>
      <c r="U113" s="5">
        <f t="shared" si="122"/>
        <v>6.6994817516731392E-2</v>
      </c>
      <c r="V113" s="5">
        <f t="shared" si="123"/>
        <v>3.9891213215807457E-2</v>
      </c>
      <c r="W113" s="5">
        <f t="shared" si="124"/>
        <v>1.5043348711072954E-2</v>
      </c>
      <c r="X113" s="5">
        <f t="shared" si="125"/>
        <v>3.7836054893309518E-2</v>
      </c>
      <c r="Y113" s="5">
        <f t="shared" si="126"/>
        <v>4.7581395518532334E-2</v>
      </c>
      <c r="Z113" s="5">
        <f t="shared" si="127"/>
        <v>2.7208692301324514E-2</v>
      </c>
      <c r="AA113" s="5">
        <f t="shared" si="128"/>
        <v>5.6167006469432762E-2</v>
      </c>
      <c r="AB113" s="5">
        <f t="shared" si="129"/>
        <v>5.7972881989329039E-2</v>
      </c>
      <c r="AC113" s="5">
        <f t="shared" si="130"/>
        <v>1.2944706108761405E-2</v>
      </c>
      <c r="AD113" s="5">
        <f t="shared" si="131"/>
        <v>7.7635104162616844E-3</v>
      </c>
      <c r="AE113" s="5">
        <f t="shared" si="132"/>
        <v>1.9526277819927402E-2</v>
      </c>
      <c r="AF113" s="5">
        <f t="shared" si="133"/>
        <v>2.4555613701654714E-2</v>
      </c>
      <c r="AG113" s="5">
        <f t="shared" si="134"/>
        <v>2.0586895595279209E-2</v>
      </c>
      <c r="AH113" s="5">
        <f t="shared" si="135"/>
        <v>1.7108384497035577E-2</v>
      </c>
      <c r="AI113" s="5">
        <f t="shared" si="136"/>
        <v>3.5316902851658283E-2</v>
      </c>
      <c r="AJ113" s="5">
        <f t="shared" si="137"/>
        <v>3.645240809410117E-2</v>
      </c>
      <c r="AK113" s="5">
        <f t="shared" si="138"/>
        <v>2.5082947985561158E-2</v>
      </c>
      <c r="AL113" s="5">
        <f t="shared" si="139"/>
        <v>2.6883581057022079E-3</v>
      </c>
      <c r="AM113" s="5">
        <f t="shared" si="140"/>
        <v>3.2052487855467548E-3</v>
      </c>
      <c r="AN113" s="5">
        <f t="shared" si="141"/>
        <v>8.0616338373778809E-3</v>
      </c>
      <c r="AO113" s="5">
        <f t="shared" si="142"/>
        <v>1.0138049255491725E-2</v>
      </c>
      <c r="AP113" s="5">
        <f t="shared" si="143"/>
        <v>8.4995212947392949E-3</v>
      </c>
      <c r="AQ113" s="5">
        <f t="shared" si="144"/>
        <v>5.3443611600570325E-3</v>
      </c>
      <c r="AR113" s="5">
        <f t="shared" si="145"/>
        <v>8.6059797907791034E-3</v>
      </c>
      <c r="AS113" s="5">
        <f t="shared" si="146"/>
        <v>1.7765356645272033E-2</v>
      </c>
      <c r="AT113" s="5">
        <f t="shared" si="147"/>
        <v>1.8336546471551689E-2</v>
      </c>
      <c r="AU113" s="5">
        <f t="shared" si="148"/>
        <v>1.2617400754250413E-2</v>
      </c>
      <c r="AV113" s="5">
        <f t="shared" si="149"/>
        <v>6.5115370296288588E-3</v>
      </c>
      <c r="AW113" s="5">
        <f t="shared" si="150"/>
        <v>3.8772120238506373E-4</v>
      </c>
      <c r="AX113" s="5">
        <f t="shared" si="151"/>
        <v>1.1027678659954211E-3</v>
      </c>
      <c r="AY113" s="5">
        <f t="shared" si="152"/>
        <v>2.7736102056630844E-3</v>
      </c>
      <c r="AZ113" s="5">
        <f t="shared" si="153"/>
        <v>3.488002239716315E-3</v>
      </c>
      <c r="BA113" s="5">
        <f t="shared" si="154"/>
        <v>2.9242656615135216E-3</v>
      </c>
      <c r="BB113" s="5">
        <f t="shared" si="155"/>
        <v>1.8387308274354663E-3</v>
      </c>
      <c r="BC113" s="5">
        <f t="shared" si="156"/>
        <v>9.2493130162781001E-4</v>
      </c>
      <c r="BD113" s="5">
        <f t="shared" si="157"/>
        <v>3.6075336906752466E-3</v>
      </c>
      <c r="BE113" s="5">
        <f t="shared" si="158"/>
        <v>7.4470454477883708E-3</v>
      </c>
      <c r="BF113" s="5">
        <f t="shared" si="159"/>
        <v>7.6864820479396528E-3</v>
      </c>
      <c r="BG113" s="5">
        <f t="shared" si="160"/>
        <v>5.2890779918493037E-3</v>
      </c>
      <c r="BH113" s="5">
        <f t="shared" si="161"/>
        <v>2.7295659278255072E-3</v>
      </c>
      <c r="BI113" s="5">
        <f t="shared" si="162"/>
        <v>1.1269306545794952E-3</v>
      </c>
      <c r="BJ113" s="8">
        <f t="shared" si="163"/>
        <v>0.31922360887296336</v>
      </c>
      <c r="BK113" s="8">
        <f t="shared" si="164"/>
        <v>0.19098070138945333</v>
      </c>
      <c r="BL113" s="8">
        <f t="shared" si="165"/>
        <v>0.44507968433181561</v>
      </c>
      <c r="BM113" s="8">
        <f t="shared" si="166"/>
        <v>0.81526871638280662</v>
      </c>
      <c r="BN113" s="8">
        <f t="shared" si="167"/>
        <v>0.16483808150947243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1.58378378378378</v>
      </c>
      <c r="F114">
        <f>VLOOKUP(B114,home!$B$2:$E$405,3,FALSE)</f>
        <v>1.07</v>
      </c>
      <c r="G114">
        <f>VLOOKUP(C114,away!$B$2:$E$405,4,FALSE)</f>
        <v>1.03</v>
      </c>
      <c r="H114">
        <f>VLOOKUP(A114,away!$A$2:$E$405,3,FALSE)</f>
        <v>1.48648648648649</v>
      </c>
      <c r="I114">
        <f>VLOOKUP(C114,away!$B$2:$E$405,3,FALSE)</f>
        <v>0.46</v>
      </c>
      <c r="J114">
        <f>VLOOKUP(B114,home!$B$2:$E$405,4,FALSE)</f>
        <v>0.27</v>
      </c>
      <c r="K114" s="3">
        <f t="shared" si="112"/>
        <v>1.7454881081081042</v>
      </c>
      <c r="L114" s="3">
        <f t="shared" si="113"/>
        <v>0.18462162162162207</v>
      </c>
      <c r="M114" s="5">
        <f t="shared" si="114"/>
        <v>0.1451322722848386</v>
      </c>
      <c r="N114" s="5">
        <f t="shared" si="115"/>
        <v>0.25332665537589311</v>
      </c>
      <c r="O114" s="5">
        <f t="shared" si="116"/>
        <v>2.67945554588577E-2</v>
      </c>
      <c r="P114" s="5">
        <f t="shared" si="117"/>
        <v>4.6769577915479192E-2</v>
      </c>
      <c r="Q114" s="5">
        <f t="shared" si="118"/>
        <v>0.22108933221271077</v>
      </c>
      <c r="R114" s="5">
        <f t="shared" si="119"/>
        <v>2.4734271397223971E-3</v>
      </c>
      <c r="S114" s="5">
        <f t="shared" si="120"/>
        <v>3.7679307709367902E-3</v>
      </c>
      <c r="T114" s="5">
        <f t="shared" si="121"/>
        <v>4.0817871036352191E-2</v>
      </c>
      <c r="U114" s="5">
        <f t="shared" si="122"/>
        <v>4.3173376586572859E-3</v>
      </c>
      <c r="V114" s="5">
        <f t="shared" si="123"/>
        <v>1.3491488296781597E-4</v>
      </c>
      <c r="W114" s="5">
        <f t="shared" si="124"/>
        <v>0.12863626673561621</v>
      </c>
      <c r="X114" s="5">
        <f t="shared" si="125"/>
        <v>2.3749036164080983E-2</v>
      </c>
      <c r="Y114" s="5">
        <f t="shared" si="126"/>
        <v>2.1922927842815891E-3</v>
      </c>
      <c r="Z114" s="5">
        <f t="shared" si="127"/>
        <v>1.522160431661598E-4</v>
      </c>
      <c r="AA114" s="5">
        <f t="shared" si="128"/>
        <v>2.6569129320980174E-4</v>
      </c>
      <c r="AB114" s="5">
        <f t="shared" si="129"/>
        <v>2.318804963627863E-4</v>
      </c>
      <c r="AC114" s="5">
        <f t="shared" si="130"/>
        <v>2.717310919025434E-6</v>
      </c>
      <c r="AD114" s="5">
        <f t="shared" si="131"/>
        <v>5.6133268464610052E-2</v>
      </c>
      <c r="AE114" s="5">
        <f t="shared" si="132"/>
        <v>1.0363415050858167E-2</v>
      </c>
      <c r="AF114" s="5">
        <f t="shared" si="133"/>
        <v>9.5665524611367994E-4</v>
      </c>
      <c r="AG114" s="5">
        <f t="shared" si="134"/>
        <v>5.8873080956779858E-5</v>
      </c>
      <c r="AH114" s="5">
        <f t="shared" si="135"/>
        <v>7.0255931815408117E-6</v>
      </c>
      <c r="AI114" s="5">
        <f t="shared" si="136"/>
        <v>1.2263089350784868E-5</v>
      </c>
      <c r="AJ114" s="5">
        <f t="shared" si="137"/>
        <v>1.0702538315231062E-5</v>
      </c>
      <c r="AK114" s="5">
        <f t="shared" si="138"/>
        <v>6.2270511186023869E-6</v>
      </c>
      <c r="AL114" s="5">
        <f t="shared" si="139"/>
        <v>3.5026664365460669E-8</v>
      </c>
      <c r="AM114" s="5">
        <f t="shared" si="140"/>
        <v>1.9595990514843287E-2</v>
      </c>
      <c r="AN114" s="5">
        <f t="shared" si="141"/>
        <v>3.6178435461322925E-3</v>
      </c>
      <c r="AO114" s="5">
        <f t="shared" si="142"/>
        <v>3.3396607113013178E-4</v>
      </c>
      <c r="AP114" s="5">
        <f t="shared" si="143"/>
        <v>2.0552452539548971E-5</v>
      </c>
      <c r="AQ114" s="5">
        <f t="shared" si="144"/>
        <v>9.4860677903823902E-7</v>
      </c>
      <c r="AR114" s="5">
        <f t="shared" si="145"/>
        <v>2.5941528120597502E-7</v>
      </c>
      <c r="AS114" s="5">
        <f t="shared" si="146"/>
        <v>4.5280628840654916E-7</v>
      </c>
      <c r="AT114" s="5">
        <f t="shared" si="147"/>
        <v>3.9518399584510019E-7</v>
      </c>
      <c r="AU114" s="5">
        <f t="shared" si="148"/>
        <v>2.2992965508742157E-7</v>
      </c>
      <c r="AV114" s="5">
        <f t="shared" si="149"/>
        <v>1.0033486966412312E-7</v>
      </c>
      <c r="AW114" s="5">
        <f t="shared" si="150"/>
        <v>3.1354200826016056E-10</v>
      </c>
      <c r="AX114" s="5">
        <f t="shared" si="151"/>
        <v>5.7007614017097041E-3</v>
      </c>
      <c r="AY114" s="5">
        <f t="shared" si="152"/>
        <v>1.0524838144615968E-3</v>
      </c>
      <c r="AZ114" s="5">
        <f t="shared" si="153"/>
        <v>9.7155634278205208E-5</v>
      </c>
      <c r="BA114" s="5">
        <f t="shared" si="154"/>
        <v>5.979010250039833E-6</v>
      </c>
      <c r="BB114" s="5">
        <f t="shared" si="155"/>
        <v>2.7596364201366351E-7</v>
      </c>
      <c r="BC114" s="5">
        <f t="shared" si="156"/>
        <v>1.0189771019434266E-8</v>
      </c>
      <c r="BD114" s="5">
        <f t="shared" si="157"/>
        <v>7.9822783149460346E-9</v>
      </c>
      <c r="BE114" s="5">
        <f t="shared" si="158"/>
        <v>1.3932971874347499E-8</v>
      </c>
      <c r="BF114" s="5">
        <f t="shared" si="159"/>
        <v>1.2159918358639125E-8</v>
      </c>
      <c r="BG114" s="5">
        <f t="shared" si="160"/>
        <v>7.0749976301900026E-9</v>
      </c>
      <c r="BH114" s="5">
        <f t="shared" si="161"/>
        <v>3.0873310570974175E-9</v>
      </c>
      <c r="BI114" s="5">
        <f t="shared" si="162"/>
        <v>1.0777799291912722E-9</v>
      </c>
      <c r="BJ114" s="8">
        <f t="shared" si="163"/>
        <v>0.7677496333570103</v>
      </c>
      <c r="BK114" s="8">
        <f t="shared" si="164"/>
        <v>0.19685993200626742</v>
      </c>
      <c r="BL114" s="8">
        <f t="shared" si="165"/>
        <v>3.4120593304143507E-2</v>
      </c>
      <c r="BM114" s="8">
        <f t="shared" si="166"/>
        <v>0.30224407082216609</v>
      </c>
      <c r="BN114" s="8">
        <f t="shared" si="167"/>
        <v>0.69558582038750183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1.2292993630573199</v>
      </c>
      <c r="F115">
        <f>VLOOKUP(B115,home!$B$2:$E$405,3,FALSE)</f>
        <v>0.99</v>
      </c>
      <c r="G115">
        <f>VLOOKUP(C115,away!$B$2:$E$405,4,FALSE)</f>
        <v>1.18</v>
      </c>
      <c r="H115">
        <f>VLOOKUP(A115,away!$A$2:$E$405,3,FALSE)</f>
        <v>1.1337579617834399</v>
      </c>
      <c r="I115">
        <f>VLOOKUP(C115,away!$B$2:$E$405,3,FALSE)</f>
        <v>0.72</v>
      </c>
      <c r="J115">
        <f>VLOOKUP(B115,home!$B$2:$E$405,4,FALSE)</f>
        <v>1.18</v>
      </c>
      <c r="K115" s="3">
        <f t="shared" si="112"/>
        <v>1.4360675159235612</v>
      </c>
      <c r="L115" s="3">
        <f t="shared" si="113"/>
        <v>0.96324076433121042</v>
      </c>
      <c r="M115" s="5">
        <f t="shared" si="114"/>
        <v>9.0780726397145572E-2</v>
      </c>
      <c r="N115" s="5">
        <f t="shared" si="115"/>
        <v>0.1303672522508853</v>
      </c>
      <c r="O115" s="5">
        <f t="shared" si="116"/>
        <v>8.7443696281329003E-2</v>
      </c>
      <c r="P115" s="5">
        <f t="shared" si="117"/>
        <v>0.12557505170190247</v>
      </c>
      <c r="Q115" s="5">
        <f t="shared" si="118"/>
        <v>9.3608088048854593E-2</v>
      </c>
      <c r="R115" s="5">
        <f t="shared" si="119"/>
        <v>4.2114666420986775E-2</v>
      </c>
      <c r="S115" s="5">
        <f t="shared" si="120"/>
        <v>4.3426325817633324E-2</v>
      </c>
      <c r="T115" s="5">
        <f t="shared" si="121"/>
        <v>9.016712627976195E-2</v>
      </c>
      <c r="U115" s="5">
        <f t="shared" si="122"/>
        <v>6.0479504391135891E-2</v>
      </c>
      <c r="V115" s="5">
        <f t="shared" si="123"/>
        <v>6.6745238483480523E-3</v>
      </c>
      <c r="W115" s="5">
        <f t="shared" si="124"/>
        <v>4.480917815822421E-2</v>
      </c>
      <c r="X115" s="5">
        <f t="shared" si="125"/>
        <v>4.3162027018181268E-2</v>
      </c>
      <c r="Y115" s="5">
        <f t="shared" si="126"/>
        <v>2.0787711947538635E-2</v>
      </c>
      <c r="Z115" s="5">
        <f t="shared" si="127"/>
        <v>1.3522187824301759E-2</v>
      </c>
      <c r="AA115" s="5">
        <f t="shared" si="128"/>
        <v>1.9418774678696852E-2</v>
      </c>
      <c r="AB115" s="5">
        <f t="shared" si="129"/>
        <v>1.3943335757557771E-2</v>
      </c>
      <c r="AC115" s="5">
        <f t="shared" si="130"/>
        <v>5.7704544690132702E-4</v>
      </c>
      <c r="AD115" s="5">
        <f t="shared" si="131"/>
        <v>1.6087251292064331E-2</v>
      </c>
      <c r="AE115" s="5">
        <f t="shared" si="132"/>
        <v>1.54958962305563E-2</v>
      </c>
      <c r="AF115" s="5">
        <f t="shared" si="133"/>
        <v>7.4631394645590854E-3</v>
      </c>
      <c r="AG115" s="5">
        <f t="shared" si="134"/>
        <v>2.3962667207174386E-3</v>
      </c>
      <c r="AH115" s="5">
        <f t="shared" si="135"/>
        <v>3.2562806338276525E-3</v>
      </c>
      <c r="AI115" s="5">
        <f t="shared" si="136"/>
        <v>4.6762388409708764E-3</v>
      </c>
      <c r="AJ115" s="5">
        <f t="shared" si="137"/>
        <v>3.3576973481091606E-3</v>
      </c>
      <c r="AK115" s="5">
        <f t="shared" si="138"/>
        <v>1.6072933633074172E-3</v>
      </c>
      <c r="AL115" s="5">
        <f t="shared" si="139"/>
        <v>3.1928588679484292E-5</v>
      </c>
      <c r="AM115" s="5">
        <f t="shared" si="140"/>
        <v>4.6204758002065848E-3</v>
      </c>
      <c r="AN115" s="5">
        <f t="shared" si="141"/>
        <v>4.4506306413648524E-3</v>
      </c>
      <c r="AO115" s="5">
        <f t="shared" si="142"/>
        <v>2.1435144303720921E-3</v>
      </c>
      <c r="AP115" s="5">
        <f t="shared" si="143"/>
        <v>6.88240159422198E-4</v>
      </c>
      <c r="AQ115" s="5">
        <f t="shared" si="144"/>
        <v>1.65735244301318E-4</v>
      </c>
      <c r="AR115" s="5">
        <f t="shared" si="145"/>
        <v>6.2731644932101339E-4</v>
      </c>
      <c r="AS115" s="5">
        <f t="shared" si="146"/>
        <v>9.008687750744163E-4</v>
      </c>
      <c r="AT115" s="5">
        <f t="shared" si="147"/>
        <v>6.4685419199710938E-4</v>
      </c>
      <c r="AU115" s="5">
        <f t="shared" si="148"/>
        <v>3.0964209755534374E-4</v>
      </c>
      <c r="AV115" s="5">
        <f t="shared" si="149"/>
        <v>1.1116673946541586E-4</v>
      </c>
      <c r="AW115" s="5">
        <f t="shared" si="150"/>
        <v>1.2268371924915443E-6</v>
      </c>
      <c r="AX115" s="5">
        <f t="shared" si="151"/>
        <v>1.1058858674645995E-3</v>
      </c>
      <c r="AY115" s="5">
        <f t="shared" si="152"/>
        <v>1.0652343482396847E-3</v>
      </c>
      <c r="AZ115" s="5">
        <f t="shared" si="153"/>
        <v>5.1303857389512614E-4</v>
      </c>
      <c r="BA115" s="5">
        <f t="shared" si="154"/>
        <v>1.6472655601671189E-4</v>
      </c>
      <c r="BB115" s="5">
        <f t="shared" si="155"/>
        <v>3.9667833430796366E-5</v>
      </c>
      <c r="BC115" s="5">
        <f t="shared" si="156"/>
        <v>7.6419348386486883E-6</v>
      </c>
      <c r="BD115" s="5">
        <f t="shared" si="157"/>
        <v>1.0070946268691897E-4</v>
      </c>
      <c r="BE115" s="5">
        <f t="shared" si="158"/>
        <v>1.4462558791080029E-4</v>
      </c>
      <c r="BF115" s="5">
        <f t="shared" si="159"/>
        <v>1.0384605438502382E-4</v>
      </c>
      <c r="BG115" s="5">
        <f t="shared" si="160"/>
        <v>4.9709981786388076E-5</v>
      </c>
      <c r="BH115" s="5">
        <f t="shared" si="161"/>
        <v>1.7846722515145947E-5</v>
      </c>
      <c r="BI115" s="5">
        <f t="shared" si="162"/>
        <v>5.1258196939405457E-6</v>
      </c>
      <c r="BJ115" s="8">
        <f t="shared" si="163"/>
        <v>0.47930872880089576</v>
      </c>
      <c r="BK115" s="8">
        <f t="shared" si="164"/>
        <v>0.26813083614884997</v>
      </c>
      <c r="BL115" s="8">
        <f t="shared" si="165"/>
        <v>0.23931519959831296</v>
      </c>
      <c r="BM115" s="8">
        <f t="shared" si="166"/>
        <v>0.42932346376020941</v>
      </c>
      <c r="BN115" s="8">
        <f t="shared" si="167"/>
        <v>0.56988948110110382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1.2292993630573199</v>
      </c>
      <c r="F116">
        <f>VLOOKUP(B116,home!$B$2:$E$405,3,FALSE)</f>
        <v>0.9</v>
      </c>
      <c r="G116">
        <f>VLOOKUP(C116,away!$B$2:$E$405,4,FALSE)</f>
        <v>1.39</v>
      </c>
      <c r="H116">
        <f>VLOOKUP(A116,away!$A$2:$E$405,3,FALSE)</f>
        <v>1.1337579617834399</v>
      </c>
      <c r="I116">
        <f>VLOOKUP(C116,away!$B$2:$E$405,3,FALSE)</f>
        <v>0.35</v>
      </c>
      <c r="J116">
        <f>VLOOKUP(B116,home!$B$2:$E$405,4,FALSE)</f>
        <v>0.78</v>
      </c>
      <c r="K116" s="3">
        <f t="shared" si="112"/>
        <v>1.5378535031847071</v>
      </c>
      <c r="L116" s="3">
        <f t="shared" si="113"/>
        <v>0.30951592356687907</v>
      </c>
      <c r="M116" s="5">
        <f t="shared" si="114"/>
        <v>0.15765133470830417</v>
      </c>
      <c r="N116" s="5">
        <f t="shared" si="115"/>
        <v>0.24244465736291038</v>
      </c>
      <c r="O116" s="5">
        <f t="shared" si="116"/>
        <v>4.8795598463791938E-2</v>
      </c>
      <c r="P116" s="5">
        <f t="shared" si="117"/>
        <v>7.5040482037536743E-2</v>
      </c>
      <c r="Q116" s="5">
        <f t="shared" si="118"/>
        <v>0.18642218282698386</v>
      </c>
      <c r="R116" s="5">
        <f t="shared" si="119"/>
        <v>7.5515073622595729E-3</v>
      </c>
      <c r="S116" s="5">
        <f t="shared" si="120"/>
        <v>8.9296325255425555E-3</v>
      </c>
      <c r="T116" s="5">
        <f t="shared" si="121"/>
        <v>5.7700634091047497E-2</v>
      </c>
      <c r="U116" s="5">
        <f t="shared" si="122"/>
        <v>1.1613112051375992E-2</v>
      </c>
      <c r="V116" s="5">
        <f t="shared" si="123"/>
        <v>4.7226856684482382E-4</v>
      </c>
      <c r="W116" s="5">
        <f t="shared" si="124"/>
        <v>9.5563335643939026E-2</v>
      </c>
      <c r="X116" s="5">
        <f t="shared" si="125"/>
        <v>2.9578374090965441E-2</v>
      </c>
      <c r="Y116" s="5">
        <f t="shared" si="126"/>
        <v>4.5774888871859074E-3</v>
      </c>
      <c r="Z116" s="5">
        <f t="shared" si="127"/>
        <v>7.7910392518395274E-4</v>
      </c>
      <c r="AA116" s="5">
        <f t="shared" si="128"/>
        <v>1.1981477006890976E-3</v>
      </c>
      <c r="AB116" s="5">
        <f t="shared" si="129"/>
        <v>9.2128781941871552E-4</v>
      </c>
      <c r="AC116" s="5">
        <f t="shared" si="130"/>
        <v>1.4049699045041412E-5</v>
      </c>
      <c r="AD116" s="5">
        <f t="shared" si="131"/>
        <v>3.6740602624011916E-2</v>
      </c>
      <c r="AE116" s="5">
        <f t="shared" si="132"/>
        <v>1.1371801553574749E-2</v>
      </c>
      <c r="AF116" s="5">
        <f t="shared" si="133"/>
        <v>1.7598768302369793E-3</v>
      </c>
      <c r="AG116" s="5">
        <f t="shared" si="134"/>
        <v>1.815699674915834E-4</v>
      </c>
      <c r="AH116" s="5">
        <f t="shared" si="135"/>
        <v>6.0286267739472945E-5</v>
      </c>
      <c r="AI116" s="5">
        <f t="shared" si="136"/>
        <v>9.2711448037079673E-5</v>
      </c>
      <c r="AJ116" s="5">
        <f t="shared" si="137"/>
        <v>7.128831257457496E-5</v>
      </c>
      <c r="AK116" s="5">
        <f t="shared" si="138"/>
        <v>3.65436604096455E-5</v>
      </c>
      <c r="AL116" s="5">
        <f t="shared" si="139"/>
        <v>2.6750073274620833E-7</v>
      </c>
      <c r="AM116" s="5">
        <f t="shared" si="140"/>
        <v>1.1300332890890793E-2</v>
      </c>
      <c r="AN116" s="5">
        <f t="shared" si="141"/>
        <v>3.4976329713372442E-3</v>
      </c>
      <c r="AO116" s="5">
        <f t="shared" si="142"/>
        <v>5.4128654971070727E-4</v>
      </c>
      <c r="AP116" s="5">
        <f t="shared" si="143"/>
        <v>5.5845602116012978E-5</v>
      </c>
      <c r="AQ116" s="5">
        <f t="shared" si="144"/>
        <v>4.3212757790215535E-6</v>
      </c>
      <c r="AR116" s="5">
        <f t="shared" si="145"/>
        <v>3.7319119675566253E-6</v>
      </c>
      <c r="AS116" s="5">
        <f t="shared" si="146"/>
        <v>5.7391338928838894E-6</v>
      </c>
      <c r="AT116" s="5">
        <f t="shared" si="147"/>
        <v>4.4129735812087882E-6</v>
      </c>
      <c r="AU116" s="5">
        <f t="shared" si="148"/>
        <v>2.2621689604411659E-6</v>
      </c>
      <c r="AV116" s="5">
        <f t="shared" si="149"/>
        <v>8.6972111515253873E-7</v>
      </c>
      <c r="AW116" s="5">
        <f t="shared" si="150"/>
        <v>3.5368809221047977E-9</v>
      </c>
      <c r="AX116" s="5">
        <f t="shared" si="151"/>
        <v>2.8963760872349597E-3</v>
      </c>
      <c r="AY116" s="5">
        <f t="shared" si="152"/>
        <v>8.9647451963755203E-4</v>
      </c>
      <c r="AZ116" s="5">
        <f t="shared" si="153"/>
        <v>1.3873656944989558E-4</v>
      </c>
      <c r="BA116" s="5">
        <f t="shared" si="154"/>
        <v>1.4313725808594961E-5</v>
      </c>
      <c r="BB116" s="5">
        <f t="shared" si="155"/>
        <v>1.1075815158325857E-6</v>
      </c>
      <c r="BC116" s="5">
        <f t="shared" si="156"/>
        <v>6.8562823159705372E-8</v>
      </c>
      <c r="BD116" s="5">
        <f t="shared" si="157"/>
        <v>1.9251436321809607E-7</v>
      </c>
      <c r="BE116" s="5">
        <f t="shared" si="158"/>
        <v>2.9605888788832216E-7</v>
      </c>
      <c r="BF116" s="5">
        <f t="shared" si="159"/>
        <v>2.2764759894401237E-7</v>
      </c>
      <c r="BG116" s="5">
        <f t="shared" si="160"/>
        <v>1.1669621917587889E-7</v>
      </c>
      <c r="BH116" s="5">
        <f t="shared" si="161"/>
        <v>4.4865422367008948E-8</v>
      </c>
      <c r="BI116" s="5">
        <f t="shared" si="162"/>
        <v>1.3799289391793245E-8</v>
      </c>
      <c r="BJ116" s="8">
        <f t="shared" si="163"/>
        <v>0.68568702021465111</v>
      </c>
      <c r="BK116" s="8">
        <f t="shared" si="164"/>
        <v>0.24300450955764363</v>
      </c>
      <c r="BL116" s="8">
        <f t="shared" si="165"/>
        <v>7.0358390577594326E-2</v>
      </c>
      <c r="BM116" s="8">
        <f t="shared" si="166"/>
        <v>0.2810267905305297</v>
      </c>
      <c r="BN116" s="8">
        <f t="shared" si="167"/>
        <v>0.71790576276178675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1.2292993630573199</v>
      </c>
      <c r="F117">
        <f>VLOOKUP(B117,home!$B$2:$E$405,3,FALSE)</f>
        <v>0.71</v>
      </c>
      <c r="G117">
        <f>VLOOKUP(C117,away!$B$2:$E$405,4,FALSE)</f>
        <v>1.27</v>
      </c>
      <c r="H117">
        <f>VLOOKUP(A117,away!$A$2:$E$405,3,FALSE)</f>
        <v>1.1337579617834399</v>
      </c>
      <c r="I117">
        <f>VLOOKUP(C117,away!$B$2:$E$405,3,FALSE)</f>
        <v>0.99</v>
      </c>
      <c r="J117">
        <f>VLOOKUP(B117,home!$B$2:$E$405,4,FALSE)</f>
        <v>0.77</v>
      </c>
      <c r="K117" s="3">
        <f t="shared" si="112"/>
        <v>1.1084592356687852</v>
      </c>
      <c r="L117" s="3">
        <f t="shared" si="113"/>
        <v>0.86426369426751637</v>
      </c>
      <c r="M117" s="5">
        <f t="shared" si="114"/>
        <v>0.13907764148830876</v>
      </c>
      <c r="N117" s="5">
        <f t="shared" si="115"/>
        <v>0.15416189618274806</v>
      </c>
      <c r="O117" s="5">
        <f t="shared" si="116"/>
        <v>0.12019975622269893</v>
      </c>
      <c r="P117" s="5">
        <f t="shared" si="117"/>
        <v>0.13323652991018717</v>
      </c>
      <c r="Q117" s="5">
        <f t="shared" si="118"/>
        <v>8.5441088805989801E-2</v>
      </c>
      <c r="R117" s="5">
        <f t="shared" si="119"/>
        <v>5.1942142681542333E-2</v>
      </c>
      <c r="S117" s="5">
        <f t="shared" si="120"/>
        <v>3.1910184686300712E-2</v>
      </c>
      <c r="T117" s="5">
        <f t="shared" si="121"/>
        <v>7.3843631053703673E-2</v>
      </c>
      <c r="U117" s="5">
        <f t="shared" si="122"/>
        <v>5.7575747775781394E-2</v>
      </c>
      <c r="V117" s="5">
        <f t="shared" si="123"/>
        <v>3.3966656888741479E-3</v>
      </c>
      <c r="W117" s="5">
        <f t="shared" si="124"/>
        <v>3.1569321330865416E-2</v>
      </c>
      <c r="X117" s="5">
        <f t="shared" si="125"/>
        <v>2.728421827893205E-2</v>
      </c>
      <c r="Y117" s="5">
        <f t="shared" si="126"/>
        <v>1.1790379642475554E-2</v>
      </c>
      <c r="Z117" s="5">
        <f t="shared" si="127"/>
        <v>1.4963902707373408E-2</v>
      </c>
      <c r="AA117" s="5">
        <f t="shared" si="128"/>
        <v>1.6586876157637192E-2</v>
      </c>
      <c r="AB117" s="5">
        <f t="shared" si="129"/>
        <v>9.192938033913663E-3</v>
      </c>
      <c r="AC117" s="5">
        <f t="shared" si="130"/>
        <v>2.0337558611489238E-4</v>
      </c>
      <c r="AD117" s="5">
        <f t="shared" si="131"/>
        <v>8.7483264482483367E-3</v>
      </c>
      <c r="AE117" s="5">
        <f t="shared" si="132"/>
        <v>7.5608609348213271E-3</v>
      </c>
      <c r="AF117" s="5">
        <f t="shared" si="133"/>
        <v>3.2672888016858134E-3</v>
      </c>
      <c r="AG117" s="5">
        <f t="shared" si="134"/>
        <v>9.4126636332795611E-4</v>
      </c>
      <c r="AH117" s="5">
        <f t="shared" si="135"/>
        <v>3.2331894586335574E-3</v>
      </c>
      <c r="AI117" s="5">
        <f t="shared" si="136"/>
        <v>3.583858716089326E-3</v>
      </c>
      <c r="AJ117" s="5">
        <f t="shared" si="137"/>
        <v>1.9862806465906447E-3</v>
      </c>
      <c r="AK117" s="5">
        <f t="shared" si="138"/>
        <v>7.3390370911452225E-4</v>
      </c>
      <c r="AL117" s="5">
        <f t="shared" si="139"/>
        <v>7.7933611966454163E-6</v>
      </c>
      <c r="AM117" s="5">
        <f t="shared" si="140"/>
        <v>1.9394326496412731E-3</v>
      </c>
      <c r="AN117" s="5">
        <f t="shared" si="141"/>
        <v>1.6761812265620045E-3</v>
      </c>
      <c r="AO117" s="5">
        <f t="shared" si="142"/>
        <v>7.2433128956516735E-4</v>
      </c>
      <c r="AP117" s="5">
        <f t="shared" si="143"/>
        <v>2.086710787310486E-4</v>
      </c>
      <c r="AQ117" s="5">
        <f t="shared" si="144"/>
        <v>4.5086709347720951E-5</v>
      </c>
      <c r="AR117" s="5">
        <f t="shared" si="145"/>
        <v>5.5886565315708611E-4</v>
      </c>
      <c r="AS117" s="5">
        <f t="shared" si="146"/>
        <v>6.1947979474003998E-4</v>
      </c>
      <c r="AT117" s="5">
        <f t="shared" si="147"/>
        <v>3.4333404989490048E-4</v>
      </c>
      <c r="AU117" s="5">
        <f t="shared" si="148"/>
        <v>1.2685726617518998E-4</v>
      </c>
      <c r="AV117" s="5">
        <f t="shared" si="149"/>
        <v>3.5154027075895666E-5</v>
      </c>
      <c r="AW117" s="5">
        <f t="shared" si="150"/>
        <v>2.0739023322711347E-7</v>
      </c>
      <c r="AX117" s="5">
        <f t="shared" si="151"/>
        <v>3.5829700540874256E-4</v>
      </c>
      <c r="AY117" s="5">
        <f t="shared" si="152"/>
        <v>3.0966309353954813E-4</v>
      </c>
      <c r="AZ117" s="5">
        <f t="shared" si="153"/>
        <v>1.3381528460039866E-4</v>
      </c>
      <c r="BA117" s="5">
        <f t="shared" si="154"/>
        <v>3.855056407273322E-5</v>
      </c>
      <c r="BB117" s="5">
        <f t="shared" si="155"/>
        <v>8.329463230399251E-6</v>
      </c>
      <c r="BC117" s="5">
        <f t="shared" si="156"/>
        <v>1.4397705325540599E-6</v>
      </c>
      <c r="BD117" s="5">
        <f t="shared" si="157"/>
        <v>8.0501215666128586E-5</v>
      </c>
      <c r="BE117" s="5">
        <f t="shared" si="158"/>
        <v>8.9232315987684927E-5</v>
      </c>
      <c r="BF117" s="5">
        <f t="shared" si="159"/>
        <v>4.9455192388332397E-5</v>
      </c>
      <c r="BG117" s="5">
        <f t="shared" si="160"/>
        <v>1.8273021584874549E-5</v>
      </c>
      <c r="BH117" s="5">
        <f t="shared" si="161"/>
        <v>5.0637248848323127E-6</v>
      </c>
      <c r="BI117" s="5">
        <f t="shared" si="162"/>
        <v>1.1225865230956463E-6</v>
      </c>
      <c r="BJ117" s="8">
        <f t="shared" si="163"/>
        <v>0.41005207597802956</v>
      </c>
      <c r="BK117" s="8">
        <f t="shared" si="164"/>
        <v>0.3081418538145218</v>
      </c>
      <c r="BL117" s="8">
        <f t="shared" si="165"/>
        <v>0.26696203225007953</v>
      </c>
      <c r="BM117" s="8">
        <f t="shared" si="166"/>
        <v>0.31575135375522306</v>
      </c>
      <c r="BN117" s="8">
        <f t="shared" si="167"/>
        <v>0.68405905529147504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1.25308641975309</v>
      </c>
      <c r="F118">
        <f>VLOOKUP(B118,home!$B$2:$E$405,3,FALSE)</f>
        <v>1.6</v>
      </c>
      <c r="G118">
        <f>VLOOKUP(C118,away!$B$2:$E$405,4,FALSE)</f>
        <v>0.8</v>
      </c>
      <c r="H118">
        <f>VLOOKUP(A118,away!$A$2:$E$405,3,FALSE)</f>
        <v>1.2160493827160499</v>
      </c>
      <c r="I118">
        <f>VLOOKUP(C118,away!$B$2:$E$405,3,FALSE)</f>
        <v>0.92</v>
      </c>
      <c r="J118">
        <f>VLOOKUP(B118,home!$B$2:$E$405,4,FALSE)</f>
        <v>0.59</v>
      </c>
      <c r="K118" s="3">
        <f t="shared" si="112"/>
        <v>1.6039506172839553</v>
      </c>
      <c r="L118" s="3">
        <f t="shared" si="113"/>
        <v>0.66007160493827188</v>
      </c>
      <c r="M118" s="5">
        <f t="shared" si="114"/>
        <v>0.10393160689073727</v>
      </c>
      <c r="N118" s="5">
        <f t="shared" si="115"/>
        <v>0.1667011650277114</v>
      </c>
      <c r="O118" s="5">
        <f t="shared" si="116"/>
        <v>6.860230256418251E-2</v>
      </c>
      <c r="P118" s="5">
        <f t="shared" si="117"/>
        <v>0.1100347055449212</v>
      </c>
      <c r="Q118" s="5">
        <f t="shared" si="118"/>
        <v>0.13369021827407615</v>
      </c>
      <c r="R118" s="5">
        <f t="shared" si="119"/>
        <v>2.2641215978000433E-2</v>
      </c>
      <c r="S118" s="5">
        <f t="shared" si="120"/>
        <v>2.9124047983512379E-2</v>
      </c>
      <c r="T118" s="5">
        <f t="shared" si="121"/>
        <v>8.8245116940717336E-2</v>
      </c>
      <c r="U118" s="5">
        <f t="shared" si="122"/>
        <v>3.6315392343973144E-2</v>
      </c>
      <c r="V118" s="5">
        <f t="shared" si="123"/>
        <v>3.4260308720896289E-3</v>
      </c>
      <c r="W118" s="5">
        <f t="shared" si="124"/>
        <v>7.1477502708510388E-2</v>
      </c>
      <c r="X118" s="5">
        <f t="shared" si="125"/>
        <v>4.7180269929786134E-2</v>
      </c>
      <c r="Y118" s="5">
        <f t="shared" si="126"/>
        <v>1.5571178246987408E-2</v>
      </c>
      <c r="Z118" s="5">
        <f t="shared" si="127"/>
        <v>4.9816079227842638E-3</v>
      </c>
      <c r="AA118" s="5">
        <f t="shared" si="128"/>
        <v>7.9902531028164629E-3</v>
      </c>
      <c r="AB118" s="5">
        <f t="shared" si="129"/>
        <v>6.4079856982587535E-3</v>
      </c>
      <c r="AC118" s="5">
        <f t="shared" si="130"/>
        <v>2.267009463459653E-4</v>
      </c>
      <c r="AD118" s="5">
        <f t="shared" si="131"/>
        <v>2.8661596147807708E-2</v>
      </c>
      <c r="AE118" s="5">
        <f t="shared" si="132"/>
        <v>1.8918705769376026E-2</v>
      </c>
      <c r="AF118" s="5">
        <f t="shared" si="133"/>
        <v>6.2438502402734873E-3</v>
      </c>
      <c r="AG118" s="5">
        <f t="shared" si="134"/>
        <v>1.3737960830305118E-3</v>
      </c>
      <c r="AH118" s="5">
        <f t="shared" si="135"/>
        <v>8.2205448419135488E-4</v>
      </c>
      <c r="AI118" s="5">
        <f t="shared" si="136"/>
        <v>1.3185347973597671E-3</v>
      </c>
      <c r="AJ118" s="5">
        <f t="shared" si="137"/>
        <v>1.0574323510677869E-3</v>
      </c>
      <c r="AK118" s="5">
        <f t="shared" si="138"/>
        <v>5.6535642407706701E-4</v>
      </c>
      <c r="AL118" s="5">
        <f t="shared" si="139"/>
        <v>9.6005335139897493E-6</v>
      </c>
      <c r="AM118" s="5">
        <f t="shared" si="140"/>
        <v>9.1943569667239204E-3</v>
      </c>
      <c r="AN118" s="5">
        <f t="shared" si="141"/>
        <v>6.0689339594008403E-3</v>
      </c>
      <c r="AO118" s="5">
        <f t="shared" si="142"/>
        <v>2.0029654894230466E-3</v>
      </c>
      <c r="AP118" s="5">
        <f t="shared" si="143"/>
        <v>4.4070021507981385E-4</v>
      </c>
      <c r="AQ118" s="5">
        <f t="shared" si="144"/>
        <v>7.2723424566093574E-5</v>
      </c>
      <c r="AR118" s="5">
        <f t="shared" si="145"/>
        <v>1.0852296454537821E-4</v>
      </c>
      <c r="AS118" s="5">
        <f t="shared" si="146"/>
        <v>1.7406547597204413E-4</v>
      </c>
      <c r="AT118" s="5">
        <f t="shared" si="147"/>
        <v>1.395962138165929E-4</v>
      </c>
      <c r="AU118" s="5">
        <f t="shared" si="148"/>
        <v>7.4635144440542392E-5</v>
      </c>
      <c r="AV118" s="5">
        <f t="shared" si="149"/>
        <v>2.9927771499121285E-5</v>
      </c>
      <c r="AW118" s="5">
        <f t="shared" si="150"/>
        <v>2.8234162560507199E-7</v>
      </c>
      <c r="AX118" s="5">
        <f t="shared" si="151"/>
        <v>2.4578824220509799E-3</v>
      </c>
      <c r="AY118" s="5">
        <f t="shared" si="152"/>
        <v>1.6223783950727573E-3</v>
      </c>
      <c r="AZ118" s="5">
        <f t="shared" si="153"/>
        <v>5.3544295552642623E-4</v>
      </c>
      <c r="BA118" s="5">
        <f t="shared" si="154"/>
        <v>1.1781023033573998E-4</v>
      </c>
      <c r="BB118" s="5">
        <f t="shared" si="155"/>
        <v>1.9440796953964841E-5</v>
      </c>
      <c r="BC118" s="5">
        <f t="shared" si="156"/>
        <v>2.5664636093365287E-6</v>
      </c>
      <c r="BD118" s="5">
        <f t="shared" si="157"/>
        <v>1.1938821230021157E-5</v>
      </c>
      <c r="BE118" s="5">
        <f t="shared" si="158"/>
        <v>1.9149279681535224E-5</v>
      </c>
      <c r="BF118" s="5">
        <f t="shared" si="159"/>
        <v>1.5357249482870766E-5</v>
      </c>
      <c r="BG118" s="5">
        <f t="shared" si="160"/>
        <v>8.2107565959447573E-6</v>
      </c>
      <c r="BH118" s="5">
        <f t="shared" si="161"/>
        <v>3.2924120276084751E-6</v>
      </c>
      <c r="BI118" s="5">
        <f t="shared" si="162"/>
        <v>1.0561732608071465E-6</v>
      </c>
      <c r="BJ118" s="8">
        <f t="shared" si="163"/>
        <v>0.60059860068701953</v>
      </c>
      <c r="BK118" s="8">
        <f t="shared" si="164"/>
        <v>0.24837507116619317</v>
      </c>
      <c r="BL118" s="8">
        <f t="shared" si="165"/>
        <v>0.14630628000647972</v>
      </c>
      <c r="BM118" s="8">
        <f t="shared" si="166"/>
        <v>0.39303824944940063</v>
      </c>
      <c r="BN118" s="8">
        <f t="shared" si="167"/>
        <v>0.60560121427962899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1.25308641975309</v>
      </c>
      <c r="F119">
        <f>VLOOKUP(B119,home!$B$2:$E$405,3,FALSE)</f>
        <v>0.86</v>
      </c>
      <c r="G119">
        <f>VLOOKUP(C119,away!$B$2:$E$405,4,FALSE)</f>
        <v>0.51</v>
      </c>
      <c r="H119">
        <f>VLOOKUP(A119,away!$A$2:$E$405,3,FALSE)</f>
        <v>1.2160493827160499</v>
      </c>
      <c r="I119">
        <f>VLOOKUP(C119,away!$B$2:$E$405,3,FALSE)</f>
        <v>1.25</v>
      </c>
      <c r="J119">
        <f>VLOOKUP(B119,home!$B$2:$E$405,4,FALSE)</f>
        <v>1.17</v>
      </c>
      <c r="K119" s="3">
        <f t="shared" si="112"/>
        <v>0.54960370370370526</v>
      </c>
      <c r="L119" s="3">
        <f t="shared" si="113"/>
        <v>1.7784722222222229</v>
      </c>
      <c r="M119" s="5">
        <f t="shared" si="114"/>
        <v>9.7483131526985137E-2</v>
      </c>
      <c r="N119" s="5">
        <f t="shared" si="115"/>
        <v>5.3577090135866472E-2</v>
      </c>
      <c r="O119" s="5">
        <f t="shared" si="116"/>
        <v>0.17337104155597849</v>
      </c>
      <c r="P119" s="5">
        <f t="shared" si="117"/>
        <v>9.5285366554134776E-2</v>
      </c>
      <c r="Q119" s="5">
        <f t="shared" si="118"/>
        <v>1.4723083586169729E-2</v>
      </c>
      <c r="R119" s="5">
        <f t="shared" si="119"/>
        <v>0.15416779077252121</v>
      </c>
      <c r="S119" s="5">
        <f t="shared" si="120"/>
        <v>2.3284287591957657E-2</v>
      </c>
      <c r="T119" s="5">
        <f t="shared" si="121"/>
        <v>2.6184595183458812E-2</v>
      </c>
      <c r="U119" s="5">
        <f t="shared" si="122"/>
        <v>8.4731188800395582E-2</v>
      </c>
      <c r="V119" s="5">
        <f t="shared" si="123"/>
        <v>2.5288157190758165E-3</v>
      </c>
      <c r="W119" s="5">
        <f t="shared" si="124"/>
        <v>2.6972870896327045E-3</v>
      </c>
      <c r="X119" s="5">
        <f t="shared" si="125"/>
        <v>4.7970501642703878E-3</v>
      </c>
      <c r="Y119" s="5">
        <f t="shared" si="126"/>
        <v>4.2657102328807189E-3</v>
      </c>
      <c r="Z119" s="5">
        <f t="shared" si="127"/>
        <v>9.1394377816765529E-2</v>
      </c>
      <c r="AA119" s="5">
        <f t="shared" si="128"/>
        <v>5.0230688545790096E-2</v>
      </c>
      <c r="AB119" s="5">
        <f t="shared" si="129"/>
        <v>1.3803486232176757E-2</v>
      </c>
      <c r="AC119" s="5">
        <f t="shared" si="130"/>
        <v>1.5448771044127712E-4</v>
      </c>
      <c r="AD119" s="5">
        <f t="shared" si="131"/>
        <v>3.7060974360358061E-4</v>
      </c>
      <c r="AE119" s="5">
        <f t="shared" si="132"/>
        <v>6.5911913428386832E-4</v>
      </c>
      <c r="AF119" s="5">
        <f t="shared" si="133"/>
        <v>5.8611253572950954E-4</v>
      </c>
      <c r="AG119" s="5">
        <f t="shared" si="134"/>
        <v>3.4746162129705436E-4</v>
      </c>
      <c r="AH119" s="5">
        <f t="shared" si="135"/>
        <v>4.0635590553600096E-2</v>
      </c>
      <c r="AI119" s="5">
        <f t="shared" si="136"/>
        <v>2.2333471070445914E-2</v>
      </c>
      <c r="AJ119" s="5">
        <f t="shared" si="137"/>
        <v>6.1372792084383124E-3</v>
      </c>
      <c r="AK119" s="5">
        <f t="shared" si="138"/>
        <v>1.1243571278738136E-3</v>
      </c>
      <c r="AL119" s="5">
        <f t="shared" si="139"/>
        <v>6.0401909076674522E-6</v>
      </c>
      <c r="AM119" s="5">
        <f t="shared" si="140"/>
        <v>4.0737697542641717E-5</v>
      </c>
      <c r="AN119" s="5">
        <f t="shared" si="141"/>
        <v>7.2450863476878811E-5</v>
      </c>
      <c r="AO119" s="5">
        <f t="shared" si="142"/>
        <v>6.4425924084821773E-5</v>
      </c>
      <c r="AP119" s="5">
        <f t="shared" si="143"/>
        <v>3.8193238791951082E-5</v>
      </c>
      <c r="AQ119" s="5">
        <f t="shared" si="144"/>
        <v>1.6981403567046306E-5</v>
      </c>
      <c r="AR119" s="5">
        <f t="shared" si="145"/>
        <v>1.4453853806634722E-2</v>
      </c>
      <c r="AS119" s="5">
        <f t="shared" si="146"/>
        <v>7.9438915849183427E-3</v>
      </c>
      <c r="AT119" s="5">
        <f t="shared" si="147"/>
        <v>2.1829961184459084E-3</v>
      </c>
      <c r="AU119" s="5">
        <f t="shared" si="148"/>
        <v>3.9992758395622789E-4</v>
      </c>
      <c r="AV119" s="5">
        <f t="shared" si="149"/>
        <v>5.495042033890435E-5</v>
      </c>
      <c r="AW119" s="5">
        <f t="shared" si="150"/>
        <v>1.6400039783484758E-7</v>
      </c>
      <c r="AX119" s="5">
        <f t="shared" si="151"/>
        <v>3.7315982416328673E-6</v>
      </c>
      <c r="AY119" s="5">
        <f t="shared" si="152"/>
        <v>6.6365438172373445E-6</v>
      </c>
      <c r="AZ119" s="5">
        <f t="shared" si="153"/>
        <v>5.9014544152586276E-6</v>
      </c>
      <c r="BA119" s="5">
        <f t="shared" si="154"/>
        <v>3.4985242494160543E-6</v>
      </c>
      <c r="BB119" s="5">
        <f t="shared" si="155"/>
        <v>1.5555070490893256E-6</v>
      </c>
      <c r="BC119" s="5">
        <f t="shared" si="156"/>
        <v>5.5328521565524574E-7</v>
      </c>
      <c r="BD119" s="5">
        <f t="shared" si="157"/>
        <v>4.2842962498601265E-3</v>
      </c>
      <c r="BE119" s="5">
        <f t="shared" si="158"/>
        <v>2.3546650866870206E-3</v>
      </c>
      <c r="BF119" s="5">
        <f t="shared" si="159"/>
        <v>6.4706632631249619E-4</v>
      </c>
      <c r="BG119" s="5">
        <f t="shared" si="160"/>
        <v>1.1854334982776607E-4</v>
      </c>
      <c r="BH119" s="5">
        <f t="shared" si="161"/>
        <v>1.6287966028696058E-5</v>
      </c>
      <c r="BI119" s="5">
        <f t="shared" si="162"/>
        <v>1.7903852910342978E-6</v>
      </c>
      <c r="BJ119" s="8">
        <f t="shared" si="163"/>
        <v>0.10846278546764443</v>
      </c>
      <c r="BK119" s="8">
        <f t="shared" si="164"/>
        <v>0.21874876583731956</v>
      </c>
      <c r="BL119" s="8">
        <f t="shared" si="165"/>
        <v>0.57899316274552159</v>
      </c>
      <c r="BM119" s="8">
        <f t="shared" si="166"/>
        <v>0.4089851151921759</v>
      </c>
      <c r="BN119" s="8">
        <f t="shared" si="167"/>
        <v>0.58860750413165586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1.25308641975309</v>
      </c>
      <c r="F120">
        <f>VLOOKUP(B120,home!$B$2:$E$405,3,FALSE)</f>
        <v>1.04</v>
      </c>
      <c r="G120">
        <f>VLOOKUP(C120,away!$B$2:$E$405,4,FALSE)</f>
        <v>1.38</v>
      </c>
      <c r="H120">
        <f>VLOOKUP(A120,away!$A$2:$E$405,3,FALSE)</f>
        <v>1.2160493827160499</v>
      </c>
      <c r="I120">
        <f>VLOOKUP(C120,away!$B$2:$E$405,3,FALSE)</f>
        <v>1.17</v>
      </c>
      <c r="J120">
        <f>VLOOKUP(B120,home!$B$2:$E$405,4,FALSE)</f>
        <v>1.2</v>
      </c>
      <c r="K120" s="3">
        <f t="shared" si="112"/>
        <v>1.7984296296296347</v>
      </c>
      <c r="L120" s="3">
        <f t="shared" si="113"/>
        <v>1.707333333333334</v>
      </c>
      <c r="M120" s="5">
        <f t="shared" si="114"/>
        <v>3.0023857512032043E-2</v>
      </c>
      <c r="N120" s="5">
        <f t="shared" si="115"/>
        <v>5.3995794945416703E-2</v>
      </c>
      <c r="O120" s="5">
        <f t="shared" si="116"/>
        <v>5.1260732725542726E-2</v>
      </c>
      <c r="P120" s="5">
        <f t="shared" si="117"/>
        <v>9.2188820570141494E-2</v>
      </c>
      <c r="Q120" s="5">
        <f t="shared" si="118"/>
        <v>4.8553818752621748E-2</v>
      </c>
      <c r="R120" s="5">
        <f t="shared" si="119"/>
        <v>4.3759578836705004E-2</v>
      </c>
      <c r="S120" s="5">
        <f t="shared" si="120"/>
        <v>7.0766877929558755E-2</v>
      </c>
      <c r="T120" s="5">
        <f t="shared" si="121"/>
        <v>8.2897553216976227E-2</v>
      </c>
      <c r="U120" s="5">
        <f t="shared" si="122"/>
        <v>7.8698523160044165E-2</v>
      </c>
      <c r="V120" s="5">
        <f t="shared" si="123"/>
        <v>2.4143448104904725E-2</v>
      </c>
      <c r="W120" s="5">
        <f t="shared" si="124"/>
        <v>2.910687542546064E-2</v>
      </c>
      <c r="X120" s="5">
        <f t="shared" si="125"/>
        <v>4.9695138643069819E-2</v>
      </c>
      <c r="Y120" s="5">
        <f t="shared" si="126"/>
        <v>4.2423083354967299E-2</v>
      </c>
      <c r="Z120" s="5">
        <f t="shared" si="127"/>
        <v>2.4904062533511451E-2</v>
      </c>
      <c r="AA120" s="5">
        <f t="shared" si="128"/>
        <v>4.4788203958416255E-2</v>
      </c>
      <c r="AB120" s="5">
        <f t="shared" si="129"/>
        <v>4.0274216528355555E-2</v>
      </c>
      <c r="AC120" s="5">
        <f t="shared" si="130"/>
        <v>4.6333070384019116E-3</v>
      </c>
      <c r="AD120" s="5">
        <f t="shared" si="131"/>
        <v>1.3086666797771781E-2</v>
      </c>
      <c r="AE120" s="5">
        <f t="shared" si="132"/>
        <v>2.2343302446062363E-2</v>
      </c>
      <c r="AF120" s="5">
        <f t="shared" si="133"/>
        <v>1.907373252145525E-2</v>
      </c>
      <c r="AG120" s="5">
        <f t="shared" si="134"/>
        <v>1.0855073108321534E-2</v>
      </c>
      <c r="AH120" s="5">
        <f t="shared" si="135"/>
        <v>1.0629884024720478E-2</v>
      </c>
      <c r="AI120" s="5">
        <f t="shared" si="136"/>
        <v>1.911709838958402E-2</v>
      </c>
      <c r="AJ120" s="5">
        <f t="shared" si="137"/>
        <v>1.719037808818644E-2</v>
      </c>
      <c r="AK120" s="5">
        <f t="shared" si="138"/>
        <v>1.030522843277684E-2</v>
      </c>
      <c r="AL120" s="5">
        <f t="shared" si="139"/>
        <v>5.6906626477084947E-4</v>
      </c>
      <c r="AM120" s="5">
        <f t="shared" si="140"/>
        <v>4.707089864440627E-3</v>
      </c>
      <c r="AN120" s="5">
        <f t="shared" si="141"/>
        <v>8.0365714285549669E-3</v>
      </c>
      <c r="AO120" s="5">
        <f t="shared" si="142"/>
        <v>6.8605531428430951E-3</v>
      </c>
      <c r="AP120" s="5">
        <f t="shared" si="143"/>
        <v>3.9044170219602599E-3</v>
      </c>
      <c r="AQ120" s="5">
        <f t="shared" si="144"/>
        <v>1.6665353322067053E-3</v>
      </c>
      <c r="AR120" s="5">
        <f t="shared" si="145"/>
        <v>3.6297510649745514E-3</v>
      </c>
      <c r="AS120" s="5">
        <f t="shared" si="146"/>
        <v>6.5278518634299537E-3</v>
      </c>
      <c r="AT120" s="5">
        <f t="shared" si="147"/>
        <v>5.8699411045127275E-3</v>
      </c>
      <c r="AU120" s="5">
        <f t="shared" si="148"/>
        <v>3.5188920021788639E-3</v>
      </c>
      <c r="AV120" s="5">
        <f t="shared" si="149"/>
        <v>1.5821199100463053E-3</v>
      </c>
      <c r="AW120" s="5">
        <f t="shared" si="150"/>
        <v>4.8536908203803311E-5</v>
      </c>
      <c r="AX120" s="5">
        <f t="shared" si="151"/>
        <v>1.4108949802565608E-3</v>
      </c>
      <c r="AY120" s="5">
        <f t="shared" si="152"/>
        <v>2.4088680296247022E-3</v>
      </c>
      <c r="AZ120" s="5">
        <f t="shared" si="153"/>
        <v>2.0563703412896221E-3</v>
      </c>
      <c r="BA120" s="5">
        <f t="shared" si="154"/>
        <v>1.1703032097872719E-3</v>
      </c>
      <c r="BB120" s="5">
        <f t="shared" si="155"/>
        <v>4.9952442004420092E-4</v>
      </c>
      <c r="BC120" s="5">
        <f t="shared" si="156"/>
        <v>1.7057093863109306E-4</v>
      </c>
      <c r="BD120" s="5">
        <f t="shared" si="157"/>
        <v>1.032865830822204E-3</v>
      </c>
      <c r="BE120" s="5">
        <f t="shared" si="158"/>
        <v>1.8575365135826811E-3</v>
      </c>
      <c r="BF120" s="5">
        <f t="shared" si="159"/>
        <v>1.6703243520730124E-3</v>
      </c>
      <c r="BG120" s="5">
        <f t="shared" si="160"/>
        <v>1.0013202686200088E-3</v>
      </c>
      <c r="BH120" s="5">
        <f t="shared" si="161"/>
        <v>4.5020100995873252E-4</v>
      </c>
      <c r="BI120" s="5">
        <f t="shared" si="162"/>
        <v>1.619309671197941E-4</v>
      </c>
      <c r="BJ120" s="8">
        <f t="shared" si="163"/>
        <v>0.40492273792176242</v>
      </c>
      <c r="BK120" s="8">
        <f t="shared" si="164"/>
        <v>0.22473424544943449</v>
      </c>
      <c r="BL120" s="8">
        <f t="shared" si="165"/>
        <v>0.34332657903165031</v>
      </c>
      <c r="BM120" s="8">
        <f t="shared" si="166"/>
        <v>0.67574469047247787</v>
      </c>
      <c r="BN120" s="8">
        <f t="shared" si="167"/>
        <v>0.31978260334245973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1.25308641975309</v>
      </c>
      <c r="F121">
        <f>VLOOKUP(B121,home!$B$2:$E$405,3,FALSE)</f>
        <v>0.91</v>
      </c>
      <c r="G121">
        <f>VLOOKUP(C121,away!$B$2:$E$405,4,FALSE)</f>
        <v>0.74</v>
      </c>
      <c r="H121">
        <f>VLOOKUP(A121,away!$A$2:$E$405,3,FALSE)</f>
        <v>1.2160493827160499</v>
      </c>
      <c r="I121">
        <f>VLOOKUP(C121,away!$B$2:$E$405,3,FALSE)</f>
        <v>0.61</v>
      </c>
      <c r="J121">
        <f>VLOOKUP(B121,home!$B$2:$E$405,4,FALSE)</f>
        <v>1</v>
      </c>
      <c r="K121" s="3">
        <f t="shared" si="112"/>
        <v>0.8438283950617308</v>
      </c>
      <c r="L121" s="3">
        <f t="shared" si="113"/>
        <v>0.74179012345679041</v>
      </c>
      <c r="M121" s="5">
        <f t="shared" si="114"/>
        <v>0.20482106830628558</v>
      </c>
      <c r="N121" s="5">
        <f t="shared" si="115"/>
        <v>0.17283383334372207</v>
      </c>
      <c r="O121" s="5">
        <f t="shared" si="116"/>
        <v>0.1519342455454713</v>
      </c>
      <c r="P121" s="5">
        <f t="shared" si="117"/>
        <v>0.12820643057354994</v>
      </c>
      <c r="Q121" s="5">
        <f t="shared" si="118"/>
        <v>7.2921048101399821E-2</v>
      </c>
      <c r="R121" s="5">
        <f t="shared" si="119"/>
        <v>5.6351661380244722E-2</v>
      </c>
      <c r="S121" s="5">
        <f t="shared" si="120"/>
        <v>2.0062497691681631E-2</v>
      </c>
      <c r="T121" s="5">
        <f t="shared" si="121"/>
        <v>5.4092113273735934E-2</v>
      </c>
      <c r="U121" s="5">
        <f t="shared" si="122"/>
        <v>4.7551131981554015E-2</v>
      </c>
      <c r="V121" s="5">
        <f t="shared" si="123"/>
        <v>1.3953323794656687E-3</v>
      </c>
      <c r="W121" s="5">
        <f t="shared" si="124"/>
        <v>2.0510950328541163E-2</v>
      </c>
      <c r="X121" s="5">
        <f t="shared" si="125"/>
        <v>1.5214820376424647E-2</v>
      </c>
      <c r="Y121" s="5">
        <f t="shared" si="126"/>
        <v>5.6431017427004638E-3</v>
      </c>
      <c r="Z121" s="5">
        <f t="shared" si="127"/>
        <v>1.3933701950748993E-2</v>
      </c>
      <c r="AA121" s="5">
        <f t="shared" si="128"/>
        <v>1.1757653354369029E-2</v>
      </c>
      <c r="AB121" s="5">
        <f t="shared" si="129"/>
        <v>4.960720879854697E-3</v>
      </c>
      <c r="AC121" s="5">
        <f t="shared" si="130"/>
        <v>5.4587458126952137E-5</v>
      </c>
      <c r="AD121" s="5">
        <f t="shared" si="131"/>
        <v>4.326930574230942E-3</v>
      </c>
      <c r="AE121" s="5">
        <f t="shared" si="132"/>
        <v>3.2096743648477319E-3</v>
      </c>
      <c r="AF121" s="5">
        <f t="shared" si="133"/>
        <v>1.190452371678247E-3</v>
      </c>
      <c r="AG121" s="5">
        <f t="shared" si="134"/>
        <v>2.9435527058554529E-4</v>
      </c>
      <c r="AH121" s="5">
        <f t="shared" si="135"/>
        <v>2.5839706225640538E-3</v>
      </c>
      <c r="AI121" s="5">
        <f t="shared" si="136"/>
        <v>2.1804277833248867E-3</v>
      </c>
      <c r="AJ121" s="5">
        <f t="shared" si="137"/>
        <v>9.1995343847552319E-4</v>
      </c>
      <c r="AK121" s="5">
        <f t="shared" si="138"/>
        <v>2.5876094450677387E-4</v>
      </c>
      <c r="AL121" s="5">
        <f t="shared" si="139"/>
        <v>1.3667467352673479E-6</v>
      </c>
      <c r="AM121" s="5">
        <f t="shared" si="140"/>
        <v>7.30237376399366E-4</v>
      </c>
      <c r="AN121" s="5">
        <f t="shared" si="141"/>
        <v>5.4168287359204856E-4</v>
      </c>
      <c r="AO121" s="5">
        <f t="shared" si="142"/>
        <v>2.0090750283813732E-4</v>
      </c>
      <c r="AP121" s="5">
        <f t="shared" si="143"/>
        <v>4.967706711123245E-5</v>
      </c>
      <c r="AQ121" s="5">
        <f t="shared" si="144"/>
        <v>9.2124894363530938E-6</v>
      </c>
      <c r="AR121" s="5">
        <f t="shared" si="145"/>
        <v>3.8335277742410187E-4</v>
      </c>
      <c r="AS121" s="5">
        <f t="shared" si="146"/>
        <v>3.2348395891623673E-4</v>
      </c>
      <c r="AT121" s="5">
        <f t="shared" si="147"/>
        <v>1.3648247494025146E-4</v>
      </c>
      <c r="AU121" s="5">
        <f t="shared" si="148"/>
        <v>3.8389262594295098E-5</v>
      </c>
      <c r="AV121" s="5">
        <f t="shared" si="149"/>
        <v>8.098487460636842E-6</v>
      </c>
      <c r="AW121" s="5">
        <f t="shared" si="150"/>
        <v>2.3764064718599748E-8</v>
      </c>
      <c r="AX121" s="5">
        <f t="shared" si="151"/>
        <v>1.0269917222352762E-4</v>
      </c>
      <c r="AY121" s="5">
        <f t="shared" si="152"/>
        <v>7.6181231642600739E-5</v>
      </c>
      <c r="AZ121" s="5">
        <f t="shared" si="153"/>
        <v>2.8255242612627572E-5</v>
      </c>
      <c r="BA121" s="5">
        <f t="shared" si="154"/>
        <v>6.9864866353075236E-6</v>
      </c>
      <c r="BB121" s="5">
        <f t="shared" si="155"/>
        <v>1.2956266959334958E-6</v>
      </c>
      <c r="BC121" s="5">
        <f t="shared" si="156"/>
        <v>1.9221661734608429E-7</v>
      </c>
      <c r="BD121" s="5">
        <f t="shared" si="157"/>
        <v>4.7394550682154662E-5</v>
      </c>
      <c r="BE121" s="5">
        <f t="shared" si="158"/>
        <v>3.9992867636794421E-5</v>
      </c>
      <c r="BF121" s="5">
        <f t="shared" si="159"/>
        <v>1.6873558655936235E-5</v>
      </c>
      <c r="BG121" s="5">
        <f t="shared" si="160"/>
        <v>4.7461293065395494E-6</v>
      </c>
      <c r="BH121" s="5">
        <f t="shared" si="161"/>
        <v>1.0012296688731784E-6</v>
      </c>
      <c r="BI121" s="5">
        <f t="shared" si="162"/>
        <v>1.689732049146885E-7</v>
      </c>
      <c r="BJ121" s="8">
        <f t="shared" si="163"/>
        <v>0.35198460703367113</v>
      </c>
      <c r="BK121" s="8">
        <f t="shared" si="164"/>
        <v>0.35461746438748765</v>
      </c>
      <c r="BL121" s="8">
        <f t="shared" si="165"/>
        <v>0.27949851020085581</v>
      </c>
      <c r="BM121" s="8">
        <f t="shared" si="166"/>
        <v>0.21288983885451213</v>
      </c>
      <c r="BN121" s="8">
        <f t="shared" si="167"/>
        <v>0.78706828725067346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1.77142857142857</v>
      </c>
      <c r="F122">
        <f>VLOOKUP(B122,home!$B$2:$E$405,3,FALSE)</f>
        <v>0.73</v>
      </c>
      <c r="G122">
        <f>VLOOKUP(C122,away!$B$2:$E$405,4,FALSE)</f>
        <v>1.22</v>
      </c>
      <c r="H122">
        <f>VLOOKUP(A122,away!$A$2:$E$405,3,FALSE)</f>
        <v>1.3142857142857101</v>
      </c>
      <c r="I122">
        <f>VLOOKUP(C122,away!$B$2:$E$405,3,FALSE)</f>
        <v>0.28000000000000003</v>
      </c>
      <c r="J122">
        <f>VLOOKUP(B122,home!$B$2:$E$405,4,FALSE)</f>
        <v>0.43</v>
      </c>
      <c r="K122" s="3">
        <f t="shared" si="112"/>
        <v>1.5776342857142844</v>
      </c>
      <c r="L122" s="3">
        <f t="shared" si="113"/>
        <v>0.15823999999999949</v>
      </c>
      <c r="M122" s="5">
        <f t="shared" si="114"/>
        <v>0.17624604350958614</v>
      </c>
      <c r="N122" s="5">
        <f t="shared" si="115"/>
        <v>0.2780518009622146</v>
      </c>
      <c r="O122" s="5">
        <f t="shared" si="116"/>
        <v>2.7889173924956819E-2</v>
      </c>
      <c r="P122" s="5">
        <f t="shared" si="117"/>
        <v>4.39989169842607E-2</v>
      </c>
      <c r="Q122" s="5">
        <f t="shared" si="118"/>
        <v>0.21933202720129696</v>
      </c>
      <c r="R122" s="5">
        <f t="shared" si="119"/>
        <v>2.2065914409425762E-3</v>
      </c>
      <c r="S122" s="5">
        <f t="shared" si="120"/>
        <v>2.7460257507604269E-3</v>
      </c>
      <c r="T122" s="5">
        <f t="shared" si="121"/>
        <v>3.470709998433312E-2</v>
      </c>
      <c r="U122" s="5">
        <f t="shared" si="122"/>
        <v>3.4811943117946946E-3</v>
      </c>
      <c r="V122" s="5">
        <f t="shared" si="123"/>
        <v>7.6170131657627601E-5</v>
      </c>
      <c r="W122" s="5">
        <f t="shared" si="124"/>
        <v>0.11534190868932807</v>
      </c>
      <c r="X122" s="5">
        <f t="shared" si="125"/>
        <v>1.8251703630999216E-2</v>
      </c>
      <c r="Y122" s="5">
        <f t="shared" si="126"/>
        <v>1.4440747912846531E-3</v>
      </c>
      <c r="Z122" s="5">
        <f t="shared" si="127"/>
        <v>1.163903432049174E-4</v>
      </c>
      <c r="AA122" s="5">
        <f t="shared" si="128"/>
        <v>1.8362139596613027E-4</v>
      </c>
      <c r="AB122" s="5">
        <f t="shared" si="129"/>
        <v>1.4484370493344289E-4</v>
      </c>
      <c r="AC122" s="5">
        <f t="shared" si="130"/>
        <v>1.18846756526689E-6</v>
      </c>
      <c r="AD122" s="5">
        <f t="shared" si="131"/>
        <v>4.5491837432002559E-2</v>
      </c>
      <c r="AE122" s="5">
        <f t="shared" si="132"/>
        <v>7.1986283552400616E-3</v>
      </c>
      <c r="AF122" s="5">
        <f t="shared" si="133"/>
        <v>5.6955547546659179E-4</v>
      </c>
      <c r="AG122" s="5">
        <f t="shared" si="134"/>
        <v>3.0042152812611067E-5</v>
      </c>
      <c r="AH122" s="5">
        <f t="shared" si="135"/>
        <v>4.6044019771865169E-6</v>
      </c>
      <c r="AI122" s="5">
        <f t="shared" si="136"/>
        <v>7.2640624244200899E-6</v>
      </c>
      <c r="AJ122" s="5">
        <f t="shared" si="137"/>
        <v>5.7300169671669811E-6</v>
      </c>
      <c r="AK122" s="5">
        <f t="shared" si="138"/>
        <v>3.0132904083757378E-6</v>
      </c>
      <c r="AL122" s="5">
        <f t="shared" si="139"/>
        <v>1.1867792252555197E-8</v>
      </c>
      <c r="AM122" s="5">
        <f t="shared" si="140"/>
        <v>1.4353896490573528E-2</v>
      </c>
      <c r="AN122" s="5">
        <f t="shared" si="141"/>
        <v>2.2713605806683477E-3</v>
      </c>
      <c r="AO122" s="5">
        <f t="shared" si="142"/>
        <v>1.7971004914247907E-4</v>
      </c>
      <c r="AP122" s="5">
        <f t="shared" si="143"/>
        <v>9.4791060587685996E-6</v>
      </c>
      <c r="AQ122" s="5">
        <f t="shared" si="144"/>
        <v>3.749934356848846E-7</v>
      </c>
      <c r="AR122" s="5">
        <f t="shared" si="145"/>
        <v>1.4572011377399851E-7</v>
      </c>
      <c r="AS122" s="5">
        <f t="shared" si="146"/>
        <v>2.298930476080464E-7</v>
      </c>
      <c r="AT122" s="5">
        <f t="shared" si="147"/>
        <v>1.8134357697690015E-7</v>
      </c>
      <c r="AU122" s="5">
        <f t="shared" si="148"/>
        <v>9.5364614844275097E-8</v>
      </c>
      <c r="AV122" s="5">
        <f t="shared" si="149"/>
        <v>3.7612621505566433E-8</v>
      </c>
      <c r="AW122" s="5">
        <f t="shared" si="150"/>
        <v>8.2298144701681588E-11</v>
      </c>
      <c r="AX122" s="5">
        <f t="shared" si="151"/>
        <v>3.7741998728537951E-3</v>
      </c>
      <c r="AY122" s="5">
        <f t="shared" si="152"/>
        <v>5.9722938788038255E-4</v>
      </c>
      <c r="AZ122" s="5">
        <f t="shared" si="153"/>
        <v>4.7252789169095707E-5</v>
      </c>
      <c r="BA122" s="5">
        <f t="shared" si="154"/>
        <v>2.4924271193725609E-6</v>
      </c>
      <c r="BB122" s="5">
        <f t="shared" si="155"/>
        <v>9.860041684237818E-8</v>
      </c>
      <c r="BC122" s="5">
        <f t="shared" si="156"/>
        <v>3.1205059922275764E-9</v>
      </c>
      <c r="BD122" s="5">
        <f t="shared" si="157"/>
        <v>3.8431251339329036E-9</v>
      </c>
      <c r="BE122" s="5">
        <f t="shared" si="158"/>
        <v>6.0630459755828501E-9</v>
      </c>
      <c r="BF122" s="5">
        <f t="shared" si="159"/>
        <v>4.7826346034707587E-9</v>
      </c>
      <c r="BG122" s="5">
        <f t="shared" si="160"/>
        <v>2.5150827754930042E-9</v>
      </c>
      <c r="BH122" s="5">
        <f t="shared" si="161"/>
        <v>9.9197020450680103E-10</v>
      </c>
      <c r="BI122" s="5">
        <f t="shared" si="162"/>
        <v>3.1299324100738768E-10</v>
      </c>
      <c r="BJ122" s="8">
        <f t="shared" si="163"/>
        <v>0.74165477609280261</v>
      </c>
      <c r="BK122" s="8">
        <f t="shared" si="164"/>
        <v>0.22366558609950279</v>
      </c>
      <c r="BL122" s="8">
        <f t="shared" si="165"/>
        <v>3.3926744993197443E-2</v>
      </c>
      <c r="BM122" s="8">
        <f t="shared" si="166"/>
        <v>0.25104171419986793</v>
      </c>
      <c r="BN122" s="8">
        <f t="shared" si="167"/>
        <v>0.74772455402325788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1.77142857142857</v>
      </c>
      <c r="F123">
        <f>VLOOKUP(B123,home!$B$2:$E$405,3,FALSE)</f>
        <v>1.98</v>
      </c>
      <c r="G123">
        <f>VLOOKUP(C123,away!$B$2:$E$405,4,FALSE)</f>
        <v>0.71</v>
      </c>
      <c r="H123">
        <f>VLOOKUP(A123,away!$A$2:$E$405,3,FALSE)</f>
        <v>1.3142857142857101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2.4902742857142837</v>
      </c>
      <c r="L123" s="3">
        <f t="shared" si="113"/>
        <v>0.97979999999999678</v>
      </c>
      <c r="M123" s="5">
        <f t="shared" si="114"/>
        <v>3.1114719196067401E-2</v>
      </c>
      <c r="N123" s="5">
        <f t="shared" si="115"/>
        <v>7.7484185121187252E-2</v>
      </c>
      <c r="O123" s="5">
        <f t="shared" si="116"/>
        <v>3.0486201868306737E-2</v>
      </c>
      <c r="P123" s="5">
        <f t="shared" si="117"/>
        <v>7.5919004581739016E-2</v>
      </c>
      <c r="Q123" s="5">
        <f t="shared" si="118"/>
        <v>9.6478436878408957E-2</v>
      </c>
      <c r="R123" s="5">
        <f t="shared" si="119"/>
        <v>1.4935190295283422E-2</v>
      </c>
      <c r="S123" s="5">
        <f t="shared" si="120"/>
        <v>4.6310037544952241E-2</v>
      </c>
      <c r="T123" s="5">
        <f t="shared" si="121"/>
        <v>9.4529572453464786E-2</v>
      </c>
      <c r="U123" s="5">
        <f t="shared" si="122"/>
        <v>3.7192720344593817E-2</v>
      </c>
      <c r="V123" s="5">
        <f t="shared" si="123"/>
        <v>1.2555015201794487E-2</v>
      </c>
      <c r="W123" s="5">
        <f t="shared" si="124"/>
        <v>8.0085923494736838E-2</v>
      </c>
      <c r="X123" s="5">
        <f t="shared" si="125"/>
        <v>7.8468187840142894E-2</v>
      </c>
      <c r="Y123" s="5">
        <f t="shared" si="126"/>
        <v>3.8441565222885873E-2</v>
      </c>
      <c r="Z123" s="5">
        <f t="shared" si="127"/>
        <v>4.8778331504395504E-3</v>
      </c>
      <c r="AA123" s="5">
        <f t="shared" si="128"/>
        <v>1.2147142464544304E-2</v>
      </c>
      <c r="AB123" s="5">
        <f t="shared" si="129"/>
        <v>1.5124858262181356E-2</v>
      </c>
      <c r="AC123" s="5">
        <f t="shared" si="130"/>
        <v>1.9146168623251415E-3</v>
      </c>
      <c r="AD123" s="5">
        <f t="shared" si="131"/>
        <v>4.9858978981656137E-2</v>
      </c>
      <c r="AE123" s="5">
        <f t="shared" si="132"/>
        <v>4.8851827606226521E-2</v>
      </c>
      <c r="AF123" s="5">
        <f t="shared" si="133"/>
        <v>2.3932510344290295E-2</v>
      </c>
      <c r="AG123" s="5">
        <f t="shared" si="134"/>
        <v>7.8163578784451859E-3</v>
      </c>
      <c r="AH123" s="5">
        <f t="shared" si="135"/>
        <v>1.1948252302001637E-3</v>
      </c>
      <c r="AI123" s="5">
        <f t="shared" si="136"/>
        <v>2.9754425466901168E-3</v>
      </c>
      <c r="AJ123" s="5">
        <f t="shared" si="137"/>
        <v>3.7048340313213103E-3</v>
      </c>
      <c r="AK123" s="5">
        <f t="shared" si="138"/>
        <v>3.075350973679549E-3</v>
      </c>
      <c r="AL123" s="5">
        <f t="shared" si="139"/>
        <v>1.8686436528922155E-4</v>
      </c>
      <c r="AM123" s="5">
        <f t="shared" si="140"/>
        <v>2.4832506653997451E-2</v>
      </c>
      <c r="AN123" s="5">
        <f t="shared" si="141"/>
        <v>2.4330890019586621E-2</v>
      </c>
      <c r="AO123" s="5">
        <f t="shared" si="142"/>
        <v>1.1919703020595446E-2</v>
      </c>
      <c r="AP123" s="5">
        <f t="shared" si="143"/>
        <v>3.8929750065264607E-3</v>
      </c>
      <c r="AQ123" s="5">
        <f t="shared" si="144"/>
        <v>9.5358422784865319E-4</v>
      </c>
      <c r="AR123" s="5">
        <f t="shared" si="145"/>
        <v>2.341379521100234E-4</v>
      </c>
      <c r="AS123" s="5">
        <f t="shared" si="146"/>
        <v>5.8306772144939355E-4</v>
      </c>
      <c r="AT123" s="5">
        <f t="shared" si="147"/>
        <v>7.2599927677772179E-4</v>
      </c>
      <c r="AU123" s="5">
        <f t="shared" si="148"/>
        <v>6.0264577680224272E-4</v>
      </c>
      <c r="AV123" s="5">
        <f t="shared" si="149"/>
        <v>3.7518832034123367E-4</v>
      </c>
      <c r="AW123" s="5">
        <f t="shared" si="150"/>
        <v>1.2665099572649628E-5</v>
      </c>
      <c r="AX123" s="5">
        <f t="shared" si="151"/>
        <v>1.030662546171311E-2</v>
      </c>
      <c r="AY123" s="5">
        <f t="shared" si="152"/>
        <v>1.0098431627386472E-2</v>
      </c>
      <c r="AZ123" s="5">
        <f t="shared" si="153"/>
        <v>4.9472216542566167E-3</v>
      </c>
      <c r="BA123" s="5">
        <f t="shared" si="154"/>
        <v>1.6157625922802058E-3</v>
      </c>
      <c r="BB123" s="5">
        <f t="shared" si="155"/>
        <v>3.9578104697903503E-4</v>
      </c>
      <c r="BC123" s="5">
        <f t="shared" si="156"/>
        <v>7.7557253966011486E-5</v>
      </c>
      <c r="BD123" s="5">
        <f t="shared" si="157"/>
        <v>3.8234727579566677E-5</v>
      </c>
      <c r="BE123" s="5">
        <f t="shared" si="158"/>
        <v>9.5214958912685625E-5</v>
      </c>
      <c r="BF123" s="5">
        <f t="shared" si="159"/>
        <v>1.1855568189780154E-4</v>
      </c>
      <c r="BG123" s="5">
        <f t="shared" si="160"/>
        <v>9.8412055351805868E-5</v>
      </c>
      <c r="BH123" s="5">
        <f t="shared" si="161"/>
        <v>6.1268252711723235E-5</v>
      </c>
      <c r="BI123" s="5">
        <f t="shared" si="162"/>
        <v>3.0514950851729764E-5</v>
      </c>
      <c r="BJ123" s="8">
        <f t="shared" si="163"/>
        <v>0.68931858438658078</v>
      </c>
      <c r="BK123" s="8">
        <f t="shared" si="164"/>
        <v>0.17809868937955398</v>
      </c>
      <c r="BL123" s="8">
        <f t="shared" si="165"/>
        <v>0.12379980569158672</v>
      </c>
      <c r="BM123" s="8">
        <f t="shared" si="166"/>
        <v>0.65959140813935435</v>
      </c>
      <c r="BN123" s="8">
        <f t="shared" si="167"/>
        <v>0.32641773794099277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1.77142857142857</v>
      </c>
      <c r="F124">
        <f>VLOOKUP(B124,home!$B$2:$E$405,3,FALSE)</f>
        <v>1.02</v>
      </c>
      <c r="G124">
        <f>VLOOKUP(C124,away!$B$2:$E$405,4,FALSE)</f>
        <v>1.29</v>
      </c>
      <c r="H124">
        <f>VLOOKUP(A124,away!$A$2:$E$405,3,FALSE)</f>
        <v>1.3142857142857101</v>
      </c>
      <c r="I124">
        <f>VLOOKUP(C124,away!$B$2:$E$405,3,FALSE)</f>
        <v>0.65</v>
      </c>
      <c r="J124">
        <f>VLOOKUP(B124,home!$B$2:$E$405,4,FALSE)</f>
        <v>0.76</v>
      </c>
      <c r="K124" s="3">
        <f t="shared" si="112"/>
        <v>2.3308457142857124</v>
      </c>
      <c r="L124" s="3">
        <f t="shared" si="113"/>
        <v>0.64925714285714076</v>
      </c>
      <c r="M124" s="5">
        <f t="shared" si="114"/>
        <v>5.0787609727804259E-2</v>
      </c>
      <c r="N124" s="5">
        <f t="shared" si="115"/>
        <v>0.11837808247286791</v>
      </c>
      <c r="O124" s="5">
        <f t="shared" si="116"/>
        <v>3.2974218384417719E-2</v>
      </c>
      <c r="P124" s="5">
        <f t="shared" si="117"/>
        <v>7.6857815603241189E-2</v>
      </c>
      <c r="Q124" s="5">
        <f t="shared" si="118"/>
        <v>0.13796052309862239</v>
      </c>
      <c r="R124" s="5">
        <f t="shared" si="119"/>
        <v>1.0704373408107225E-2</v>
      </c>
      <c r="S124" s="5">
        <f t="shared" si="120"/>
        <v>2.9077583346415602E-2</v>
      </c>
      <c r="T124" s="5">
        <f t="shared" si="121"/>
        <v>8.9571855054088143E-2</v>
      </c>
      <c r="U124" s="5">
        <f t="shared" si="122"/>
        <v>2.4950242882400667E-2</v>
      </c>
      <c r="V124" s="5">
        <f t="shared" si="123"/>
        <v>4.8892929922700317E-3</v>
      </c>
      <c r="W124" s="5">
        <f t="shared" si="124"/>
        <v>0.10718823133501303</v>
      </c>
      <c r="X124" s="5">
        <f t="shared" si="125"/>
        <v>6.9592724824480798E-2</v>
      </c>
      <c r="Y124" s="5">
        <f t="shared" si="126"/>
        <v>2.2591786841592805E-2</v>
      </c>
      <c r="Z124" s="5">
        <f t="shared" si="127"/>
        <v>2.3166302983412177E-3</v>
      </c>
      <c r="AA124" s="5">
        <f t="shared" si="128"/>
        <v>5.3997078024730577E-3</v>
      </c>
      <c r="AB124" s="5">
        <f t="shared" si="129"/>
        <v>6.2929428948947253E-3</v>
      </c>
      <c r="AC124" s="5">
        <f t="shared" si="130"/>
        <v>4.6244101322657859E-4</v>
      </c>
      <c r="AD124" s="5">
        <f t="shared" si="131"/>
        <v>6.2459807407270168E-2</v>
      </c>
      <c r="AE124" s="5">
        <f t="shared" si="132"/>
        <v>4.0552476100651505E-2</v>
      </c>
      <c r="AF124" s="5">
        <f t="shared" si="133"/>
        <v>1.3164492384445737E-2</v>
      </c>
      <c r="AG124" s="5">
        <f t="shared" si="134"/>
        <v>2.8490469042299431E-3</v>
      </c>
      <c r="AH124" s="5">
        <f t="shared" si="135"/>
        <v>3.7602219213932604E-4</v>
      </c>
      <c r="AI124" s="5">
        <f t="shared" si="136"/>
        <v>8.7644971502426664E-4</v>
      </c>
      <c r="AJ124" s="5">
        <f t="shared" si="137"/>
        <v>1.0214345310256231E-3</v>
      </c>
      <c r="AK124" s="5">
        <f t="shared" si="138"/>
        <v>7.9360209968817007E-4</v>
      </c>
      <c r="AL124" s="5">
        <f t="shared" si="139"/>
        <v>2.7992816604232828E-5</v>
      </c>
      <c r="AM124" s="5">
        <f t="shared" si="140"/>
        <v>2.9116834882069322E-2</v>
      </c>
      <c r="AN124" s="5">
        <f t="shared" si="141"/>
        <v>1.8904313024575459E-2</v>
      </c>
      <c r="AO124" s="5">
        <f t="shared" si="142"/>
        <v>6.1368801310064469E-3</v>
      </c>
      <c r="AP124" s="5">
        <f t="shared" si="143"/>
        <v>1.3281377533046674E-3</v>
      </c>
      <c r="AQ124" s="5">
        <f t="shared" si="144"/>
        <v>2.1557573075782255E-4</v>
      </c>
      <c r="AR124" s="5">
        <f t="shared" si="145"/>
        <v>4.8827018823851534E-5</v>
      </c>
      <c r="AS124" s="5">
        <f t="shared" si="146"/>
        <v>1.1380824756692215E-4</v>
      </c>
      <c r="AT124" s="5">
        <f t="shared" si="147"/>
        <v>1.3263473304586394E-4</v>
      </c>
      <c r="AU124" s="5">
        <f t="shared" si="148"/>
        <v>1.0305036636179383E-4</v>
      </c>
      <c r="AV124" s="5">
        <f t="shared" si="149"/>
        <v>6.0048626197489944E-5</v>
      </c>
      <c r="AW124" s="5">
        <f t="shared" si="150"/>
        <v>1.1767233234828561E-6</v>
      </c>
      <c r="AX124" s="5">
        <f t="shared" si="151"/>
        <v>1.1311141633072669E-2</v>
      </c>
      <c r="AY124" s="5">
        <f t="shared" si="152"/>
        <v>7.343839499141214E-3</v>
      </c>
      <c r="AZ124" s="5">
        <f t="shared" si="153"/>
        <v>2.3840201254069198E-3</v>
      </c>
      <c r="BA124" s="5">
        <f t="shared" si="154"/>
        <v>5.1594736504520652E-4</v>
      </c>
      <c r="BB124" s="5">
        <f t="shared" si="155"/>
        <v>8.3745628023480217E-5</v>
      </c>
      <c r="BC124" s="5">
        <f t="shared" si="156"/>
        <v>1.0874489435460337E-5</v>
      </c>
      <c r="BD124" s="5">
        <f t="shared" si="157"/>
        <v>5.2835484559676111E-6</v>
      </c>
      <c r="BE124" s="5">
        <f t="shared" si="158"/>
        <v>1.2315136274812999E-5</v>
      </c>
      <c r="BF124" s="5">
        <f t="shared" si="159"/>
        <v>1.4352341303496198E-5</v>
      </c>
      <c r="BG124" s="5">
        <f t="shared" si="160"/>
        <v>1.1151031072406642E-5</v>
      </c>
      <c r="BH124" s="5">
        <f t="shared" si="161"/>
        <v>6.4978332462464607E-6</v>
      </c>
      <c r="BI124" s="5">
        <f t="shared" si="162"/>
        <v>3.0290893548313549E-6</v>
      </c>
      <c r="BJ124" s="8">
        <f t="shared" si="163"/>
        <v>0.74166033668510101</v>
      </c>
      <c r="BK124" s="8">
        <f t="shared" si="164"/>
        <v>0.16944657499870311</v>
      </c>
      <c r="BL124" s="8">
        <f t="shared" si="165"/>
        <v>8.3899991881874456E-2</v>
      </c>
      <c r="BM124" s="8">
        <f t="shared" si="166"/>
        <v>0.56231824839314126</v>
      </c>
      <c r="BN124" s="8">
        <f t="shared" si="167"/>
        <v>0.42766262269506067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1.77142857142857</v>
      </c>
      <c r="F125">
        <f>VLOOKUP(B125,home!$B$2:$E$405,3,FALSE)</f>
        <v>0.56000000000000005</v>
      </c>
      <c r="G125">
        <f>VLOOKUP(C125,away!$B$2:$E$405,4,FALSE)</f>
        <v>1.05</v>
      </c>
      <c r="H125">
        <f>VLOOKUP(A125,away!$A$2:$E$405,3,FALSE)</f>
        <v>1.3142857142857101</v>
      </c>
      <c r="I125">
        <f>VLOOKUP(C125,away!$B$2:$E$405,3,FALSE)</f>
        <v>0.4</v>
      </c>
      <c r="J125">
        <f>VLOOKUP(B125,home!$B$2:$E$405,4,FALSE)</f>
        <v>0.76</v>
      </c>
      <c r="K125" s="3">
        <f t="shared" si="112"/>
        <v>1.0415999999999994</v>
      </c>
      <c r="L125" s="3">
        <f t="shared" si="113"/>
        <v>0.39954285714285587</v>
      </c>
      <c r="M125" s="5">
        <f t="shared" si="114"/>
        <v>0.23665713877017613</v>
      </c>
      <c r="N125" s="5">
        <f t="shared" si="115"/>
        <v>0.24650207574301528</v>
      </c>
      <c r="O125" s="5">
        <f t="shared" si="116"/>
        <v>9.4554669387489507E-2</v>
      </c>
      <c r="P125" s="5">
        <f t="shared" si="117"/>
        <v>9.8488143634008998E-2</v>
      </c>
      <c r="Q125" s="5">
        <f t="shared" si="118"/>
        <v>0.12837828104696228</v>
      </c>
      <c r="R125" s="5">
        <f t="shared" si="119"/>
        <v>1.8889321381637843E-2</v>
      </c>
      <c r="S125" s="5">
        <f t="shared" si="120"/>
        <v>1.0246801012300145E-2</v>
      </c>
      <c r="T125" s="5">
        <f t="shared" si="121"/>
        <v>5.1292625204591852E-2</v>
      </c>
      <c r="U125" s="5">
        <f t="shared" si="122"/>
        <v>1.9675117151113964E-2</v>
      </c>
      <c r="V125" s="5">
        <f t="shared" si="123"/>
        <v>4.7381645077718918E-4</v>
      </c>
      <c r="W125" s="5">
        <f t="shared" si="124"/>
        <v>4.4572939179505291E-2</v>
      </c>
      <c r="X125" s="5">
        <f t="shared" si="125"/>
        <v>1.7808799471034288E-2</v>
      </c>
      <c r="Y125" s="5">
        <f t="shared" si="126"/>
        <v>3.5576893114706095E-3</v>
      </c>
      <c r="Z125" s="5">
        <f t="shared" si="127"/>
        <v>2.515697811436408E-3</v>
      </c>
      <c r="AA125" s="5">
        <f t="shared" si="128"/>
        <v>2.6203508403921608E-3</v>
      </c>
      <c r="AB125" s="5">
        <f t="shared" si="129"/>
        <v>1.3646787176762364E-3</v>
      </c>
      <c r="AC125" s="5">
        <f t="shared" si="130"/>
        <v>1.2324079600662824E-5</v>
      </c>
      <c r="AD125" s="5">
        <f t="shared" si="131"/>
        <v>1.1606793362343168E-2</v>
      </c>
      <c r="AE125" s="5">
        <f t="shared" si="132"/>
        <v>4.637411382257324E-3</v>
      </c>
      <c r="AF125" s="5">
        <f t="shared" si="133"/>
        <v>9.26422296706946E-4</v>
      </c>
      <c r="AG125" s="5">
        <f t="shared" si="134"/>
        <v>1.2338180378237995E-4</v>
      </c>
      <c r="AH125" s="5">
        <f t="shared" si="135"/>
        <v>2.5128227282233289E-4</v>
      </c>
      <c r="AI125" s="5">
        <f t="shared" si="136"/>
        <v>2.6173561537174176E-4</v>
      </c>
      <c r="AJ125" s="5">
        <f t="shared" si="137"/>
        <v>1.3631190848560303E-4</v>
      </c>
      <c r="AK125" s="5">
        <f t="shared" si="138"/>
        <v>4.7327494626201362E-5</v>
      </c>
      <c r="AL125" s="5">
        <f t="shared" si="139"/>
        <v>2.0515345164309958E-7</v>
      </c>
      <c r="AM125" s="5">
        <f t="shared" si="140"/>
        <v>2.4179271932433279E-3</v>
      </c>
      <c r="AN125" s="5">
        <f t="shared" si="141"/>
        <v>9.6606553915184557E-4</v>
      </c>
      <c r="AO125" s="5">
        <f t="shared" si="142"/>
        <v>1.9299229284999093E-4</v>
      </c>
      <c r="AP125" s="5">
        <f t="shared" si="143"/>
        <v>2.5702897363945384E-5</v>
      </c>
      <c r="AQ125" s="5">
        <f t="shared" si="144"/>
        <v>2.5673522624100787E-6</v>
      </c>
      <c r="AR125" s="5">
        <f t="shared" si="145"/>
        <v>2.0079607446557097E-5</v>
      </c>
      <c r="AS125" s="5">
        <f t="shared" si="146"/>
        <v>2.091491911633386E-5</v>
      </c>
      <c r="AT125" s="5">
        <f t="shared" si="147"/>
        <v>1.0892489875786668E-5</v>
      </c>
      <c r="AU125" s="5">
        <f t="shared" si="148"/>
        <v>3.7818724848731299E-6</v>
      </c>
      <c r="AV125" s="5">
        <f t="shared" si="149"/>
        <v>9.8479959506096222E-7</v>
      </c>
      <c r="AW125" s="5">
        <f t="shared" si="150"/>
        <v>2.3715957840290642E-9</v>
      </c>
      <c r="AX125" s="5">
        <f t="shared" si="151"/>
        <v>4.1975216074704134E-4</v>
      </c>
      <c r="AY125" s="5">
        <f t="shared" si="152"/>
        <v>1.6770897759676024E-4</v>
      </c>
      <c r="AZ125" s="5">
        <f t="shared" si="153"/>
        <v>3.3503462038758396E-5</v>
      </c>
      <c r="BA125" s="5">
        <f t="shared" si="154"/>
        <v>4.4620229823809145E-6</v>
      </c>
      <c r="BB125" s="5">
        <f t="shared" si="155"/>
        <v>4.4569235275438927E-7</v>
      </c>
      <c r="BC125" s="5">
        <f t="shared" si="156"/>
        <v>3.5614639205242051E-8</v>
      </c>
      <c r="BD125" s="5">
        <f t="shared" si="157"/>
        <v>1.3371106215840652E-6</v>
      </c>
      <c r="BE125" s="5">
        <f t="shared" si="158"/>
        <v>1.3927344234419613E-6</v>
      </c>
      <c r="BF125" s="5">
        <f t="shared" si="159"/>
        <v>7.2533608772857296E-7</v>
      </c>
      <c r="BG125" s="5">
        <f t="shared" si="160"/>
        <v>2.5183668965936048E-7</v>
      </c>
      <c r="BH125" s="5">
        <f t="shared" si="161"/>
        <v>6.5578273987297412E-8</v>
      </c>
      <c r="BI125" s="5">
        <f t="shared" si="162"/>
        <v>1.3661266037033792E-8</v>
      </c>
      <c r="BJ125" s="8">
        <f t="shared" si="163"/>
        <v>0.51363758200689802</v>
      </c>
      <c r="BK125" s="8">
        <f t="shared" si="164"/>
        <v>0.34604613807791151</v>
      </c>
      <c r="BL125" s="8">
        <f t="shared" si="165"/>
        <v>0.13786123471549663</v>
      </c>
      <c r="BM125" s="8">
        <f t="shared" si="166"/>
        <v>0.1764233160424514</v>
      </c>
      <c r="BN125" s="8">
        <f t="shared" si="167"/>
        <v>0.82346962996328998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1.77142857142857</v>
      </c>
      <c r="F126">
        <f>VLOOKUP(B126,home!$B$2:$E$405,3,FALSE)</f>
        <v>1.22</v>
      </c>
      <c r="G126">
        <f>VLOOKUP(C126,away!$B$2:$E$405,4,FALSE)</f>
        <v>1.45</v>
      </c>
      <c r="H126">
        <f>VLOOKUP(A126,away!$A$2:$E$405,3,FALSE)</f>
        <v>1.3142857142857101</v>
      </c>
      <c r="I126">
        <f>VLOOKUP(C126,away!$B$2:$E$405,3,FALSE)</f>
        <v>0.97</v>
      </c>
      <c r="J126">
        <f>VLOOKUP(B126,home!$B$2:$E$405,4,FALSE)</f>
        <v>1.1399999999999999</v>
      </c>
      <c r="K126" s="3">
        <f t="shared" si="112"/>
        <v>3.1336571428571398</v>
      </c>
      <c r="L126" s="3">
        <f t="shared" si="113"/>
        <v>1.453337142857138</v>
      </c>
      <c r="M126" s="5">
        <f t="shared" si="114"/>
        <v>1.0183420872884938E-2</v>
      </c>
      <c r="N126" s="5">
        <f t="shared" si="115"/>
        <v>3.1911349557036374E-2</v>
      </c>
      <c r="O126" s="5">
        <f t="shared" si="116"/>
        <v>1.4799943795910339E-2</v>
      </c>
      <c r="P126" s="5">
        <f t="shared" si="117"/>
        <v>4.6377949589938641E-2</v>
      </c>
      <c r="Q126" s="5">
        <f t="shared" si="118"/>
        <v>4.999961423880904E-2</v>
      </c>
      <c r="R126" s="5">
        <f t="shared" si="119"/>
        <v>1.0754654015397281E-2</v>
      </c>
      <c r="S126" s="5">
        <f t="shared" si="120"/>
        <v>5.2804313869960422E-2</v>
      </c>
      <c r="T126" s="5">
        <f t="shared" si="121"/>
        <v>7.2666296501789795E-2</v>
      </c>
      <c r="U126" s="5">
        <f t="shared" si="122"/>
        <v>3.3701398374306905E-2</v>
      </c>
      <c r="V126" s="5">
        <f t="shared" si="123"/>
        <v>2.6720510145979603E-2</v>
      </c>
      <c r="W126" s="5">
        <f t="shared" si="124"/>
        <v>5.2227216099848497E-2</v>
      </c>
      <c r="X126" s="5">
        <f t="shared" si="125"/>
        <v>7.5903753025936133E-2</v>
      </c>
      <c r="Y126" s="5">
        <f t="shared" si="126"/>
        <v>5.5156871777423941E-2</v>
      </c>
      <c r="Z126" s="5">
        <f t="shared" si="127"/>
        <v>5.2100460463848424E-3</v>
      </c>
      <c r="AA126" s="5">
        <f t="shared" si="128"/>
        <v>1.6326498007868461E-2</v>
      </c>
      <c r="AB126" s="5">
        <f t="shared" si="129"/>
        <v>2.558082355009994E-2</v>
      </c>
      <c r="AC126" s="5">
        <f t="shared" si="130"/>
        <v>7.6057599408182255E-3</v>
      </c>
      <c r="AD126" s="5">
        <f t="shared" si="131"/>
        <v>4.0915547195708418E-2</v>
      </c>
      <c r="AE126" s="5">
        <f t="shared" si="132"/>
        <v>5.9464084459847258E-2</v>
      </c>
      <c r="AF126" s="5">
        <f t="shared" si="133"/>
        <v>4.3210681305744986E-2</v>
      </c>
      <c r="AG126" s="5">
        <f t="shared" si="134"/>
        <v>2.0933229369933918E-2</v>
      </c>
      <c r="AH126" s="5">
        <f t="shared" si="135"/>
        <v>1.8929883588017697E-3</v>
      </c>
      <c r="AI126" s="5">
        <f t="shared" si="136"/>
        <v>5.9319764919045798E-3</v>
      </c>
      <c r="AJ126" s="5">
        <f t="shared" si="137"/>
        <v>9.2943902525587131E-3</v>
      </c>
      <c r="AK126" s="5">
        <f t="shared" si="138"/>
        <v>9.7084774678107954E-3</v>
      </c>
      <c r="AL126" s="5">
        <f t="shared" si="139"/>
        <v>1.3855444276791892E-3</v>
      </c>
      <c r="AM126" s="5">
        <f t="shared" si="140"/>
        <v>2.5643059344748014E-2</v>
      </c>
      <c r="AN126" s="5">
        <f t="shared" si="141"/>
        <v>3.7268010602212111E-2</v>
      </c>
      <c r="AO126" s="5">
        <f t="shared" si="142"/>
        <v>2.7081492024294242E-2</v>
      </c>
      <c r="AP126" s="5">
        <f t="shared" si="143"/>
        <v>1.3119512747632053E-2</v>
      </c>
      <c r="AQ126" s="5">
        <f t="shared" si="144"/>
        <v>4.7667687930803447E-3</v>
      </c>
      <c r="AR126" s="5">
        <f t="shared" si="145"/>
        <v>5.5023005856855655E-4</v>
      </c>
      <c r="AS126" s="5">
        <f t="shared" si="146"/>
        <v>1.7242323532480595E-3</v>
      </c>
      <c r="AT126" s="5">
        <f t="shared" si="147"/>
        <v>2.7015765148505791E-3</v>
      </c>
      <c r="AU126" s="5">
        <f t="shared" si="148"/>
        <v>2.8219381809122049E-3</v>
      </c>
      <c r="AV126" s="5">
        <f t="shared" si="149"/>
        <v>2.210746684329204E-3</v>
      </c>
      <c r="AW126" s="5">
        <f t="shared" si="150"/>
        <v>1.7528138907685356E-4</v>
      </c>
      <c r="AX126" s="5">
        <f t="shared" si="151"/>
        <v>1.3392759346729857E-2</v>
      </c>
      <c r="AY126" s="5">
        <f t="shared" si="152"/>
        <v>1.9464194603949599E-2</v>
      </c>
      <c r="AZ126" s="5">
        <f t="shared" si="153"/>
        <v>1.4144018486859719E-2</v>
      </c>
      <c r="BA126" s="5">
        <f t="shared" si="154"/>
        <v>6.8520091387370809E-3</v>
      </c>
      <c r="BB126" s="5">
        <f t="shared" si="155"/>
        <v>2.4895698461307879E-3</v>
      </c>
      <c r="BC126" s="5">
        <f t="shared" si="156"/>
        <v>7.2363686542379984E-4</v>
      </c>
      <c r="BD126" s="5">
        <f t="shared" si="157"/>
        <v>1.3327829687235707E-4</v>
      </c>
      <c r="BE126" s="5">
        <f t="shared" si="158"/>
        <v>4.1764848698189612E-4</v>
      </c>
      <c r="BF126" s="5">
        <f t="shared" si="159"/>
        <v>6.54383582217148E-4</v>
      </c>
      <c r="BG126" s="5">
        <f t="shared" si="160"/>
        <v>6.8353792886106945E-4</v>
      </c>
      <c r="BH126" s="5">
        <f t="shared" si="161"/>
        <v>5.3549337829731649E-4</v>
      </c>
      <c r="BI126" s="5">
        <f t="shared" si="162"/>
        <v>3.3561052997081714E-4</v>
      </c>
      <c r="BJ126" s="8">
        <f t="shared" si="163"/>
        <v>0.66733367533187582</v>
      </c>
      <c r="BK126" s="8">
        <f t="shared" si="164"/>
        <v>0.16454169345121061</v>
      </c>
      <c r="BL126" s="8">
        <f t="shared" si="165"/>
        <v>0.14075982630976797</v>
      </c>
      <c r="BM126" s="8">
        <f t="shared" si="166"/>
        <v>0.79452939585439009</v>
      </c>
      <c r="BN126" s="8">
        <f t="shared" si="167"/>
        <v>0.16402693206997659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1.36279069767442</v>
      </c>
      <c r="F127">
        <f>VLOOKUP(B127,home!$B$2:$E$405,3,FALSE)</f>
        <v>0.33</v>
      </c>
      <c r="G127">
        <f>VLOOKUP(C127,away!$B$2:$E$405,4,FALSE)</f>
        <v>0.6</v>
      </c>
      <c r="H127">
        <f>VLOOKUP(A127,away!$A$2:$E$405,3,FALSE)</f>
        <v>1.15348837209302</v>
      </c>
      <c r="I127">
        <f>VLOOKUP(C127,away!$B$2:$E$405,3,FALSE)</f>
        <v>0.87</v>
      </c>
      <c r="J127">
        <f>VLOOKUP(B127,home!$B$2:$E$405,4,FALSE)</f>
        <v>0.95</v>
      </c>
      <c r="K127" s="3">
        <f t="shared" si="112"/>
        <v>0.26983255813953516</v>
      </c>
      <c r="L127" s="3">
        <f t="shared" si="113"/>
        <v>0.95335813953488102</v>
      </c>
      <c r="M127" s="5">
        <f t="shared" si="114"/>
        <v>0.29428967792291783</v>
      </c>
      <c r="N127" s="5">
        <f t="shared" si="115"/>
        <v>7.9408936628000817E-2</v>
      </c>
      <c r="O127" s="5">
        <f t="shared" si="116"/>
        <v>0.28056345982891229</v>
      </c>
      <c r="P127" s="5">
        <f t="shared" si="117"/>
        <v>7.5705156086114125E-2</v>
      </c>
      <c r="Q127" s="5">
        <f t="shared" si="118"/>
        <v>1.0713558254736846E-2</v>
      </c>
      <c r="R127" s="5">
        <f t="shared" si="119"/>
        <v>0.13373872904198056</v>
      </c>
      <c r="S127" s="5">
        <f t="shared" si="120"/>
        <v>4.8687323137477411E-3</v>
      </c>
      <c r="T127" s="5">
        <f t="shared" si="121"/>
        <v>1.0213857965534487E-2</v>
      </c>
      <c r="U127" s="5">
        <f t="shared" si="122"/>
        <v>3.6087063379727766E-2</v>
      </c>
      <c r="V127" s="5">
        <f t="shared" si="123"/>
        <v>1.3916301121899026E-4</v>
      </c>
      <c r="W127" s="5">
        <f t="shared" si="124"/>
        <v>9.6362227688419268E-4</v>
      </c>
      <c r="X127" s="5">
        <f t="shared" si="125"/>
        <v>9.1867714110467993E-4</v>
      </c>
      <c r="Y127" s="5">
        <f t="shared" si="126"/>
        <v>4.3791416503839047E-4</v>
      </c>
      <c r="Z127" s="5">
        <f t="shared" si="127"/>
        <v>4.2500301967740718E-2</v>
      </c>
      <c r="AA127" s="5">
        <f t="shared" si="128"/>
        <v>1.1467965201658199E-2</v>
      </c>
      <c r="AB127" s="5">
        <f t="shared" si="129"/>
        <v>1.5472151935093013E-3</v>
      </c>
      <c r="AC127" s="5">
        <f t="shared" si="130"/>
        <v>2.2374547673794882E-6</v>
      </c>
      <c r="AD127" s="5">
        <f t="shared" si="131"/>
        <v>6.5004166012976278E-5</v>
      </c>
      <c r="AE127" s="5">
        <f t="shared" si="132"/>
        <v>6.1972250772147618E-5</v>
      </c>
      <c r="AF127" s="5">
        <f t="shared" si="133"/>
        <v>2.9540874849461868E-5</v>
      </c>
      <c r="AG127" s="5">
        <f t="shared" si="134"/>
        <v>9.3876778289052414E-6</v>
      </c>
      <c r="AH127" s="5">
        <f t="shared" si="135"/>
        <v>1.0129502203408984E-2</v>
      </c>
      <c r="AI127" s="5">
        <f t="shared" si="136"/>
        <v>2.7332694922259045E-3</v>
      </c>
      <c r="AJ127" s="5">
        <f t="shared" si="137"/>
        <v>3.6876254958603208E-4</v>
      </c>
      <c r="AK127" s="5">
        <f t="shared" si="138"/>
        <v>3.3168047366952081E-5</v>
      </c>
      <c r="AL127" s="5">
        <f t="shared" si="139"/>
        <v>2.3023146934083255E-8</v>
      </c>
      <c r="AM127" s="5">
        <f t="shared" si="140"/>
        <v>3.5080480810016838E-6</v>
      </c>
      <c r="AN127" s="5">
        <f t="shared" si="141"/>
        <v>3.3444261919026749E-6</v>
      </c>
      <c r="AO127" s="5">
        <f t="shared" si="142"/>
        <v>1.5942179660620304E-6</v>
      </c>
      <c r="AP127" s="5">
        <f t="shared" si="143"/>
        <v>5.0662022471265978E-7</v>
      </c>
      <c r="AQ127" s="5">
        <f t="shared" si="144"/>
        <v>1.2074762872070118E-7</v>
      </c>
      <c r="AR127" s="5">
        <f t="shared" si="145"/>
        <v>1.9314086750112939E-3</v>
      </c>
      <c r="AS127" s="5">
        <f t="shared" si="146"/>
        <v>5.2115694359118755E-4</v>
      </c>
      <c r="AT127" s="5">
        <f t="shared" si="147"/>
        <v>7.0312555640695794E-5</v>
      </c>
      <c r="AU127" s="5">
        <f t="shared" si="148"/>
        <v>6.3242055859524519E-6</v>
      </c>
      <c r="AV127" s="5">
        <f t="shared" si="149"/>
        <v>4.2661914286447188E-7</v>
      </c>
      <c r="AW127" s="5">
        <f t="shared" si="150"/>
        <v>1.6451769416636959E-10</v>
      </c>
      <c r="AX127" s="5">
        <f t="shared" si="151"/>
        <v>1.5776426462886197E-7</v>
      </c>
      <c r="AY127" s="5">
        <f t="shared" si="152"/>
        <v>1.504058458116605E-7</v>
      </c>
      <c r="AZ127" s="5">
        <f t="shared" si="153"/>
        <v>7.1695318669087402E-8</v>
      </c>
      <c r="BA127" s="5">
        <f t="shared" si="154"/>
        <v>2.2783771873240531E-8</v>
      </c>
      <c r="BB127" s="5">
        <f t="shared" si="155"/>
        <v>5.430273591164936E-9</v>
      </c>
      <c r="BC127" s="5">
        <f t="shared" si="156"/>
        <v>1.0353991056076804E-9</v>
      </c>
      <c r="BD127" s="5">
        <f t="shared" si="157"/>
        <v>3.0688736351504932E-4</v>
      </c>
      <c r="BE127" s="5">
        <f t="shared" si="158"/>
        <v>8.2808202357963215E-5</v>
      </c>
      <c r="BF127" s="5">
        <f t="shared" si="159"/>
        <v>1.117217453859275E-5</v>
      </c>
      <c r="BG127" s="5">
        <f t="shared" si="160"/>
        <v>1.0048721452432879E-6</v>
      </c>
      <c r="BH127" s="5">
        <f t="shared" si="161"/>
        <v>6.7786805388539721E-8</v>
      </c>
      <c r="BI127" s="5">
        <f t="shared" si="162"/>
        <v>3.6582174212193001E-9</v>
      </c>
      <c r="BJ127" s="8">
        <f t="shared" si="163"/>
        <v>0.10283195457572895</v>
      </c>
      <c r="BK127" s="8">
        <f t="shared" si="164"/>
        <v>0.37500514021775883</v>
      </c>
      <c r="BL127" s="8">
        <f t="shared" si="165"/>
        <v>0.4796007079949276</v>
      </c>
      <c r="BM127" s="8">
        <f t="shared" si="166"/>
        <v>0.12551843675216556</v>
      </c>
      <c r="BN127" s="8">
        <f t="shared" si="167"/>
        <v>0.87441951776266247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1.36279069767442</v>
      </c>
      <c r="F128">
        <f>VLOOKUP(B128,home!$B$2:$E$405,3,FALSE)</f>
        <v>1.3</v>
      </c>
      <c r="G128">
        <f>VLOOKUP(C128,away!$B$2:$E$405,4,FALSE)</f>
        <v>1.1299999999999999</v>
      </c>
      <c r="H128">
        <f>VLOOKUP(A128,away!$A$2:$E$405,3,FALSE)</f>
        <v>1.15348837209302</v>
      </c>
      <c r="I128">
        <f>VLOOKUP(C128,away!$B$2:$E$405,3,FALSE)</f>
        <v>0.87</v>
      </c>
      <c r="J128">
        <f>VLOOKUP(B128,home!$B$2:$E$405,4,FALSE)</f>
        <v>0.67</v>
      </c>
      <c r="K128" s="3">
        <f t="shared" si="112"/>
        <v>2.0019395348837228</v>
      </c>
      <c r="L128" s="3">
        <f t="shared" si="113"/>
        <v>0.67236837209302147</v>
      </c>
      <c r="M128" s="5">
        <f t="shared" si="114"/>
        <v>6.8954534836592751E-2</v>
      </c>
      <c r="N128" s="5">
        <f t="shared" si="115"/>
        <v>0.13804280939889196</v>
      </c>
      <c r="O128" s="5">
        <f t="shared" si="116"/>
        <v>4.6362848336511407E-2</v>
      </c>
      <c r="P128" s="5">
        <f t="shared" si="117"/>
        <v>9.2815619034680219E-2</v>
      </c>
      <c r="Q128" s="5">
        <f t="shared" si="118"/>
        <v>0.1381766788210301</v>
      </c>
      <c r="R128" s="5">
        <f t="shared" si="119"/>
        <v>1.5586456430807912E-2</v>
      </c>
      <c r="S128" s="5">
        <f t="shared" si="120"/>
        <v>3.1233403130069521E-2</v>
      </c>
      <c r="T128" s="5">
        <f t="shared" si="121"/>
        <v>9.290562860011628E-2</v>
      </c>
      <c r="U128" s="5">
        <f t="shared" si="122"/>
        <v>3.1203143337577E-2</v>
      </c>
      <c r="V128" s="5">
        <f t="shared" si="123"/>
        <v>4.6712706390071163E-3</v>
      </c>
      <c r="W128" s="5">
        <f t="shared" si="124"/>
        <v>9.2207118710250183E-2</v>
      </c>
      <c r="X128" s="5">
        <f t="shared" si="125"/>
        <v>6.1997150302598898E-2</v>
      </c>
      <c r="Y128" s="5">
        <f t="shared" si="126"/>
        <v>2.0842461511682397E-2</v>
      </c>
      <c r="Z128" s="5">
        <f t="shared" si="127"/>
        <v>3.4932801123603741E-3</v>
      </c>
      <c r="AA128" s="5">
        <f t="shared" si="128"/>
        <v>6.993335563357286E-3</v>
      </c>
      <c r="AB128" s="5">
        <f t="shared" si="129"/>
        <v>7.0001174724966418E-3</v>
      </c>
      <c r="AC128" s="5">
        <f t="shared" si="130"/>
        <v>3.9298256186615468E-4</v>
      </c>
      <c r="AD128" s="5">
        <f t="shared" si="131"/>
        <v>4.6148269085941621E-2</v>
      </c>
      <c r="AE128" s="5">
        <f t="shared" si="132"/>
        <v>3.1028636560225274E-2</v>
      </c>
      <c r="AF128" s="5">
        <f t="shared" si="133"/>
        <v>1.0431336926132339E-2</v>
      </c>
      <c r="AG128" s="5">
        <f t="shared" si="134"/>
        <v>2.3379003425924743E-3</v>
      </c>
      <c r="AH128" s="5">
        <f t="shared" si="135"/>
        <v>5.8719276560316783E-4</v>
      </c>
      <c r="AI128" s="5">
        <f t="shared" si="136"/>
        <v>1.1755244120586926E-3</v>
      </c>
      <c r="AJ128" s="5">
        <f t="shared" si="137"/>
        <v>1.1766643973606205E-3</v>
      </c>
      <c r="AK128" s="5">
        <f t="shared" si="138"/>
        <v>7.8520365878878551E-4</v>
      </c>
      <c r="AL128" s="5">
        <f t="shared" si="139"/>
        <v>2.1158822888663853E-5</v>
      </c>
      <c r="AM128" s="5">
        <f t="shared" si="140"/>
        <v>1.8477208869919774E-2</v>
      </c>
      <c r="AN128" s="5">
        <f t="shared" si="141"/>
        <v>1.2423490848690695E-2</v>
      </c>
      <c r="AO128" s="5">
        <f t="shared" si="142"/>
        <v>4.1765811588233559E-3</v>
      </c>
      <c r="AP128" s="5">
        <f t="shared" si="143"/>
        <v>9.3606702489081506E-4</v>
      </c>
      <c r="AQ128" s="5">
        <f t="shared" si="144"/>
        <v>1.5734546542394874E-4</v>
      </c>
      <c r="AR128" s="5">
        <f t="shared" si="145"/>
        <v>7.8961968782680249E-5</v>
      </c>
      <c r="AS128" s="5">
        <f t="shared" si="146"/>
        <v>1.5807708705830193E-4</v>
      </c>
      <c r="AT128" s="5">
        <f t="shared" si="147"/>
        <v>1.5823038507063538E-4</v>
      </c>
      <c r="AU128" s="5">
        <f t="shared" si="148"/>
        <v>1.0558922116426006E-4</v>
      </c>
      <c r="AV128" s="5">
        <f t="shared" si="149"/>
        <v>5.2845809076578337E-5</v>
      </c>
      <c r="AW128" s="5">
        <f t="shared" si="150"/>
        <v>7.9112887334242784E-7</v>
      </c>
      <c r="AX128" s="5">
        <f t="shared" si="151"/>
        <v>6.1650424884994249E-3</v>
      </c>
      <c r="AY128" s="5">
        <f t="shared" si="152"/>
        <v>4.1451795818766681E-3</v>
      </c>
      <c r="AZ128" s="5">
        <f t="shared" si="153"/>
        <v>1.3935438237498235E-3</v>
      </c>
      <c r="BA128" s="5">
        <f t="shared" si="154"/>
        <v>3.1232493073831774E-4</v>
      </c>
      <c r="BB128" s="5">
        <f t="shared" si="155"/>
        <v>5.2499351311147084E-5</v>
      </c>
      <c r="BC128" s="5">
        <f t="shared" si="156"/>
        <v>7.0597806754031233E-6</v>
      </c>
      <c r="BD128" s="5">
        <f t="shared" si="157"/>
        <v>8.848588401278446E-6</v>
      </c>
      <c r="BE128" s="5">
        <f t="shared" si="158"/>
        <v>1.7714338948432876E-5</v>
      </c>
      <c r="BF128" s="5">
        <f t="shared" si="159"/>
        <v>1.7731517737599165E-5</v>
      </c>
      <c r="BG128" s="5">
        <f t="shared" si="160"/>
        <v>1.1832475457463918E-5</v>
      </c>
      <c r="BH128" s="5">
        <f t="shared" si="161"/>
        <v>5.9219751034595961E-6</v>
      </c>
      <c r="BI128" s="5">
        <f t="shared" si="162"/>
        <v>2.3710872168425782E-6</v>
      </c>
      <c r="BJ128" s="8">
        <f t="shared" si="163"/>
        <v>0.68236433358406068</v>
      </c>
      <c r="BK128" s="8">
        <f t="shared" si="164"/>
        <v>0.20223414860698108</v>
      </c>
      <c r="BL128" s="8">
        <f t="shared" si="165"/>
        <v>0.11148861082857903</v>
      </c>
      <c r="BM128" s="8">
        <f t="shared" si="166"/>
        <v>0.4954970378204635</v>
      </c>
      <c r="BN128" s="8">
        <f t="shared" si="167"/>
        <v>0.49993894685851437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1.36279069767442</v>
      </c>
      <c r="F129">
        <f>VLOOKUP(B129,home!$B$2:$E$405,3,FALSE)</f>
        <v>1.07</v>
      </c>
      <c r="G129">
        <f>VLOOKUP(C129,away!$B$2:$E$405,4,FALSE)</f>
        <v>0.9</v>
      </c>
      <c r="H129">
        <f>VLOOKUP(A129,away!$A$2:$E$405,3,FALSE)</f>
        <v>1.15348837209302</v>
      </c>
      <c r="I129">
        <f>VLOOKUP(C129,away!$B$2:$E$405,3,FALSE)</f>
        <v>0.65</v>
      </c>
      <c r="J129">
        <f>VLOOKUP(B129,home!$B$2:$E$405,4,FALSE)</f>
        <v>1.1000000000000001</v>
      </c>
      <c r="K129" s="3">
        <f t="shared" si="112"/>
        <v>1.3123674418604665</v>
      </c>
      <c r="L129" s="3">
        <f t="shared" si="113"/>
        <v>0.82474418604650945</v>
      </c>
      <c r="M129" s="5">
        <f t="shared" si="114"/>
        <v>0.11799516523896952</v>
      </c>
      <c r="N129" s="5">
        <f t="shared" si="115"/>
        <v>0.15485301315656946</v>
      </c>
      <c r="O129" s="5">
        <f t="shared" si="116"/>
        <v>9.7315826512437309E-2</v>
      </c>
      <c r="P129" s="5">
        <f t="shared" si="117"/>
        <v>0.12771412229266432</v>
      </c>
      <c r="Q129" s="5">
        <f t="shared" si="118"/>
        <v>0.10161202637033613</v>
      </c>
      <c r="R129" s="5">
        <f t="shared" si="119"/>
        <v>4.0130331063221711E-2</v>
      </c>
      <c r="S129" s="5">
        <f t="shared" si="120"/>
        <v>3.4558401185234996E-2</v>
      </c>
      <c r="T129" s="5">
        <f t="shared" si="121"/>
        <v>8.380392798133933E-2</v>
      </c>
      <c r="U129" s="5">
        <f t="shared" si="122"/>
        <v>5.2665739918453892E-2</v>
      </c>
      <c r="V129" s="5">
        <f t="shared" si="123"/>
        <v>4.1560986053693454E-3</v>
      </c>
      <c r="W129" s="5">
        <f t="shared" si="124"/>
        <v>4.445077170329878E-2</v>
      </c>
      <c r="X129" s="5">
        <f t="shared" si="125"/>
        <v>3.6660515527576369E-2</v>
      </c>
      <c r="Y129" s="5">
        <f t="shared" si="126"/>
        <v>1.5117773519418195E-2</v>
      </c>
      <c r="Z129" s="5">
        <f t="shared" si="127"/>
        <v>1.103241907617125E-2</v>
      </c>
      <c r="AA129" s="5">
        <f t="shared" si="128"/>
        <v>1.4478587600527473E-2</v>
      </c>
      <c r="AB129" s="5">
        <f t="shared" si="129"/>
        <v>9.5006134855284557E-3</v>
      </c>
      <c r="AC129" s="5">
        <f t="shared" si="130"/>
        <v>2.8115160718212749E-4</v>
      </c>
      <c r="AD129" s="5">
        <f t="shared" si="131"/>
        <v>1.4583936387245451E-2</v>
      </c>
      <c r="AE129" s="5">
        <f t="shared" si="132"/>
        <v>1.2028016745052822E-2</v>
      </c>
      <c r="AF129" s="5">
        <f t="shared" si="133"/>
        <v>4.9600184400761874E-3</v>
      </c>
      <c r="AG129" s="5">
        <f t="shared" si="134"/>
        <v>1.3635821237121043E-3</v>
      </c>
      <c r="AH129" s="5">
        <f t="shared" si="135"/>
        <v>2.2747308727752097E-3</v>
      </c>
      <c r="AI129" s="5">
        <f t="shared" si="136"/>
        <v>2.9852827364250283E-3</v>
      </c>
      <c r="AJ129" s="5">
        <f t="shared" si="137"/>
        <v>1.9588939340161641E-3</v>
      </c>
      <c r="AK129" s="5">
        <f t="shared" si="138"/>
        <v>8.5692954035359323E-4</v>
      </c>
      <c r="AL129" s="5">
        <f t="shared" si="139"/>
        <v>1.2172373561142678E-5</v>
      </c>
      <c r="AM129" s="5">
        <f t="shared" si="140"/>
        <v>3.8278966577570167E-3</v>
      </c>
      <c r="AN129" s="5">
        <f t="shared" si="141"/>
        <v>3.1570355132719647E-3</v>
      </c>
      <c r="AO129" s="5">
        <f t="shared" si="142"/>
        <v>1.3018733423567053E-3</v>
      </c>
      <c r="AP129" s="5">
        <f t="shared" si="143"/>
        <v>3.5790415669254325E-4</v>
      </c>
      <c r="AQ129" s="5">
        <f t="shared" si="144"/>
        <v>7.3794843098513467E-5</v>
      </c>
      <c r="AR129" s="5">
        <f t="shared" si="145"/>
        <v>3.7521421242837146E-4</v>
      </c>
      <c r="AS129" s="5">
        <f t="shared" si="146"/>
        <v>4.9241891611431147E-4</v>
      </c>
      <c r="AT129" s="5">
        <f t="shared" si="147"/>
        <v>3.2311727663232131E-4</v>
      </c>
      <c r="AU129" s="5">
        <f t="shared" si="148"/>
        <v>1.4134953125162681E-4</v>
      </c>
      <c r="AV129" s="5">
        <f t="shared" si="149"/>
        <v>4.637563068421836E-5</v>
      </c>
      <c r="AW129" s="5">
        <f t="shared" si="150"/>
        <v>3.6597168160599119E-7</v>
      </c>
      <c r="AX129" s="5">
        <f t="shared" si="151"/>
        <v>8.3726782407446756E-4</v>
      </c>
      <c r="AY129" s="5">
        <f t="shared" si="152"/>
        <v>6.9053177006922885E-4</v>
      </c>
      <c r="AZ129" s="5">
        <f t="shared" si="153"/>
        <v>2.8475603132250074E-4</v>
      </c>
      <c r="BA129" s="5">
        <f t="shared" si="154"/>
        <v>7.8283627091636752E-5</v>
      </c>
      <c r="BB129" s="5">
        <f t="shared" si="155"/>
        <v>1.6140991576615103E-5</v>
      </c>
      <c r="BC129" s="5">
        <f t="shared" si="156"/>
        <v>2.6624377919677988E-6</v>
      </c>
      <c r="BD129" s="5">
        <f t="shared" si="157"/>
        <v>5.157595670371986E-5</v>
      </c>
      <c r="BE129" s="5">
        <f t="shared" si="158"/>
        <v>6.7686606360767006E-5</v>
      </c>
      <c r="BF129" s="5">
        <f t="shared" si="159"/>
        <v>4.4414849218948091E-5</v>
      </c>
      <c r="BG129" s="5">
        <f t="shared" si="160"/>
        <v>1.9429534016696423E-5</v>
      </c>
      <c r="BH129" s="5">
        <f t="shared" si="161"/>
        <v>6.3746719635081971E-6</v>
      </c>
      <c r="BI129" s="5">
        <f t="shared" si="162"/>
        <v>1.6731823874897776E-6</v>
      </c>
      <c r="BJ129" s="8">
        <f t="shared" si="163"/>
        <v>0.48006172914972794</v>
      </c>
      <c r="BK129" s="8">
        <f t="shared" si="164"/>
        <v>0.28540764307305072</v>
      </c>
      <c r="BL129" s="8">
        <f t="shared" si="165"/>
        <v>0.22373656603150086</v>
      </c>
      <c r="BM129" s="8">
        <f t="shared" si="166"/>
        <v>0.35992770689786452</v>
      </c>
      <c r="BN129" s="8">
        <f t="shared" si="167"/>
        <v>0.63962048463419852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1.36279069767442</v>
      </c>
      <c r="F130">
        <f>VLOOKUP(B130,home!$B$2:$E$405,3,FALSE)</f>
        <v>1.1299999999999999</v>
      </c>
      <c r="G130">
        <f>VLOOKUP(C130,away!$B$2:$E$405,4,FALSE)</f>
        <v>0.67</v>
      </c>
      <c r="H130">
        <f>VLOOKUP(A130,away!$A$2:$E$405,3,FALSE)</f>
        <v>1.15348837209302</v>
      </c>
      <c r="I130">
        <f>VLOOKUP(C130,away!$B$2:$E$405,3,FALSE)</f>
        <v>1.2</v>
      </c>
      <c r="J130">
        <f>VLOOKUP(B130,home!$B$2:$E$405,4,FALSE)</f>
        <v>0.79</v>
      </c>
      <c r="K130" s="3">
        <f t="shared" si="112"/>
        <v>1.0317688372093032</v>
      </c>
      <c r="L130" s="3">
        <f t="shared" si="113"/>
        <v>1.093506976744183</v>
      </c>
      <c r="M130" s="5">
        <f t="shared" si="114"/>
        <v>0.11940003152997999</v>
      </c>
      <c r="N130" s="5">
        <f t="shared" si="115"/>
        <v>0.12319323169444159</v>
      </c>
      <c r="O130" s="5">
        <f t="shared" si="116"/>
        <v>0.13056476750150853</v>
      </c>
      <c r="P130" s="5">
        <f t="shared" si="117"/>
        <v>0.13471265834553448</v>
      </c>
      <c r="Q130" s="5">
        <f t="shared" si="118"/>
        <v>6.355346870871513E-2</v>
      </c>
      <c r="R130" s="5">
        <f t="shared" si="119"/>
        <v>7.1386742089940863E-2</v>
      </c>
      <c r="S130" s="5">
        <f t="shared" si="120"/>
        <v>3.7997268689925062E-2</v>
      </c>
      <c r="T130" s="5">
        <f t="shared" si="121"/>
        <v>6.9496161429273118E-2</v>
      </c>
      <c r="U130" s="5">
        <f t="shared" si="122"/>
        <v>7.3654615878298704E-2</v>
      </c>
      <c r="V130" s="5">
        <f t="shared" si="123"/>
        <v>4.7633647156059963E-3</v>
      </c>
      <c r="W130" s="5">
        <f t="shared" si="124"/>
        <v>2.1857496170069619E-2</v>
      </c>
      <c r="X130" s="5">
        <f t="shared" si="125"/>
        <v>2.3901324556130383E-2</v>
      </c>
      <c r="Y130" s="5">
        <f t="shared" si="126"/>
        <v>1.3068132577777817E-2</v>
      </c>
      <c r="Z130" s="5">
        <f t="shared" si="127"/>
        <v>2.6020633507462653E-2</v>
      </c>
      <c r="AA130" s="5">
        <f t="shared" si="128"/>
        <v>2.6847278777444174E-2</v>
      </c>
      <c r="AB130" s="5">
        <f t="shared" si="129"/>
        <v>1.3850092803218788E-2</v>
      </c>
      <c r="AC130" s="5">
        <f t="shared" si="130"/>
        <v>3.3589057477943616E-4</v>
      </c>
      <c r="AD130" s="5">
        <f t="shared" si="131"/>
        <v>5.6379708519248813E-3</v>
      </c>
      <c r="AE130" s="5">
        <f t="shared" si="132"/>
        <v>6.1651604612602022E-3</v>
      </c>
      <c r="AF130" s="5">
        <f t="shared" si="133"/>
        <v>3.3708229885677076E-3</v>
      </c>
      <c r="AG130" s="5">
        <f t="shared" si="134"/>
        <v>1.2286728184561554E-3</v>
      </c>
      <c r="AH130" s="5">
        <f t="shared" si="135"/>
        <v>7.1134360699284666E-3</v>
      </c>
      <c r="AI130" s="5">
        <f t="shared" si="136"/>
        <v>7.3394216624328096E-3</v>
      </c>
      <c r="AJ130" s="5">
        <f t="shared" si="137"/>
        <v>3.7862932772185351E-3</v>
      </c>
      <c r="AK130" s="5">
        <f t="shared" si="138"/>
        <v>1.3021931373230567E-3</v>
      </c>
      <c r="AL130" s="5">
        <f t="shared" si="139"/>
        <v>1.5158693565465594E-5</v>
      </c>
      <c r="AM130" s="5">
        <f t="shared" si="140"/>
        <v>1.1634165260220963E-3</v>
      </c>
      <c r="AN130" s="5">
        <f t="shared" si="141"/>
        <v>1.2722040880646425E-3</v>
      </c>
      <c r="AO130" s="5">
        <f t="shared" si="142"/>
        <v>6.9558202307057869E-4</v>
      </c>
      <c r="AP130" s="5">
        <f t="shared" si="143"/>
        <v>2.5354126504183703E-4</v>
      </c>
      <c r="AQ130" s="5">
        <f t="shared" si="144"/>
        <v>6.9312285553948695E-5</v>
      </c>
      <c r="AR130" s="5">
        <f t="shared" si="145"/>
        <v>1.5557183942181006E-3</v>
      </c>
      <c r="AS130" s="5">
        <f t="shared" si="146"/>
        <v>1.6051417586275339E-3</v>
      </c>
      <c r="AT130" s="5">
        <f t="shared" si="147"/>
        <v>8.2806762292761329E-4</v>
      </c>
      <c r="AU130" s="5">
        <f t="shared" si="148"/>
        <v>2.8479145614623179E-4</v>
      </c>
      <c r="AV130" s="5">
        <f t="shared" si="149"/>
        <v>7.3459737388785452E-5</v>
      </c>
      <c r="AW130" s="5">
        <f t="shared" si="150"/>
        <v>4.7507616043181442E-7</v>
      </c>
      <c r="AX130" s="5">
        <f t="shared" si="151"/>
        <v>2.0006281937398415E-4</v>
      </c>
      <c r="AY130" s="5">
        <f t="shared" si="152"/>
        <v>2.1877008877256294E-4</v>
      </c>
      <c r="AZ130" s="5">
        <f t="shared" si="153"/>
        <v>1.196133091878709E-4</v>
      </c>
      <c r="BA130" s="5">
        <f t="shared" si="154"/>
        <v>4.359932936946531E-5</v>
      </c>
      <c r="BB130" s="5">
        <f t="shared" si="155"/>
        <v>1.1919042711719467E-5</v>
      </c>
      <c r="BC130" s="5">
        <f t="shared" si="156"/>
        <v>2.6067112722754295E-6</v>
      </c>
      <c r="BD130" s="5">
        <f t="shared" si="157"/>
        <v>2.8353148632112492E-4</v>
      </c>
      <c r="BE130" s="5">
        <f t="shared" si="158"/>
        <v>2.9253895195377249E-4</v>
      </c>
      <c r="BF130" s="5">
        <f t="shared" si="159"/>
        <v>1.5091628714788602E-4</v>
      </c>
      <c r="BG130" s="5">
        <f t="shared" si="160"/>
        <v>5.1903574035506562E-5</v>
      </c>
      <c r="BH130" s="5">
        <f t="shared" si="161"/>
        <v>1.3388122557405396E-5</v>
      </c>
      <c r="BI130" s="5">
        <f t="shared" si="162"/>
        <v>2.7626895286939626E-6</v>
      </c>
      <c r="BJ130" s="8">
        <f t="shared" si="163"/>
        <v>0.33552306974505758</v>
      </c>
      <c r="BK130" s="8">
        <f t="shared" si="164"/>
        <v>0.29744314263816302</v>
      </c>
      <c r="BL130" s="8">
        <f t="shared" si="165"/>
        <v>0.34098706127816647</v>
      </c>
      <c r="BM130" s="8">
        <f t="shared" si="166"/>
        <v>0.35694471228611696</v>
      </c>
      <c r="BN130" s="8">
        <f t="shared" si="167"/>
        <v>0.64281089987012063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1.1178707224334601</v>
      </c>
      <c r="F131">
        <f>VLOOKUP(B131,home!$B$2:$E$405,3,FALSE)</f>
        <v>1.19</v>
      </c>
      <c r="G131">
        <f>VLOOKUP(C131,away!$B$2:$E$405,4,FALSE)</f>
        <v>1.1200000000000001</v>
      </c>
      <c r="H131">
        <f>VLOOKUP(A131,away!$A$2:$E$405,3,FALSE)</f>
        <v>0.85171102661596998</v>
      </c>
      <c r="I131">
        <f>VLOOKUP(C131,away!$B$2:$E$405,3,FALSE)</f>
        <v>0.45</v>
      </c>
      <c r="J131">
        <f>VLOOKUP(B131,home!$B$2:$E$405,4,FALSE)</f>
        <v>1.37</v>
      </c>
      <c r="K131" s="3">
        <f t="shared" si="112"/>
        <v>1.4898980988593156</v>
      </c>
      <c r="L131" s="3">
        <f t="shared" si="113"/>
        <v>0.52507984790874551</v>
      </c>
      <c r="M131" s="5">
        <f t="shared" si="114"/>
        <v>0.13332334354414707</v>
      </c>
      <c r="N131" s="5">
        <f t="shared" si="115"/>
        <v>0.19863819607999214</v>
      </c>
      <c r="O131" s="5">
        <f t="shared" si="116"/>
        <v>7.0005400950846175E-2</v>
      </c>
      <c r="P131" s="5">
        <f t="shared" si="117"/>
        <v>0.10430091378654983</v>
      </c>
      <c r="Q131" s="5">
        <f t="shared" si="118"/>
        <v>0.14797533535021215</v>
      </c>
      <c r="R131" s="5">
        <f t="shared" si="119"/>
        <v>1.8379212642030525E-2</v>
      </c>
      <c r="S131" s="5">
        <f t="shared" si="120"/>
        <v>2.0399054523237089E-2</v>
      </c>
      <c r="T131" s="5">
        <f t="shared" si="121"/>
        <v>7.7698866579935008E-2</v>
      </c>
      <c r="U131" s="5">
        <f t="shared" si="122"/>
        <v>2.7383153973892377E-2</v>
      </c>
      <c r="V131" s="5">
        <f t="shared" si="123"/>
        <v>1.7731662076372837E-3</v>
      </c>
      <c r="W131" s="5">
        <f t="shared" si="124"/>
        <v>7.3489390272116942E-2</v>
      </c>
      <c r="X131" s="5">
        <f t="shared" si="125"/>
        <v>3.8587797866989598E-2</v>
      </c>
      <c r="Y131" s="5">
        <f t="shared" si="126"/>
        <v>1.0130837517566155E-2</v>
      </c>
      <c r="Z131" s="5">
        <f t="shared" si="127"/>
        <v>3.2168513929199611E-3</v>
      </c>
      <c r="AA131" s="5">
        <f t="shared" si="128"/>
        <v>4.7927807746243906E-3</v>
      </c>
      <c r="AB131" s="5">
        <f t="shared" si="129"/>
        <v>3.57037748218118E-3</v>
      </c>
      <c r="AC131" s="5">
        <f t="shared" si="130"/>
        <v>8.6698459378739599E-5</v>
      </c>
      <c r="AD131" s="5">
        <f t="shared" si="131"/>
        <v>2.7372925713189309E-2</v>
      </c>
      <c r="AE131" s="5">
        <f t="shared" si="132"/>
        <v>1.4372971670298832E-2</v>
      </c>
      <c r="AF131" s="5">
        <f t="shared" si="133"/>
        <v>3.7734788893186086E-3</v>
      </c>
      <c r="AG131" s="5">
        <f t="shared" si="134"/>
        <v>6.6045924043009246E-4</v>
      </c>
      <c r="AH131" s="5">
        <f t="shared" si="135"/>
        <v>4.2227596003486221E-4</v>
      </c>
      <c r="AI131" s="5">
        <f t="shared" si="136"/>
        <v>6.2914815004993347E-4</v>
      </c>
      <c r="AJ131" s="5">
        <f t="shared" si="137"/>
        <v>4.6868331633012579E-4</v>
      </c>
      <c r="AK131" s="5">
        <f t="shared" si="138"/>
        <v>2.3276346065577793E-4</v>
      </c>
      <c r="AL131" s="5">
        <f t="shared" si="139"/>
        <v>2.7130218299976316E-6</v>
      </c>
      <c r="AM131" s="5">
        <f t="shared" si="140"/>
        <v>8.1565739960596101E-3</v>
      </c>
      <c r="AN131" s="5">
        <f t="shared" si="141"/>
        <v>4.2828526333074084E-3</v>
      </c>
      <c r="AO131" s="5">
        <f t="shared" si="142"/>
        <v>1.1244198046563118E-3</v>
      </c>
      <c r="AP131" s="5">
        <f t="shared" si="143"/>
        <v>1.9680339333817259E-4</v>
      </c>
      <c r="AQ131" s="5">
        <f t="shared" si="144"/>
        <v>2.5834373960483162E-5</v>
      </c>
      <c r="AR131" s="5">
        <f t="shared" si="145"/>
        <v>4.4345719374125003E-5</v>
      </c>
      <c r="AS131" s="5">
        <f t="shared" si="146"/>
        <v>6.6070602988057553E-5</v>
      </c>
      <c r="AT131" s="5">
        <f t="shared" si="147"/>
        <v>4.92192328911978E-5</v>
      </c>
      <c r="AU131" s="5">
        <f t="shared" si="148"/>
        <v>2.4443880503969835E-5</v>
      </c>
      <c r="AV131" s="5">
        <f t="shared" si="149"/>
        <v>9.104722772902231E-6</v>
      </c>
      <c r="AW131" s="5">
        <f t="shared" si="150"/>
        <v>5.8956637231080193E-8</v>
      </c>
      <c r="AX131" s="5">
        <f t="shared" si="151"/>
        <v>2.0254106816557566E-3</v>
      </c>
      <c r="AY131" s="5">
        <f t="shared" si="152"/>
        <v>1.0635023326765532E-3</v>
      </c>
      <c r="AZ131" s="5">
        <f t="shared" si="153"/>
        <v>2.7921182154620023E-4</v>
      </c>
      <c r="BA131" s="5">
        <f t="shared" si="154"/>
        <v>4.8869500263934216E-5</v>
      </c>
      <c r="BB131" s="5">
        <f t="shared" si="155"/>
        <v>6.4150974414907422E-6</v>
      </c>
      <c r="BC131" s="5">
        <f t="shared" si="156"/>
        <v>6.7368767777954855E-7</v>
      </c>
      <c r="BD131" s="5">
        <f t="shared" si="157"/>
        <v>3.8808405973949096E-6</v>
      </c>
      <c r="BE131" s="5">
        <f t="shared" si="158"/>
        <v>5.7820570280347254E-6</v>
      </c>
      <c r="BF131" s="5">
        <f t="shared" si="159"/>
        <v>4.3073378867825422E-6</v>
      </c>
      <c r="BG131" s="5">
        <f t="shared" si="160"/>
        <v>2.1391648428873377E-6</v>
      </c>
      <c r="BH131" s="5">
        <f t="shared" si="161"/>
        <v>7.9678440814113223E-7</v>
      </c>
      <c r="BI131" s="5">
        <f t="shared" si="162"/>
        <v>2.374255149780437E-7</v>
      </c>
      <c r="BJ131" s="8">
        <f t="shared" si="163"/>
        <v>0.60991082650263251</v>
      </c>
      <c r="BK131" s="8">
        <f t="shared" si="164"/>
        <v>0.26094939187545663</v>
      </c>
      <c r="BL131" s="8">
        <f t="shared" si="165"/>
        <v>0.12609412447945376</v>
      </c>
      <c r="BM131" s="8">
        <f t="shared" si="166"/>
        <v>0.32648534852064565</v>
      </c>
      <c r="BN131" s="8">
        <f t="shared" si="167"/>
        <v>0.6726224023537779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1.1178707224334601</v>
      </c>
      <c r="F132">
        <f>VLOOKUP(B132,home!$B$2:$E$405,3,FALSE)</f>
        <v>0.6</v>
      </c>
      <c r="G132">
        <f>VLOOKUP(C132,away!$B$2:$E$405,4,FALSE)</f>
        <v>1.19</v>
      </c>
      <c r="H132">
        <f>VLOOKUP(A132,away!$A$2:$E$405,3,FALSE)</f>
        <v>0.85171102661596998</v>
      </c>
      <c r="I132">
        <f>VLOOKUP(C132,away!$B$2:$E$405,3,FALSE)</f>
        <v>0.97</v>
      </c>
      <c r="J132">
        <f>VLOOKUP(B132,home!$B$2:$E$405,4,FALSE)</f>
        <v>1.27</v>
      </c>
      <c r="K132" s="3">
        <f t="shared" si="112"/>
        <v>0.79815969581749036</v>
      </c>
      <c r="L132" s="3">
        <f t="shared" si="113"/>
        <v>1.0492228136882134</v>
      </c>
      <c r="M132" s="5">
        <f t="shared" si="114"/>
        <v>0.15764927220814748</v>
      </c>
      <c r="N132" s="5">
        <f t="shared" si="115"/>
        <v>0.12582929515150373</v>
      </c>
      <c r="O132" s="5">
        <f t="shared" si="116"/>
        <v>0.16540921296213154</v>
      </c>
      <c r="P132" s="5">
        <f t="shared" si="117"/>
        <v>0.13202296710326539</v>
      </c>
      <c r="Q132" s="5">
        <f t="shared" si="118"/>
        <v>5.0215935971526716E-2</v>
      </c>
      <c r="R132" s="5">
        <f t="shared" si="119"/>
        <v>8.6775559917040265E-2</v>
      </c>
      <c r="S132" s="5">
        <f t="shared" si="120"/>
        <v>2.764057137500869E-2</v>
      </c>
      <c r="T132" s="5">
        <f t="shared" si="121"/>
        <v>5.2687705632032421E-2</v>
      </c>
      <c r="U132" s="5">
        <f t="shared" si="122"/>
        <v>6.9260754507777272E-2</v>
      </c>
      <c r="V132" s="5">
        <f t="shared" si="123"/>
        <v>2.5719470641274961E-3</v>
      </c>
      <c r="W132" s="5">
        <f t="shared" si="124"/>
        <v>1.3360112060074781E-2</v>
      </c>
      <c r="X132" s="5">
        <f t="shared" si="125"/>
        <v>1.4017734366861495E-2</v>
      </c>
      <c r="Y132" s="5">
        <f t="shared" si="126"/>
        <v>7.3538633469661906E-3</v>
      </c>
      <c r="Z132" s="5">
        <f t="shared" si="127"/>
        <v>3.0348965711842379E-2</v>
      </c>
      <c r="AA132" s="5">
        <f t="shared" si="128"/>
        <v>2.4223321240939559E-2</v>
      </c>
      <c r="AB132" s="5">
        <f t="shared" si="129"/>
        <v>9.6670393566788346E-3</v>
      </c>
      <c r="AC132" s="5">
        <f t="shared" si="130"/>
        <v>1.3461689272434513E-4</v>
      </c>
      <c r="AD132" s="5">
        <f t="shared" si="131"/>
        <v>2.6658757444892171E-3</v>
      </c>
      <c r="AE132" s="5">
        <f t="shared" si="132"/>
        <v>2.7970976495761369E-3</v>
      </c>
      <c r="AF132" s="5">
        <f t="shared" si="133"/>
        <v>1.4673893330244812E-3</v>
      </c>
      <c r="AG132" s="5">
        <f t="shared" si="134"/>
        <v>5.1320612159067231E-4</v>
      </c>
      <c r="AH132" s="5">
        <f t="shared" si="135"/>
        <v>7.9607067991765944E-3</v>
      </c>
      <c r="AI132" s="5">
        <f t="shared" si="136"/>
        <v>6.3539153173230176E-3</v>
      </c>
      <c r="AJ132" s="5">
        <f t="shared" si="137"/>
        <v>2.535719558462316E-3</v>
      </c>
      <c r="AK132" s="5">
        <f t="shared" si="138"/>
        <v>6.7463638382024788E-4</v>
      </c>
      <c r="AL132" s="5">
        <f t="shared" si="139"/>
        <v>4.509382466726424E-6</v>
      </c>
      <c r="AM132" s="5">
        <f t="shared" si="140"/>
        <v>4.2555891466174801E-4</v>
      </c>
      <c r="AN132" s="5">
        <f t="shared" si="141"/>
        <v>4.4650612183150154E-4</v>
      </c>
      <c r="AO132" s="5">
        <f t="shared" si="142"/>
        <v>2.342422047385301E-4</v>
      </c>
      <c r="AP132" s="5">
        <f t="shared" si="143"/>
        <v>8.1924088380097034E-5</v>
      </c>
      <c r="AQ132" s="5">
        <f t="shared" si="144"/>
        <v>2.148915562975182E-5</v>
      </c>
      <c r="AR132" s="5">
        <f t="shared" si="145"/>
        <v>1.6705110373557918E-3</v>
      </c>
      <c r="AS132" s="5">
        <f t="shared" si="146"/>
        <v>1.333334581435659E-3</v>
      </c>
      <c r="AT132" s="5">
        <f t="shared" si="147"/>
        <v>5.3210696197081319E-4</v>
      </c>
      <c r="AU132" s="5">
        <f t="shared" si="148"/>
        <v>1.4156877696966443E-4</v>
      </c>
      <c r="AV132" s="5">
        <f t="shared" si="149"/>
        <v>2.8248622990840364E-5</v>
      </c>
      <c r="AW132" s="5">
        <f t="shared" si="150"/>
        <v>1.0489917917191909E-7</v>
      </c>
      <c r="AX132" s="5">
        <f t="shared" si="151"/>
        <v>5.6610662313140335E-5</v>
      </c>
      <c r="AY132" s="5">
        <f t="shared" si="152"/>
        <v>5.9397198396946401E-5</v>
      </c>
      <c r="AZ132" s="5">
        <f t="shared" si="153"/>
        <v>3.1160447813620563E-5</v>
      </c>
      <c r="BA132" s="5">
        <f t="shared" si="154"/>
        <v>1.0898084243597236E-5</v>
      </c>
      <c r="BB132" s="5">
        <f t="shared" si="155"/>
        <v>2.8586296534695692E-6</v>
      </c>
      <c r="BC132" s="5">
        <f t="shared" si="156"/>
        <v>5.9986788966118085E-7</v>
      </c>
      <c r="BD132" s="5">
        <f t="shared" si="157"/>
        <v>2.9212304848527648E-4</v>
      </c>
      <c r="BE132" s="5">
        <f t="shared" si="158"/>
        <v>2.3316084352028628E-4</v>
      </c>
      <c r="BF132" s="5">
        <f t="shared" si="159"/>
        <v>9.3049793970350576E-5</v>
      </c>
      <c r="BG132" s="5">
        <f t="shared" si="160"/>
        <v>2.4756198417085061E-5</v>
      </c>
      <c r="BH132" s="5">
        <f t="shared" si="161"/>
        <v>4.9398499495445104E-6</v>
      </c>
      <c r="BI132" s="5">
        <f t="shared" si="162"/>
        <v>7.8855782662249866E-7</v>
      </c>
      <c r="BJ132" s="8">
        <f t="shared" si="163"/>
        <v>0.27227946075319792</v>
      </c>
      <c r="BK132" s="8">
        <f t="shared" si="164"/>
        <v>0.32008328122413704</v>
      </c>
      <c r="BL132" s="8">
        <f t="shared" si="165"/>
        <v>0.37721545431624159</v>
      </c>
      <c r="BM132" s="8">
        <f t="shared" si="166"/>
        <v>0.28196562639258604</v>
      </c>
      <c r="BN132" s="8">
        <f t="shared" si="167"/>
        <v>0.71790224331361507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1.1178707224334601</v>
      </c>
      <c r="F133">
        <f>VLOOKUP(B133,home!$B$2:$E$405,3,FALSE)</f>
        <v>1.42</v>
      </c>
      <c r="G133">
        <f>VLOOKUP(C133,away!$B$2:$E$405,4,FALSE)</f>
        <v>0.97</v>
      </c>
      <c r="H133">
        <f>VLOOKUP(A133,away!$A$2:$E$405,3,FALSE)</f>
        <v>0.85171102661596998</v>
      </c>
      <c r="I133">
        <f>VLOOKUP(C133,away!$B$2:$E$405,3,FALSE)</f>
        <v>0.67</v>
      </c>
      <c r="J133">
        <f>VLOOKUP(B133,home!$B$2:$E$405,4,FALSE)</f>
        <v>0.68</v>
      </c>
      <c r="K133" s="3">
        <f t="shared" si="112"/>
        <v>1.5397551330798478</v>
      </c>
      <c r="L133" s="3">
        <f t="shared" si="113"/>
        <v>0.388039543726236</v>
      </c>
      <c r="M133" s="5">
        <f t="shared" si="114"/>
        <v>0.14546865039243317</v>
      </c>
      <c r="N133" s="5">
        <f t="shared" si="115"/>
        <v>0.22398610114394682</v>
      </c>
      <c r="O133" s="5">
        <f t="shared" si="116"/>
        <v>5.644758872475112E-2</v>
      </c>
      <c r="P133" s="5">
        <f t="shared" si="117"/>
        <v>8.691546448891567E-2</v>
      </c>
      <c r="Q133" s="5">
        <f t="shared" si="118"/>
        <v>0.17244187448746706</v>
      </c>
      <c r="R133" s="5">
        <f t="shared" si="119"/>
        <v>1.0951948286599322E-2</v>
      </c>
      <c r="S133" s="5">
        <f t="shared" si="120"/>
        <v>1.2982690681024065E-2</v>
      </c>
      <c r="T133" s="5">
        <f t="shared" si="121"/>
        <v>6.6914266295413583E-2</v>
      </c>
      <c r="U133" s="5">
        <f t="shared" si="122"/>
        <v>1.6863318591516348E-2</v>
      </c>
      <c r="V133" s="5">
        <f t="shared" si="123"/>
        <v>8.6188603967859859E-4</v>
      </c>
      <c r="W133" s="5">
        <f t="shared" si="124"/>
        <v>8.8506087133329414E-2</v>
      </c>
      <c r="X133" s="5">
        <f t="shared" si="125"/>
        <v>3.4343861668211635E-2</v>
      </c>
      <c r="Y133" s="5">
        <f t="shared" si="126"/>
        <v>6.6633882057649035E-3</v>
      </c>
      <c r="Z133" s="5">
        <f t="shared" si="127"/>
        <v>1.4165963386817777E-3</v>
      </c>
      <c r="AA133" s="5">
        <f t="shared" si="128"/>
        <v>2.1812114839873859E-3</v>
      </c>
      <c r="AB133" s="5">
        <f t="shared" si="129"/>
        <v>1.679265789401145E-3</v>
      </c>
      <c r="AC133" s="5">
        <f t="shared" si="130"/>
        <v>3.2185296141594826E-5</v>
      </c>
      <c r="AD133" s="5">
        <f t="shared" si="131"/>
        <v>3.4069425493089063E-2</v>
      </c>
      <c r="AE133" s="5">
        <f t="shared" si="132"/>
        <v>1.3220284323353274E-2</v>
      </c>
      <c r="AF133" s="5">
        <f t="shared" si="133"/>
        <v>2.5649965483825568E-3</v>
      </c>
      <c r="AG133" s="5">
        <f t="shared" si="134"/>
        <v>3.3177336343124587E-4</v>
      </c>
      <c r="AH133" s="5">
        <f t="shared" si="135"/>
        <v>1.3742384922658336E-4</v>
      </c>
      <c r="AI133" s="5">
        <f t="shared" si="136"/>
        <v>2.115990772542228E-4</v>
      </c>
      <c r="AJ133" s="5">
        <f t="shared" si="137"/>
        <v>1.6290538267857443E-4</v>
      </c>
      <c r="AK133" s="5">
        <f t="shared" si="138"/>
        <v>8.3611466395223965E-5</v>
      </c>
      <c r="AL133" s="5">
        <f t="shared" si="139"/>
        <v>7.6921039861535229E-7</v>
      </c>
      <c r="AM133" s="5">
        <f t="shared" si="140"/>
        <v>1.049171455681306E-2</v>
      </c>
      <c r="AN133" s="5">
        <f t="shared" si="141"/>
        <v>4.0712001295316489E-3</v>
      </c>
      <c r="AO133" s="5">
        <f t="shared" si="142"/>
        <v>7.8989332034082674E-4</v>
      </c>
      <c r="AP133" s="5">
        <f t="shared" si="143"/>
        <v>1.0216994787248533E-4</v>
      </c>
      <c r="AQ133" s="5">
        <f t="shared" si="144"/>
        <v>9.9114949887431299E-6</v>
      </c>
      <c r="AR133" s="5">
        <f t="shared" si="145"/>
        <v>1.0665177550197298E-5</v>
      </c>
      <c r="AS133" s="5">
        <f t="shared" si="146"/>
        <v>1.6421761878124246E-5</v>
      </c>
      <c r="AT133" s="5">
        <f t="shared" si="147"/>
        <v>1.2642746073028386E-5</v>
      </c>
      <c r="AU133" s="5">
        <f t="shared" si="148"/>
        <v>6.4889110540568489E-6</v>
      </c>
      <c r="AV133" s="5">
        <f t="shared" si="149"/>
        <v>2.4978335258956497E-6</v>
      </c>
      <c r="AW133" s="5">
        <f t="shared" si="150"/>
        <v>1.276645420488996E-8</v>
      </c>
      <c r="AX133" s="5">
        <f t="shared" si="151"/>
        <v>2.6924452239435784E-3</v>
      </c>
      <c r="AY133" s="5">
        <f t="shared" si="152"/>
        <v>1.0447752162069494E-3</v>
      </c>
      <c r="AZ133" s="5">
        <f t="shared" si="153"/>
        <v>2.027070490967121E-4</v>
      </c>
      <c r="BA133" s="5">
        <f t="shared" si="154"/>
        <v>2.6219450280526628E-5</v>
      </c>
      <c r="BB133" s="5">
        <f t="shared" si="155"/>
        <v>2.5435458809020705E-6</v>
      </c>
      <c r="BC133" s="5">
        <f t="shared" si="156"/>
        <v>1.9739927661439741E-7</v>
      </c>
      <c r="BD133" s="5">
        <f t="shared" si="157"/>
        <v>6.8975177172297524E-7</v>
      </c>
      <c r="BE133" s="5">
        <f t="shared" si="158"/>
        <v>1.0620488310613707E-6</v>
      </c>
      <c r="BF133" s="5">
        <f t="shared" si="159"/>
        <v>8.176475696040988E-7</v>
      </c>
      <c r="BG133" s="5">
        <f t="shared" si="160"/>
        <v>4.1965901411605782E-7</v>
      </c>
      <c r="BH133" s="5">
        <f t="shared" si="161"/>
        <v>1.6154303028210708E-7</v>
      </c>
      <c r="BI133" s="5">
        <f t="shared" si="162"/>
        <v>4.9747342018029532E-8</v>
      </c>
      <c r="BJ133" s="8">
        <f t="shared" si="163"/>
        <v>0.66247583599662185</v>
      </c>
      <c r="BK133" s="8">
        <f t="shared" si="164"/>
        <v>0.24730642132479869</v>
      </c>
      <c r="BL133" s="8">
        <f t="shared" si="165"/>
        <v>8.8770789479450052E-2</v>
      </c>
      <c r="BM133" s="8">
        <f t="shared" si="166"/>
        <v>0.3027132531656862</v>
      </c>
      <c r="BN133" s="8">
        <f t="shared" si="167"/>
        <v>0.69621162752411314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1.1178707224334601</v>
      </c>
      <c r="F134">
        <f>VLOOKUP(B134,home!$B$2:$E$405,3,FALSE)</f>
        <v>1.49</v>
      </c>
      <c r="G134">
        <f>VLOOKUP(C134,away!$B$2:$E$405,4,FALSE)</f>
        <v>1.64</v>
      </c>
      <c r="H134">
        <f>VLOOKUP(A134,away!$A$2:$E$405,3,FALSE)</f>
        <v>0.85171102661596998</v>
      </c>
      <c r="I134">
        <f>VLOOKUP(C134,away!$B$2:$E$405,3,FALSE)</f>
        <v>0.75</v>
      </c>
      <c r="J134">
        <f>VLOOKUP(B134,home!$B$2:$E$405,4,FALSE)</f>
        <v>0.88</v>
      </c>
      <c r="K134" s="3">
        <f t="shared" si="112"/>
        <v>2.7316288973384029</v>
      </c>
      <c r="L134" s="3">
        <f t="shared" si="113"/>
        <v>0.56212927756654019</v>
      </c>
      <c r="M134" s="5">
        <f t="shared" si="114"/>
        <v>3.7114105669462841E-2</v>
      </c>
      <c r="N134" s="5">
        <f t="shared" si="115"/>
        <v>0.10138196354557576</v>
      </c>
      <c r="O134" s="5">
        <f t="shared" si="116"/>
        <v>2.0862925407503379E-2</v>
      </c>
      <c r="P134" s="5">
        <f t="shared" si="117"/>
        <v>5.6989769926151811E-2</v>
      </c>
      <c r="Q134" s="5">
        <f t="shared" si="118"/>
        <v>0.13846895064500164</v>
      </c>
      <c r="R134" s="5">
        <f t="shared" si="119"/>
        <v>5.8638305936222447E-3</v>
      </c>
      <c r="S134" s="5">
        <f t="shared" si="120"/>
        <v>2.1877355102941403E-2</v>
      </c>
      <c r="T134" s="5">
        <f t="shared" si="121"/>
        <v>7.7837451191471674E-2</v>
      </c>
      <c r="U134" s="5">
        <f t="shared" si="122"/>
        <v>1.6017809098635528E-2</v>
      </c>
      <c r="V134" s="5">
        <f t="shared" si="123"/>
        <v>3.732589331737549E-3</v>
      </c>
      <c r="W134" s="5">
        <f t="shared" si="124"/>
        <v>0.12608192898867052</v>
      </c>
      <c r="X134" s="5">
        <f t="shared" si="125"/>
        <v>7.0874343656597172E-2</v>
      </c>
      <c r="Y134" s="5">
        <f t="shared" si="126"/>
        <v>1.9920271798842835E-2</v>
      </c>
      <c r="Z134" s="5">
        <f t="shared" si="127"/>
        <v>1.0987436184551498E-3</v>
      </c>
      <c r="AA134" s="5">
        <f t="shared" si="128"/>
        <v>3.0013598189382478E-3</v>
      </c>
      <c r="AB134" s="5">
        <f t="shared" si="129"/>
        <v>4.0993006063610379E-3</v>
      </c>
      <c r="AC134" s="5">
        <f t="shared" si="130"/>
        <v>3.5821859945077986E-4</v>
      </c>
      <c r="AD134" s="5">
        <f t="shared" si="131"/>
        <v>8.6102260164405212E-2</v>
      </c>
      <c r="AE134" s="5">
        <f t="shared" si="132"/>
        <v>4.8400601303063395E-2</v>
      </c>
      <c r="AF134" s="5">
        <f t="shared" si="133"/>
        <v>1.3603697522138584E-2</v>
      </c>
      <c r="AG134" s="5">
        <f t="shared" si="134"/>
        <v>2.5490122201178318E-3</v>
      </c>
      <c r="AH134" s="5">
        <f t="shared" si="135"/>
        <v>1.5440898911825988E-4</v>
      </c>
      <c r="AI134" s="5">
        <f t="shared" si="136"/>
        <v>4.2178805668424978E-4</v>
      </c>
      <c r="AJ134" s="5">
        <f t="shared" si="137"/>
        <v>5.7608422209545253E-4</v>
      </c>
      <c r="AK134" s="5">
        <f t="shared" si="138"/>
        <v>5.2454943612555084E-4</v>
      </c>
      <c r="AL134" s="5">
        <f t="shared" si="139"/>
        <v>2.2002195874293033E-5</v>
      </c>
      <c r="AM134" s="5">
        <f t="shared" si="140"/>
        <v>4.7039884398247682E-2</v>
      </c>
      <c r="AN134" s="5">
        <f t="shared" si="141"/>
        <v>2.6442496233600534E-2</v>
      </c>
      <c r="AO134" s="5">
        <f t="shared" si="142"/>
        <v>7.4320506524249135E-3</v>
      </c>
      <c r="AP134" s="5">
        <f t="shared" si="143"/>
        <v>1.3925910880285169E-3</v>
      </c>
      <c r="AQ134" s="5">
        <f t="shared" si="144"/>
        <v>1.9570405556476809E-4</v>
      </c>
      <c r="AR134" s="5">
        <f t="shared" si="145"/>
        <v>1.7359562700565445E-5</v>
      </c>
      <c r="AS134" s="5">
        <f t="shared" si="146"/>
        <v>4.7419883118022464E-5</v>
      </c>
      <c r="AT134" s="5">
        <f t="shared" si="147"/>
        <v>6.4766761516799824E-5</v>
      </c>
      <c r="AU134" s="5">
        <f t="shared" si="148"/>
        <v>5.8972919115438405E-5</v>
      </c>
      <c r="AV134" s="5">
        <f t="shared" si="149"/>
        <v>4.0273032504032959E-5</v>
      </c>
      <c r="AW134" s="5">
        <f t="shared" si="150"/>
        <v>9.3847223771744207E-7</v>
      </c>
      <c r="AX134" s="5">
        <f t="shared" si="151"/>
        <v>2.1415917924951882E-2</v>
      </c>
      <c r="AY134" s="5">
        <f t="shared" si="152"/>
        <v>1.2038514471577519E-2</v>
      </c>
      <c r="AZ134" s="5">
        <f t="shared" si="153"/>
        <v>3.3836007214411048E-3</v>
      </c>
      <c r="BA134" s="5">
        <f t="shared" si="154"/>
        <v>6.3400700970577082E-4</v>
      </c>
      <c r="BB134" s="5">
        <f t="shared" si="155"/>
        <v>8.9098475584506841E-5</v>
      </c>
      <c r="BC134" s="5">
        <f t="shared" si="156"/>
        <v>1.0016972342519774E-5</v>
      </c>
      <c r="BD134" s="5">
        <f t="shared" si="157"/>
        <v>1.626386406623318E-6</v>
      </c>
      <c r="BE134" s="5">
        <f t="shared" si="158"/>
        <v>4.4426841065706219E-6</v>
      </c>
      <c r="BF134" s="5">
        <f t="shared" si="159"/>
        <v>6.067882143627178E-6</v>
      </c>
      <c r="BG134" s="5">
        <f t="shared" si="160"/>
        <v>5.5250674030585641E-6</v>
      </c>
      <c r="BH134" s="5">
        <f t="shared" si="161"/>
        <v>3.7731084444843051E-6</v>
      </c>
      <c r="BI134" s="5">
        <f t="shared" si="162"/>
        <v>2.0613464119489746E-6</v>
      </c>
      <c r="BJ134" s="8">
        <f t="shared" si="163"/>
        <v>0.8052943630393542</v>
      </c>
      <c r="BK134" s="8">
        <f t="shared" si="164"/>
        <v>0.1321325552971962</v>
      </c>
      <c r="BL134" s="8">
        <f t="shared" si="165"/>
        <v>5.1774344862955138E-2</v>
      </c>
      <c r="BM134" s="8">
        <f t="shared" si="166"/>
        <v>0.61758088503130293</v>
      </c>
      <c r="BN134" s="8">
        <f t="shared" si="167"/>
        <v>0.36068154578731765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1.5125</v>
      </c>
      <c r="F135">
        <f>VLOOKUP(B135,home!$B$2:$E$405,3,FALSE)</f>
        <v>0.77</v>
      </c>
      <c r="G135">
        <f>VLOOKUP(C135,away!$B$2:$E$405,4,FALSE)</f>
        <v>0.88</v>
      </c>
      <c r="H135">
        <f>VLOOKUP(A135,away!$A$2:$E$405,3,FALSE)</f>
        <v>1.1875</v>
      </c>
      <c r="I135">
        <f>VLOOKUP(C135,away!$B$2:$E$405,3,FALSE)</f>
        <v>0.5</v>
      </c>
      <c r="J135">
        <f>VLOOKUP(B135,home!$B$2:$E$405,4,FALSE)</f>
        <v>1.26</v>
      </c>
      <c r="K135" s="3">
        <f t="shared" si="112"/>
        <v>1.0248699999999999</v>
      </c>
      <c r="L135" s="3">
        <f t="shared" si="113"/>
        <v>0.74812500000000004</v>
      </c>
      <c r="M135" s="5">
        <f t="shared" si="114"/>
        <v>0.16982360470735974</v>
      </c>
      <c r="N135" s="5">
        <f t="shared" si="115"/>
        <v>0.17404711775643175</v>
      </c>
      <c r="O135" s="5">
        <f t="shared" si="116"/>
        <v>0.12704928427169351</v>
      </c>
      <c r="P135" s="5">
        <f t="shared" si="117"/>
        <v>0.13020899997153051</v>
      </c>
      <c r="Q135" s="5">
        <f t="shared" si="118"/>
        <v>8.9187834787517101E-2</v>
      </c>
      <c r="R135" s="5">
        <f t="shared" si="119"/>
        <v>4.7524372897880363E-2</v>
      </c>
      <c r="S135" s="5">
        <f t="shared" si="120"/>
        <v>2.4958814916810082E-2</v>
      </c>
      <c r="T135" s="5">
        <f t="shared" si="121"/>
        <v>6.6723648900411242E-2</v>
      </c>
      <c r="U135" s="5">
        <f t="shared" si="122"/>
        <v>4.8706304051850634E-2</v>
      </c>
      <c r="V135" s="5">
        <f t="shared" si="123"/>
        <v>2.1262993160151389E-3</v>
      </c>
      <c r="W135" s="5">
        <f t="shared" si="124"/>
        <v>3.0468645412894218E-2</v>
      </c>
      <c r="X135" s="5">
        <f t="shared" si="125"/>
        <v>2.279435534952149E-2</v>
      </c>
      <c r="Y135" s="5">
        <f t="shared" si="126"/>
        <v>8.5265135479303828E-3</v>
      </c>
      <c r="Z135" s="5">
        <f t="shared" si="127"/>
        <v>1.1851390491408913E-2</v>
      </c>
      <c r="AA135" s="5">
        <f t="shared" si="128"/>
        <v>1.2146134572930251E-2</v>
      </c>
      <c r="AB135" s="5">
        <f t="shared" si="129"/>
        <v>6.2241044698795132E-3</v>
      </c>
      <c r="AC135" s="5">
        <f t="shared" si="130"/>
        <v>1.0189370761192612E-4</v>
      </c>
      <c r="AD135" s="5">
        <f t="shared" si="131"/>
        <v>7.8066001560782236E-3</v>
      </c>
      <c r="AE135" s="5">
        <f t="shared" si="132"/>
        <v>5.8403127417660222E-3</v>
      </c>
      <c r="AF135" s="5">
        <f t="shared" si="133"/>
        <v>2.1846419849668526E-3</v>
      </c>
      <c r="AG135" s="5">
        <f t="shared" si="134"/>
        <v>5.447950950011088E-4</v>
      </c>
      <c r="AH135" s="5">
        <f t="shared" si="135"/>
        <v>2.2165803778463234E-3</v>
      </c>
      <c r="AI135" s="5">
        <f t="shared" si="136"/>
        <v>2.2717067318433607E-3</v>
      </c>
      <c r="AJ135" s="5">
        <f t="shared" si="137"/>
        <v>1.1641020391321526E-3</v>
      </c>
      <c r="AK135" s="5">
        <f t="shared" si="138"/>
        <v>3.9768441894845642E-4</v>
      </c>
      <c r="AL135" s="5">
        <f t="shared" si="139"/>
        <v>3.1250020382980261E-6</v>
      </c>
      <c r="AM135" s="5">
        <f t="shared" si="140"/>
        <v>1.6001500603919779E-3</v>
      </c>
      <c r="AN135" s="5">
        <f t="shared" si="141"/>
        <v>1.1971122639307487E-3</v>
      </c>
      <c r="AO135" s="5">
        <f t="shared" si="142"/>
        <v>4.4779480622659569E-4</v>
      </c>
      <c r="AP135" s="5">
        <f t="shared" si="143"/>
        <v>1.116688298027573E-4</v>
      </c>
      <c r="AQ135" s="5">
        <f t="shared" si="144"/>
        <v>2.0885560824046946E-5</v>
      </c>
      <c r="AR135" s="5">
        <f t="shared" si="145"/>
        <v>3.3165583903525629E-4</v>
      </c>
      <c r="AS135" s="5">
        <f t="shared" si="146"/>
        <v>3.3990411975206306E-4</v>
      </c>
      <c r="AT135" s="5">
        <f t="shared" si="147"/>
        <v>1.7417876760514843E-4</v>
      </c>
      <c r="AU135" s="5">
        <f t="shared" si="148"/>
        <v>5.950353118516282E-5</v>
      </c>
      <c r="AV135" s="5">
        <f t="shared" si="149"/>
        <v>1.5245846001434453E-5</v>
      </c>
      <c r="AW135" s="5">
        <f t="shared" si="150"/>
        <v>6.6556542435271264E-8</v>
      </c>
      <c r="AX135" s="5">
        <f t="shared" si="151"/>
        <v>2.7332429873232103E-4</v>
      </c>
      <c r="AY135" s="5">
        <f t="shared" si="152"/>
        <v>2.0448074098911769E-4</v>
      </c>
      <c r="AZ135" s="5">
        <f t="shared" si="153"/>
        <v>7.6488577176241836E-5</v>
      </c>
      <c r="BA135" s="5">
        <f t="shared" si="154"/>
        <v>1.9074338933325305E-5</v>
      </c>
      <c r="BB135" s="5">
        <f t="shared" si="155"/>
        <v>3.5674974536234981E-6</v>
      </c>
      <c r="BC135" s="5">
        <f t="shared" si="156"/>
        <v>5.3378680649841618E-7</v>
      </c>
      <c r="BD135" s="5">
        <f t="shared" si="157"/>
        <v>4.1353337429708512E-5</v>
      </c>
      <c r="BE135" s="5">
        <f t="shared" si="158"/>
        <v>4.2381794931585353E-5</v>
      </c>
      <c r="BF135" s="5">
        <f t="shared" si="159"/>
        <v>2.171791508576694E-5</v>
      </c>
      <c r="BG135" s="5">
        <f t="shared" si="160"/>
        <v>7.4193465446499882E-6</v>
      </c>
      <c r="BH135" s="5">
        <f t="shared" si="161"/>
        <v>1.9009664233038582E-6</v>
      </c>
      <c r="BI135" s="5">
        <f t="shared" si="162"/>
        <v>3.896486916502851E-7</v>
      </c>
      <c r="BJ135" s="8">
        <f t="shared" si="163"/>
        <v>0.41207954649378559</v>
      </c>
      <c r="BK135" s="8">
        <f t="shared" si="164"/>
        <v>0.32742721836235483</v>
      </c>
      <c r="BL135" s="8">
        <f t="shared" si="165"/>
        <v>0.2487359249446903</v>
      </c>
      <c r="BM135" s="8">
        <f t="shared" si="166"/>
        <v>0.26204845171537999</v>
      </c>
      <c r="BN135" s="8">
        <f t="shared" si="167"/>
        <v>0.7378412143924129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1.5125</v>
      </c>
      <c r="F136">
        <f>VLOOKUP(B136,home!$B$2:$E$405,3,FALSE)</f>
        <v>1.54</v>
      </c>
      <c r="G136">
        <f>VLOOKUP(C136,away!$B$2:$E$405,4,FALSE)</f>
        <v>0.94</v>
      </c>
      <c r="H136">
        <f>VLOOKUP(A136,away!$A$2:$E$405,3,FALSE)</f>
        <v>1.1875</v>
      </c>
      <c r="I136">
        <f>VLOOKUP(C136,away!$B$2:$E$405,3,FALSE)</f>
        <v>0.94</v>
      </c>
      <c r="J136">
        <f>VLOOKUP(B136,home!$B$2:$E$405,4,FALSE)</f>
        <v>0.7</v>
      </c>
      <c r="K136" s="3">
        <f t="shared" si="112"/>
        <v>2.189495</v>
      </c>
      <c r="L136" s="3">
        <f t="shared" si="113"/>
        <v>0.78137499999999993</v>
      </c>
      <c r="M136" s="5">
        <f t="shared" si="114"/>
        <v>5.1258695862038808E-2</v>
      </c>
      <c r="N136" s="5">
        <f t="shared" si="115"/>
        <v>0.11223065829645466</v>
      </c>
      <c r="O136" s="5">
        <f t="shared" si="116"/>
        <v>4.0052263479200566E-2</v>
      </c>
      <c r="P136" s="5">
        <f t="shared" si="117"/>
        <v>8.7694230626392242E-2</v>
      </c>
      <c r="Q136" s="5">
        <f t="shared" si="118"/>
        <v>0.12286423259339802</v>
      </c>
      <c r="R136" s="5">
        <f t="shared" si="119"/>
        <v>1.5647918688030171E-2</v>
      </c>
      <c r="S136" s="5">
        <f t="shared" si="120"/>
        <v>3.7507187589462962E-2</v>
      </c>
      <c r="T136" s="5">
        <f t="shared" si="121"/>
        <v>9.6003039742666357E-2</v>
      </c>
      <c r="U136" s="5">
        <f t="shared" si="122"/>
        <v>3.4261039727848622E-2</v>
      </c>
      <c r="V136" s="5">
        <f t="shared" si="123"/>
        <v>7.1297690259671687E-3</v>
      </c>
      <c r="W136" s="5">
        <f t="shared" si="124"/>
        <v>8.9670207647360653E-2</v>
      </c>
      <c r="X136" s="5">
        <f t="shared" si="125"/>
        <v>7.0066058500456413E-2</v>
      </c>
      <c r="Y136" s="5">
        <f t="shared" si="126"/>
        <v>2.7373933230397066E-2</v>
      </c>
      <c r="Z136" s="5">
        <f t="shared" si="127"/>
        <v>4.0756308216198583E-3</v>
      </c>
      <c r="AA136" s="5">
        <f t="shared" si="128"/>
        <v>8.9235733057825718E-3</v>
      </c>
      <c r="AB136" s="5">
        <f t="shared" si="129"/>
        <v>9.7690595675722081E-3</v>
      </c>
      <c r="AC136" s="5">
        <f t="shared" si="130"/>
        <v>7.6235797502399152E-4</v>
      </c>
      <c r="AD136" s="5">
        <f t="shared" si="131"/>
        <v>4.9083117823214492E-2</v>
      </c>
      <c r="AE136" s="5">
        <f t="shared" si="132"/>
        <v>3.8352321189114212E-2</v>
      </c>
      <c r="AF136" s="5">
        <f t="shared" si="133"/>
        <v>1.4983772484572059E-2</v>
      </c>
      <c r="AG136" s="5">
        <f t="shared" si="134"/>
        <v>3.9026484083774975E-3</v>
      </c>
      <c r="AH136" s="5">
        <f t="shared" si="135"/>
        <v>7.9614900831080399E-4</v>
      </c>
      <c r="AI136" s="5">
        <f t="shared" si="136"/>
        <v>1.7431642729514637E-3</v>
      </c>
      <c r="AJ136" s="5">
        <f t="shared" si="137"/>
        <v>1.9083247299029327E-3</v>
      </c>
      <c r="AK136" s="5">
        <f t="shared" si="138"/>
        <v>1.3927558181662737E-3</v>
      </c>
      <c r="AL136" s="5">
        <f t="shared" si="139"/>
        <v>5.2170188848783742E-5</v>
      </c>
      <c r="AM136" s="5">
        <f t="shared" si="140"/>
        <v>2.1493448211667814E-2</v>
      </c>
      <c r="AN136" s="5">
        <f t="shared" si="141"/>
        <v>1.6794443096391935E-2</v>
      </c>
      <c r="AO136" s="5">
        <f t="shared" si="142"/>
        <v>6.5613789872216235E-3</v>
      </c>
      <c r="AP136" s="5">
        <f t="shared" si="143"/>
        <v>1.7089658353800989E-3</v>
      </c>
      <c r="AQ136" s="5">
        <f t="shared" si="144"/>
        <v>3.3383579490503106E-4</v>
      </c>
      <c r="AR136" s="5">
        <f t="shared" si="145"/>
        <v>1.2441818627377093E-4</v>
      </c>
      <c r="AS136" s="5">
        <f t="shared" si="146"/>
        <v>2.7241299675549008E-4</v>
      </c>
      <c r="AT136" s="5">
        <f t="shared" si="147"/>
        <v>2.982234471655809E-4</v>
      </c>
      <c r="AU136" s="5">
        <f t="shared" si="148"/>
        <v>2.1765291548393449E-4</v>
      </c>
      <c r="AV136" s="5">
        <f t="shared" si="149"/>
        <v>1.1913749254687431E-4</v>
      </c>
      <c r="AW136" s="5">
        <f t="shared" si="150"/>
        <v>2.4792674447111322E-6</v>
      </c>
      <c r="AX136" s="5">
        <f t="shared" si="151"/>
        <v>7.8432995653675962E-3</v>
      </c>
      <c r="AY136" s="5">
        <f t="shared" si="152"/>
        <v>6.1285581978891045E-3</v>
      </c>
      <c r="AZ136" s="5">
        <f t="shared" si="153"/>
        <v>2.3943510809377997E-3</v>
      </c>
      <c r="BA136" s="5">
        <f t="shared" si="154"/>
        <v>6.236286919559244E-4</v>
      </c>
      <c r="BB136" s="5">
        <f t="shared" si="155"/>
        <v>1.2182196729426507E-4</v>
      </c>
      <c r="BC136" s="5">
        <f t="shared" si="156"/>
        <v>1.9037727938911278E-5</v>
      </c>
      <c r="BD136" s="5">
        <f t="shared" si="157"/>
        <v>1.6202876716611284E-5</v>
      </c>
      <c r="BE136" s="5">
        <f t="shared" si="158"/>
        <v>3.5476117556636826E-5</v>
      </c>
      <c r="BF136" s="5">
        <f t="shared" si="159"/>
        <v>3.8837391004834279E-5</v>
      </c>
      <c r="BG136" s="5">
        <f t="shared" si="160"/>
        <v>2.8344757806043206E-5</v>
      </c>
      <c r="BH136" s="5">
        <f t="shared" si="161"/>
        <v>1.5515176373135646E-5</v>
      </c>
      <c r="BI136" s="5">
        <f t="shared" si="162"/>
        <v>6.7940802186197299E-6</v>
      </c>
      <c r="BJ136" s="8">
        <f t="shared" si="163"/>
        <v>0.68855275907296143</v>
      </c>
      <c r="BK136" s="8">
        <f t="shared" si="164"/>
        <v>0.19053296946562309</v>
      </c>
      <c r="BL136" s="8">
        <f t="shared" si="165"/>
        <v>0.11566726403566713</v>
      </c>
      <c r="BM136" s="8">
        <f t="shared" si="166"/>
        <v>0.56295454491991259</v>
      </c>
      <c r="BN136" s="8">
        <f t="shared" si="167"/>
        <v>0.42974799954551446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1.5125</v>
      </c>
      <c r="F137">
        <f>VLOOKUP(B137,home!$B$2:$E$405,3,FALSE)</f>
        <v>0.94</v>
      </c>
      <c r="G137">
        <f>VLOOKUP(C137,away!$B$2:$E$405,4,FALSE)</f>
        <v>0.94</v>
      </c>
      <c r="H137">
        <f>VLOOKUP(A137,away!$A$2:$E$405,3,FALSE)</f>
        <v>1.1875</v>
      </c>
      <c r="I137">
        <f>VLOOKUP(C137,away!$B$2:$E$405,3,FALSE)</f>
        <v>1.1599999999999999</v>
      </c>
      <c r="J137">
        <f>VLOOKUP(B137,home!$B$2:$E$405,4,FALSE)</f>
        <v>1.33</v>
      </c>
      <c r="K137" s="3">
        <f t="shared" si="112"/>
        <v>1.3364449999999999</v>
      </c>
      <c r="L137" s="3">
        <f t="shared" si="113"/>
        <v>1.8320750000000001</v>
      </c>
      <c r="M137" s="5">
        <f t="shared" si="114"/>
        <v>4.2065809253385961E-2</v>
      </c>
      <c r="N137" s="5">
        <f t="shared" si="115"/>
        <v>5.6218640447641396E-2</v>
      </c>
      <c r="O137" s="5">
        <f t="shared" si="116"/>
        <v>7.7067717487897078E-2</v>
      </c>
      <c r="P137" s="5">
        <f t="shared" si="117"/>
        <v>0.1029967656981126</v>
      </c>
      <c r="Q137" s="5">
        <f t="shared" si="118"/>
        <v>3.7566560466524054E-2</v>
      </c>
      <c r="R137" s="5">
        <f t="shared" si="119"/>
        <v>7.0596919258319527E-2</v>
      </c>
      <c r="S137" s="5">
        <f t="shared" si="120"/>
        <v>6.3046057668663683E-2</v>
      </c>
      <c r="T137" s="5">
        <f t="shared" si="121"/>
        <v>6.882475626670706E-2</v>
      </c>
      <c r="U137" s="5">
        <f t="shared" si="122"/>
        <v>9.4348899758184848E-2</v>
      </c>
      <c r="V137" s="5">
        <f t="shared" si="123"/>
        <v>1.7151802391805276E-2</v>
      </c>
      <c r="W137" s="5">
        <f t="shared" si="124"/>
        <v>1.6735213967561245E-2</v>
      </c>
      <c r="X137" s="5">
        <f t="shared" si="125"/>
        <v>3.0660167129619768E-2</v>
      </c>
      <c r="Y137" s="5">
        <f t="shared" si="126"/>
        <v>2.8085862846999075E-2</v>
      </c>
      <c r="Z137" s="5">
        <f t="shared" si="127"/>
        <v>4.3112950283395249E-2</v>
      </c>
      <c r="AA137" s="5">
        <f t="shared" si="128"/>
        <v>5.761808684149216E-2</v>
      </c>
      <c r="AB137" s="5">
        <f t="shared" si="129"/>
        <v>3.8501702034438999E-2</v>
      </c>
      <c r="AC137" s="5">
        <f t="shared" si="130"/>
        <v>2.6247268916306712E-3</v>
      </c>
      <c r="AD137" s="5">
        <f t="shared" si="131"/>
        <v>5.5914232577193475E-3</v>
      </c>
      <c r="AE137" s="5">
        <f t="shared" si="132"/>
        <v>1.0243906764886172E-2</v>
      </c>
      <c r="AF137" s="5">
        <f t="shared" si="133"/>
        <v>9.3838027431394199E-3</v>
      </c>
      <c r="AG137" s="5">
        <f t="shared" si="134"/>
        <v>5.7306101368790495E-3</v>
      </c>
      <c r="AH137" s="5">
        <f t="shared" si="135"/>
        <v>1.9746539597612838E-2</v>
      </c>
      <c r="AI137" s="5">
        <f t="shared" si="136"/>
        <v>2.6390164112531686E-2</v>
      </c>
      <c r="AJ137" s="5">
        <f t="shared" si="137"/>
        <v>1.7634501438686206E-2</v>
      </c>
      <c r="AK137" s="5">
        <f t="shared" si="138"/>
        <v>7.855847091741662E-3</v>
      </c>
      <c r="AL137" s="5">
        <f t="shared" si="139"/>
        <v>2.5706233682601479E-4</v>
      </c>
      <c r="AM137" s="5">
        <f t="shared" si="140"/>
        <v>1.494525931132547E-3</v>
      </c>
      <c r="AN137" s="5">
        <f t="shared" si="141"/>
        <v>2.7380835952796607E-3</v>
      </c>
      <c r="AO137" s="5">
        <f t="shared" si="142"/>
        <v>2.508187251410993E-3</v>
      </c>
      <c r="AP137" s="5">
        <f t="shared" si="143"/>
        <v>1.5317290528762647E-3</v>
      </c>
      <c r="AQ137" s="5">
        <f t="shared" si="144"/>
        <v>7.0156062613707074E-4</v>
      </c>
      <c r="AR137" s="5">
        <f t="shared" si="145"/>
        <v>7.2354283066593094E-3</v>
      </c>
      <c r="AS137" s="5">
        <f t="shared" si="146"/>
        <v>9.6697519832932999E-3</v>
      </c>
      <c r="AT137" s="5">
        <f t="shared" si="147"/>
        <v>6.4615458446562078E-3</v>
      </c>
      <c r="AU137" s="5">
        <f t="shared" si="148"/>
        <v>2.8785002121205217E-3</v>
      </c>
      <c r="AV137" s="5">
        <f t="shared" si="149"/>
        <v>9.6173930399685262E-4</v>
      </c>
      <c r="AW137" s="5">
        <f t="shared" si="150"/>
        <v>1.7483576954118482E-5</v>
      </c>
      <c r="AX137" s="5">
        <f t="shared" si="151"/>
        <v>3.328919513387391E-4</v>
      </c>
      <c r="AY137" s="5">
        <f t="shared" si="152"/>
        <v>6.0988302174892046E-4</v>
      </c>
      <c r="AZ137" s="5">
        <f t="shared" si="153"/>
        <v>5.5867571853532685E-4</v>
      </c>
      <c r="BA137" s="5">
        <f t="shared" si="154"/>
        <v>3.4117860567853627E-4</v>
      </c>
      <c r="BB137" s="5">
        <f t="shared" si="155"/>
        <v>1.5626619849962609E-4</v>
      </c>
      <c r="BC137" s="5">
        <f t="shared" si="156"/>
        <v>5.7258279123240505E-5</v>
      </c>
      <c r="BD137" s="5">
        <f t="shared" si="157"/>
        <v>2.2093078858204766E-3</v>
      </c>
      <c r="BE137" s="5">
        <f t="shared" si="158"/>
        <v>2.9526184774653469E-3</v>
      </c>
      <c r="BF137" s="5">
        <f t="shared" si="159"/>
        <v>1.9730061005580881E-3</v>
      </c>
      <c r="BG137" s="5">
        <f t="shared" si="160"/>
        <v>8.7893804602011795E-4</v>
      </c>
      <c r="BH137" s="5">
        <f t="shared" si="161"/>
        <v>2.9366308922833912E-4</v>
      </c>
      <c r="BI137" s="5">
        <f t="shared" si="162"/>
        <v>7.8492913456753549E-5</v>
      </c>
      <c r="BJ137" s="8">
        <f t="shared" si="163"/>
        <v>0.2800711842594375</v>
      </c>
      <c r="BK137" s="8">
        <f t="shared" si="164"/>
        <v>0.2287521072621731</v>
      </c>
      <c r="BL137" s="8">
        <f t="shared" si="165"/>
        <v>0.44535336978418028</v>
      </c>
      <c r="BM137" s="8">
        <f t="shared" si="166"/>
        <v>0.6101847995325107</v>
      </c>
      <c r="BN137" s="8">
        <f t="shared" si="167"/>
        <v>0.38651241261188063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1.5125</v>
      </c>
      <c r="F138">
        <f>VLOOKUP(B138,home!$B$2:$E$405,3,FALSE)</f>
        <v>1.1599999999999999</v>
      </c>
      <c r="G138">
        <f>VLOOKUP(C138,away!$B$2:$E$405,4,FALSE)</f>
        <v>1.27</v>
      </c>
      <c r="H138">
        <f>VLOOKUP(A138,away!$A$2:$E$405,3,FALSE)</f>
        <v>1.1875</v>
      </c>
      <c r="I138">
        <f>VLOOKUP(C138,away!$B$2:$E$405,3,FALSE)</f>
        <v>0.55000000000000004</v>
      </c>
      <c r="J138">
        <f>VLOOKUP(B138,home!$B$2:$E$405,4,FALSE)</f>
        <v>1.05</v>
      </c>
      <c r="K138" s="3">
        <f t="shared" si="112"/>
        <v>2.2282149999999996</v>
      </c>
      <c r="L138" s="3">
        <f t="shared" si="113"/>
        <v>0.68578125000000012</v>
      </c>
      <c r="M138" s="5">
        <f t="shared" si="114"/>
        <v>5.4258465643922893E-2</v>
      </c>
      <c r="N138" s="5">
        <f t="shared" si="115"/>
        <v>0.12089952702477361</v>
      </c>
      <c r="O138" s="5">
        <f t="shared" si="116"/>
        <v>3.7209438392371501E-2</v>
      </c>
      <c r="P138" s="5">
        <f t="shared" si="117"/>
        <v>8.2910628767458042E-2</v>
      </c>
      <c r="Q138" s="5">
        <f t="shared" si="118"/>
        <v>0.13469506980475299</v>
      </c>
      <c r="R138" s="5">
        <f t="shared" si="119"/>
        <v>1.2758767586259261E-2</v>
      </c>
      <c r="S138" s="5">
        <f t="shared" si="120"/>
        <v>3.167327107869098E-2</v>
      </c>
      <c r="T138" s="5">
        <f t="shared" si="121"/>
        <v>9.2371353339540774E-2</v>
      </c>
      <c r="U138" s="5">
        <f t="shared" si="122"/>
        <v>2.8429277317216672E-2</v>
      </c>
      <c r="V138" s="5">
        <f t="shared" si="123"/>
        <v>5.3776571270517555E-3</v>
      </c>
      <c r="W138" s="5">
        <f t="shared" si="124"/>
        <v>0.10004319165499918</v>
      </c>
      <c r="X138" s="5">
        <f t="shared" si="125"/>
        <v>6.8607745027154929E-2</v>
      </c>
      <c r="Y138" s="5">
        <f t="shared" si="126"/>
        <v>2.3524952572201798E-2</v>
      </c>
      <c r="Z138" s="5">
        <f t="shared" si="127"/>
        <v>2.9165745279214534E-3</v>
      </c>
      <c r="AA138" s="5">
        <f t="shared" si="128"/>
        <v>6.4987551117324993E-3</v>
      </c>
      <c r="AB138" s="5">
        <f t="shared" si="129"/>
        <v>7.2403118106445169E-3</v>
      </c>
      <c r="AC138" s="5">
        <f t="shared" si="130"/>
        <v>5.1358913352077219E-4</v>
      </c>
      <c r="AD138" s="5">
        <f t="shared" si="131"/>
        <v>5.5729435073386013E-2</v>
      </c>
      <c r="AE138" s="5">
        <f t="shared" si="132"/>
        <v>3.8218201646420508E-2</v>
      </c>
      <c r="AF138" s="5">
        <f t="shared" si="133"/>
        <v>1.3104663048917158E-2</v>
      </c>
      <c r="AG138" s="5">
        <f t="shared" si="134"/>
        <v>2.9956440688384072E-3</v>
      </c>
      <c r="AH138" s="5">
        <f t="shared" si="135"/>
        <v>5.0003303136903355E-4</v>
      </c>
      <c r="AI138" s="5">
        <f t="shared" si="136"/>
        <v>1.1141811009919508E-3</v>
      </c>
      <c r="AJ138" s="5">
        <f t="shared" si="137"/>
        <v>1.2413175209733899E-3</v>
      </c>
      <c r="AK138" s="5">
        <f t="shared" si="138"/>
        <v>9.2197410666524033E-4</v>
      </c>
      <c r="AL138" s="5">
        <f t="shared" si="139"/>
        <v>3.1391966199553225E-5</v>
      </c>
      <c r="AM138" s="5">
        <f t="shared" si="140"/>
        <v>2.483543263440895E-2</v>
      </c>
      <c r="AN138" s="5">
        <f t="shared" si="141"/>
        <v>1.7031674036315766E-2</v>
      </c>
      <c r="AO138" s="5">
        <f t="shared" si="142"/>
        <v>5.8400013551085858E-3</v>
      </c>
      <c r="AP138" s="5">
        <f t="shared" si="143"/>
        <v>1.3349878097693535E-3</v>
      </c>
      <c r="AQ138" s="5">
        <f t="shared" si="144"/>
        <v>2.2887740222959736E-4</v>
      </c>
      <c r="AR138" s="5">
        <f t="shared" si="145"/>
        <v>6.8582655458709026E-5</v>
      </c>
      <c r="AS138" s="5">
        <f t="shared" si="146"/>
        <v>1.5281690163292732E-4</v>
      </c>
      <c r="AT138" s="5">
        <f t="shared" si="147"/>
        <v>1.7025445623600657E-4</v>
      </c>
      <c r="AU138" s="5">
        <f t="shared" si="148"/>
        <v>1.2645451106730444E-4</v>
      </c>
      <c r="AV138" s="5">
        <f t="shared" si="149"/>
        <v>7.0441959594458444E-5</v>
      </c>
      <c r="AW138" s="5">
        <f t="shared" si="150"/>
        <v>1.3324739205636547E-6</v>
      </c>
      <c r="AX138" s="5">
        <f t="shared" si="151"/>
        <v>9.2231139212465858E-3</v>
      </c>
      <c r="AY138" s="5">
        <f t="shared" si="152"/>
        <v>6.3250385938048862E-3</v>
      </c>
      <c r="AZ138" s="5">
        <f t="shared" si="153"/>
        <v>2.1687964365788787E-3</v>
      </c>
      <c r="BA138" s="5">
        <f t="shared" si="154"/>
        <v>4.9577331042420308E-4</v>
      </c>
      <c r="BB138" s="5">
        <f t="shared" si="155"/>
        <v>8.4998010134837009E-5</v>
      </c>
      <c r="BC138" s="5">
        <f t="shared" si="156"/>
        <v>1.1658008327556243E-5</v>
      </c>
      <c r="BD138" s="5">
        <f t="shared" si="157"/>
        <v>7.8387831981321317E-6</v>
      </c>
      <c r="BE138" s="5">
        <f t="shared" si="158"/>
        <v>1.7466494303825985E-5</v>
      </c>
      <c r="BF138" s="5">
        <f t="shared" si="159"/>
        <v>1.9459552302599811E-5</v>
      </c>
      <c r="BG138" s="5">
        <f t="shared" si="160"/>
        <v>1.4453355444645807E-5</v>
      </c>
      <c r="BH138" s="5">
        <f t="shared" si="161"/>
        <v>8.0512958505228653E-6</v>
      </c>
      <c r="BI138" s="5">
        <f t="shared" si="162"/>
        <v>3.5880036367145594E-6</v>
      </c>
      <c r="BJ138" s="8">
        <f t="shared" si="163"/>
        <v>0.71777013477933438</v>
      </c>
      <c r="BK138" s="8">
        <f t="shared" si="164"/>
        <v>0.18109004231064887</v>
      </c>
      <c r="BL138" s="8">
        <f t="shared" si="165"/>
        <v>9.6573463946949906E-2</v>
      </c>
      <c r="BM138" s="8">
        <f t="shared" si="166"/>
        <v>0.54929461222543219</v>
      </c>
      <c r="BN138" s="8">
        <f t="shared" si="167"/>
        <v>0.44273189721953832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</v>
      </c>
      <c r="F139">
        <f>VLOOKUP(B139,home!$B$2:$E$405,3,FALSE)</f>
        <v>1.23</v>
      </c>
      <c r="G139">
        <f>VLOOKUP(C139,away!$B$2:$E$405,4,FALSE)</f>
        <v>0.77</v>
      </c>
      <c r="H139">
        <f>VLOOKUP(A139,away!$A$2:$E$405,3,FALSE)</f>
        <v>1.42307692307692</v>
      </c>
      <c r="I139">
        <f>VLOOKUP(C139,away!$B$2:$E$405,3,FALSE)</f>
        <v>0.92</v>
      </c>
      <c r="J139">
        <f>VLOOKUP(B139,home!$B$2:$E$405,4,FALSE)</f>
        <v>0.59</v>
      </c>
      <c r="K139" s="3">
        <f t="shared" si="112"/>
        <v>1.42065</v>
      </c>
      <c r="L139" s="3">
        <f t="shared" si="113"/>
        <v>0.77244615384615223</v>
      </c>
      <c r="M139" s="5">
        <f t="shared" si="114"/>
        <v>0.11157077301887006</v>
      </c>
      <c r="N139" s="5">
        <f t="shared" si="115"/>
        <v>0.15850301868925776</v>
      </c>
      <c r="O139" s="5">
        <f t="shared" si="116"/>
        <v>8.6182414500068222E-2</v>
      </c>
      <c r="P139" s="5">
        <f t="shared" si="117"/>
        <v>0.12243504715952193</v>
      </c>
      <c r="Q139" s="5">
        <f t="shared" si="118"/>
        <v>0.11258865675044703</v>
      </c>
      <c r="R139" s="5">
        <f t="shared" si="119"/>
        <v>3.3285637304876277E-2</v>
      </c>
      <c r="S139" s="5">
        <f t="shared" si="120"/>
        <v>3.3589309205599549E-2</v>
      </c>
      <c r="T139" s="5">
        <f t="shared" si="121"/>
        <v>8.696867487358742E-2</v>
      </c>
      <c r="U139" s="5">
        <f t="shared" si="122"/>
        <v>4.7287240637172483E-2</v>
      </c>
      <c r="V139" s="5">
        <f t="shared" si="123"/>
        <v>4.0955654776759654E-3</v>
      </c>
      <c r="W139" s="5">
        <f t="shared" si="124"/>
        <v>5.3316358404174209E-2</v>
      </c>
      <c r="X139" s="5">
        <f t="shared" si="125"/>
        <v>4.1184015986387337E-2</v>
      </c>
      <c r="Y139" s="5">
        <f t="shared" si="126"/>
        <v>1.5906217374311672E-2</v>
      </c>
      <c r="Z139" s="5">
        <f t="shared" si="127"/>
        <v>8.5704541714898969E-3</v>
      </c>
      <c r="AA139" s="5">
        <f t="shared" si="128"/>
        <v>1.217561571872712E-2</v>
      </c>
      <c r="AB139" s="5">
        <f t="shared" si="129"/>
        <v>8.6486442354048437E-3</v>
      </c>
      <c r="AC139" s="5">
        <f t="shared" si="130"/>
        <v>2.8089835874812687E-4</v>
      </c>
      <c r="AD139" s="5">
        <f t="shared" si="131"/>
        <v>1.8935971141722505E-2</v>
      </c>
      <c r="AE139" s="5">
        <f t="shared" si="132"/>
        <v>1.4627018077765281E-2</v>
      </c>
      <c r="AF139" s="5">
        <f t="shared" si="133"/>
        <v>5.6492919282039641E-3</v>
      </c>
      <c r="AG139" s="5">
        <f t="shared" si="134"/>
        <v>1.4545912739650888E-3</v>
      </c>
      <c r="AH139" s="5">
        <f t="shared" si="135"/>
        <v>1.6550535903705203E-3</v>
      </c>
      <c r="AI139" s="5">
        <f t="shared" si="136"/>
        <v>2.3512518831598794E-3</v>
      </c>
      <c r="AJ139" s="5">
        <f t="shared" si="137"/>
        <v>1.6701529939055417E-3</v>
      </c>
      <c r="AK139" s="5">
        <f t="shared" si="138"/>
        <v>7.909009502639696E-4</v>
      </c>
      <c r="AL139" s="5">
        <f t="shared" si="139"/>
        <v>1.2330040518601592E-5</v>
      </c>
      <c r="AM139" s="5">
        <f t="shared" si="140"/>
        <v>5.3802774804976141E-3</v>
      </c>
      <c r="AN139" s="5">
        <f t="shared" si="141"/>
        <v>4.1559746464354484E-3</v>
      </c>
      <c r="AO139" s="5">
        <f t="shared" si="142"/>
        <v>1.6051333155605919E-3</v>
      </c>
      <c r="AP139" s="5">
        <f t="shared" si="143"/>
        <v>4.1329301867170054E-4</v>
      </c>
      <c r="AQ139" s="5">
        <f t="shared" si="144"/>
        <v>7.9811650671105265E-5</v>
      </c>
      <c r="AR139" s="5">
        <f t="shared" si="145"/>
        <v>2.5568795605819479E-4</v>
      </c>
      <c r="AS139" s="5">
        <f t="shared" si="146"/>
        <v>3.6324309477407446E-4</v>
      </c>
      <c r="AT139" s="5">
        <f t="shared" si="147"/>
        <v>2.5802065129539449E-4</v>
      </c>
      <c r="AU139" s="5">
        <f t="shared" si="148"/>
        <v>1.2218567942093409E-4</v>
      </c>
      <c r="AV139" s="5">
        <f t="shared" si="149"/>
        <v>4.339577136733747E-5</v>
      </c>
      <c r="AW139" s="5">
        <f t="shared" si="150"/>
        <v>3.7585238786268389E-7</v>
      </c>
      <c r="AX139" s="5">
        <f t="shared" si="151"/>
        <v>1.2739152004448227E-3</v>
      </c>
      <c r="AY139" s="5">
        <f t="shared" si="152"/>
        <v>9.8403089690975339E-4</v>
      </c>
      <c r="AZ139" s="5">
        <f t="shared" si="153"/>
        <v>3.800554407918592E-4</v>
      </c>
      <c r="BA139" s="5">
        <f t="shared" si="154"/>
        <v>9.7857454495991903E-5</v>
      </c>
      <c r="BB139" s="5">
        <f t="shared" si="155"/>
        <v>1.8897403587650948E-5</v>
      </c>
      <c r="BC139" s="5">
        <f t="shared" si="156"/>
        <v>2.9194453437918922E-6</v>
      </c>
      <c r="BD139" s="5">
        <f t="shared" si="157"/>
        <v>3.2917529706989409E-5</v>
      </c>
      <c r="BE139" s="5">
        <f t="shared" si="158"/>
        <v>4.6764288578234498E-5</v>
      </c>
      <c r="BF139" s="5">
        <f t="shared" si="159"/>
        <v>3.3217843284334429E-5</v>
      </c>
      <c r="BG139" s="5">
        <f t="shared" si="160"/>
        <v>1.5730309687296573E-5</v>
      </c>
      <c r="BH139" s="5">
        <f t="shared" si="161"/>
        <v>5.5868161143144646E-6</v>
      </c>
      <c r="BI139" s="5">
        <f t="shared" si="162"/>
        <v>1.5873820625601685E-6</v>
      </c>
      <c r="BJ139" s="8">
        <f t="shared" si="163"/>
        <v>0.52352598045323251</v>
      </c>
      <c r="BK139" s="8">
        <f t="shared" si="164"/>
        <v>0.27296795415784397</v>
      </c>
      <c r="BL139" s="8">
        <f t="shared" si="165"/>
        <v>0.19522524913629852</v>
      </c>
      <c r="BM139" s="8">
        <f t="shared" si="166"/>
        <v>0.37474043545130198</v>
      </c>
      <c r="BN139" s="8">
        <f t="shared" si="167"/>
        <v>0.62456554742304138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</v>
      </c>
      <c r="F140">
        <f>VLOOKUP(B140,home!$B$2:$E$405,3,FALSE)</f>
        <v>0.76</v>
      </c>
      <c r="G140">
        <f>VLOOKUP(C140,away!$B$2:$E$405,4,FALSE)</f>
        <v>0.87</v>
      </c>
      <c r="H140">
        <f>VLOOKUP(A140,away!$A$2:$E$405,3,FALSE)</f>
        <v>1.42307692307692</v>
      </c>
      <c r="I140">
        <f>VLOOKUP(C140,away!$B$2:$E$405,3,FALSE)</f>
        <v>0.62</v>
      </c>
      <c r="J140">
        <f>VLOOKUP(B140,home!$B$2:$E$405,4,FALSE)</f>
        <v>1.41</v>
      </c>
      <c r="K140" s="3">
        <f t="shared" ref="K140:K150" si="168">E140*F140*G140</f>
        <v>0.99180000000000013</v>
      </c>
      <c r="L140" s="3">
        <f t="shared" ref="L140:L150" si="169">H140*I140*J140</f>
        <v>1.2440538461538435</v>
      </c>
      <c r="M140" s="5">
        <f t="shared" si="114"/>
        <v>0.10690081402493003</v>
      </c>
      <c r="N140" s="5">
        <f t="shared" si="115"/>
        <v>0.10602422734992561</v>
      </c>
      <c r="O140" s="5">
        <f t="shared" si="116"/>
        <v>0.13299036884469095</v>
      </c>
      <c r="P140" s="5">
        <f t="shared" si="117"/>
        <v>0.13189984782016451</v>
      </c>
      <c r="Q140" s="5">
        <f t="shared" si="118"/>
        <v>5.2577414342828116E-2</v>
      </c>
      <c r="R140" s="5">
        <f t="shared" si="119"/>
        <v>8.2723589931328043E-2</v>
      </c>
      <c r="S140" s="5">
        <f t="shared" si="120"/>
        <v>4.0686242695320632E-2</v>
      </c>
      <c r="T140" s="5">
        <f t="shared" si="121"/>
        <v>6.5409134534019572E-2</v>
      </c>
      <c r="U140" s="5">
        <f t="shared" si="122"/>
        <v>8.2045256493891161E-2</v>
      </c>
      <c r="V140" s="5">
        <f t="shared" si="123"/>
        <v>5.5778696135149915E-3</v>
      </c>
      <c r="W140" s="5">
        <f t="shared" si="124"/>
        <v>1.7382093181738979E-2</v>
      </c>
      <c r="X140" s="5">
        <f t="shared" si="125"/>
        <v>2.1624259876946876E-2</v>
      </c>
      <c r="Y140" s="5">
        <f t="shared" si="126"/>
        <v>1.3450871835073002E-2</v>
      </c>
      <c r="Z140" s="5">
        <f t="shared" si="127"/>
        <v>3.4304200073907332E-2</v>
      </c>
      <c r="AA140" s="5">
        <f t="shared" si="128"/>
        <v>3.4022905633301299E-2</v>
      </c>
      <c r="AB140" s="5">
        <f t="shared" si="129"/>
        <v>1.6871958903554113E-2</v>
      </c>
      <c r="AC140" s="5">
        <f t="shared" si="130"/>
        <v>4.3014180942752928E-4</v>
      </c>
      <c r="AD140" s="5">
        <f t="shared" si="131"/>
        <v>4.3098900044121801E-3</v>
      </c>
      <c r="AE140" s="5">
        <f t="shared" si="132"/>
        <v>5.361735236488978E-3</v>
      </c>
      <c r="AF140" s="5">
        <f t="shared" si="133"/>
        <v>3.335143671506351E-3</v>
      </c>
      <c r="AG140" s="5">
        <f t="shared" si="134"/>
        <v>1.3830327706710419E-3</v>
      </c>
      <c r="AH140" s="5">
        <f t="shared" si="135"/>
        <v>1.0669068010293849E-2</v>
      </c>
      <c r="AI140" s="5">
        <f t="shared" si="136"/>
        <v>1.0581581652609442E-2</v>
      </c>
      <c r="AJ140" s="5">
        <f t="shared" si="137"/>
        <v>5.2474063415290225E-3</v>
      </c>
      <c r="AK140" s="5">
        <f t="shared" si="138"/>
        <v>1.734792536509495E-3</v>
      </c>
      <c r="AL140" s="5">
        <f t="shared" si="139"/>
        <v>2.1229263676645222E-5</v>
      </c>
      <c r="AM140" s="5">
        <f t="shared" si="140"/>
        <v>8.5490978127520029E-4</v>
      </c>
      <c r="AN140" s="5">
        <f t="shared" si="141"/>
        <v>1.063553801509954E-3</v>
      </c>
      <c r="AO140" s="5">
        <f t="shared" si="142"/>
        <v>6.6155909867999998E-4</v>
      </c>
      <c r="AP140" s="5">
        <f t="shared" si="143"/>
        <v>2.7433838039030801E-4</v>
      </c>
      <c r="AQ140" s="5">
        <f t="shared" si="144"/>
        <v>8.5322929318044739E-5</v>
      </c>
      <c r="AR140" s="5">
        <f t="shared" si="145"/>
        <v>2.6545790186165998E-3</v>
      </c>
      <c r="AS140" s="5">
        <f t="shared" si="146"/>
        <v>2.6328114706639441E-3</v>
      </c>
      <c r="AT140" s="5">
        <f t="shared" si="147"/>
        <v>1.3056112083022499E-3</v>
      </c>
      <c r="AU140" s="5">
        <f t="shared" si="148"/>
        <v>4.316350654647239E-4</v>
      </c>
      <c r="AV140" s="5">
        <f t="shared" si="149"/>
        <v>1.070239144819783E-4</v>
      </c>
      <c r="AW140" s="5">
        <f t="shared" si="150"/>
        <v>7.2760506337487272E-7</v>
      </c>
      <c r="AX140" s="5">
        <f t="shared" si="151"/>
        <v>1.4131658684479056E-4</v>
      </c>
      <c r="AY140" s="5">
        <f t="shared" si="152"/>
        <v>1.7580544338959537E-4</v>
      </c>
      <c r="AZ140" s="5">
        <f t="shared" si="153"/>
        <v>1.0935571901180398E-4</v>
      </c>
      <c r="BA140" s="5">
        <f t="shared" si="154"/>
        <v>4.5348134278517898E-5</v>
      </c>
      <c r="BB140" s="5">
        <f t="shared" si="155"/>
        <v>1.4103880216272793E-5</v>
      </c>
      <c r="BC140" s="5">
        <f t="shared" si="156"/>
        <v>3.5091972857494543E-6</v>
      </c>
      <c r="BD140" s="5">
        <f t="shared" si="157"/>
        <v>5.5040653967154598E-4</v>
      </c>
      <c r="BE140" s="5">
        <f t="shared" si="158"/>
        <v>5.4589320604623941E-4</v>
      </c>
      <c r="BF140" s="5">
        <f t="shared" si="159"/>
        <v>2.7070844087833014E-4</v>
      </c>
      <c r="BG140" s="5">
        <f t="shared" si="160"/>
        <v>8.9496210554375948E-5</v>
      </c>
      <c r="BH140" s="5">
        <f t="shared" si="161"/>
        <v>2.2190585406957518E-5</v>
      </c>
      <c r="BI140" s="5">
        <f t="shared" si="162"/>
        <v>4.4017245213240943E-6</v>
      </c>
      <c r="BJ140" s="8">
        <f t="shared" si="163"/>
        <v>0.29428692575581095</v>
      </c>
      <c r="BK140" s="8">
        <f t="shared" si="164"/>
        <v>0.28569195067042386</v>
      </c>
      <c r="BL140" s="8">
        <f t="shared" si="165"/>
        <v>0.38550168573231564</v>
      </c>
      <c r="BM140" s="8">
        <f t="shared" si="166"/>
        <v>0.38649342208026449</v>
      </c>
      <c r="BN140" s="8">
        <f t="shared" si="167"/>
        <v>0.61311626231386718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</v>
      </c>
      <c r="F141">
        <f>VLOOKUP(B141,home!$B$2:$E$405,3,FALSE)</f>
        <v>0.92</v>
      </c>
      <c r="G141">
        <f>VLOOKUP(C141,away!$B$2:$E$405,4,FALSE)</f>
        <v>0.76</v>
      </c>
      <c r="H141">
        <f>VLOOKUP(A141,away!$A$2:$E$405,3,FALSE)</f>
        <v>1.42307692307692</v>
      </c>
      <c r="I141">
        <f>VLOOKUP(C141,away!$B$2:$E$405,3,FALSE)</f>
        <v>0.81</v>
      </c>
      <c r="J141">
        <f>VLOOKUP(B141,home!$B$2:$E$405,4,FALSE)</f>
        <v>0.32</v>
      </c>
      <c r="K141" s="3">
        <f t="shared" si="168"/>
        <v>1.0488000000000002</v>
      </c>
      <c r="L141" s="3">
        <f t="shared" si="169"/>
        <v>0.36886153846153769</v>
      </c>
      <c r="M141" s="5">
        <f t="shared" si="114"/>
        <v>0.24227991723906869</v>
      </c>
      <c r="N141" s="5">
        <f t="shared" si="115"/>
        <v>0.25410317720033526</v>
      </c>
      <c r="O141" s="5">
        <f t="shared" si="116"/>
        <v>8.9367743011136896E-2</v>
      </c>
      <c r="P141" s="5">
        <f t="shared" si="117"/>
        <v>9.3728888870080393E-2</v>
      </c>
      <c r="Q141" s="5">
        <f t="shared" si="118"/>
        <v>0.13325170612385584</v>
      </c>
      <c r="R141" s="5">
        <f t="shared" si="119"/>
        <v>1.6482161587961643E-2</v>
      </c>
      <c r="S141" s="5">
        <f t="shared" si="120"/>
        <v>9.0650359189193702E-3</v>
      </c>
      <c r="T141" s="5">
        <f t="shared" si="121"/>
        <v>4.9151429323470157E-2</v>
      </c>
      <c r="U141" s="5">
        <f t="shared" si="122"/>
        <v>1.7286491073454174E-2</v>
      </c>
      <c r="V141" s="5">
        <f t="shared" si="123"/>
        <v>3.8965752870116327E-4</v>
      </c>
      <c r="W141" s="5">
        <f t="shared" si="124"/>
        <v>4.6584796460900017E-2</v>
      </c>
      <c r="X141" s="5">
        <f t="shared" si="125"/>
        <v>1.7183339691485174E-2</v>
      </c>
      <c r="Y141" s="5">
        <f t="shared" si="126"/>
        <v>3.1691365572542127E-3</v>
      </c>
      <c r="Z141" s="5">
        <f t="shared" si="127"/>
        <v>2.026545160169064E-3</v>
      </c>
      <c r="AA141" s="5">
        <f t="shared" si="128"/>
        <v>2.1254405639853148E-3</v>
      </c>
      <c r="AB141" s="5">
        <f t="shared" si="129"/>
        <v>1.1145810317538991E-3</v>
      </c>
      <c r="AC141" s="5">
        <f t="shared" si="130"/>
        <v>9.4214802296694767E-6</v>
      </c>
      <c r="AD141" s="5">
        <f t="shared" si="131"/>
        <v>1.2214533632047983E-2</v>
      </c>
      <c r="AE141" s="5">
        <f t="shared" si="132"/>
        <v>4.5054716671074123E-3</v>
      </c>
      <c r="AF141" s="5">
        <f t="shared" si="133"/>
        <v>8.3094760531205445E-4</v>
      </c>
      <c r="AG141" s="5">
        <f t="shared" si="134"/>
        <v>1.0216820402544499E-4</v>
      </c>
      <c r="AH141" s="5">
        <f t="shared" si="135"/>
        <v>1.8687864138543605E-4</v>
      </c>
      <c r="AI141" s="5">
        <f t="shared" si="136"/>
        <v>1.9599831908504535E-4</v>
      </c>
      <c r="AJ141" s="5">
        <f t="shared" si="137"/>
        <v>1.0278151852819779E-4</v>
      </c>
      <c r="AK141" s="5">
        <f t="shared" si="138"/>
        <v>3.5932418877457962E-5</v>
      </c>
      <c r="AL141" s="5">
        <f t="shared" si="139"/>
        <v>1.4579250042701469E-7</v>
      </c>
      <c r="AM141" s="5">
        <f t="shared" si="140"/>
        <v>2.5621205746583862E-3</v>
      </c>
      <c r="AN141" s="5">
        <f t="shared" si="141"/>
        <v>9.450677368924512E-4</v>
      </c>
      <c r="AO141" s="5">
        <f t="shared" si="142"/>
        <v>1.7429956969025663E-4</v>
      </c>
      <c r="AP141" s="5">
        <f t="shared" si="143"/>
        <v>2.1430802476377354E-5</v>
      </c>
      <c r="AQ141" s="5">
        <f t="shared" si="144"/>
        <v>1.9762496929754703E-6</v>
      </c>
      <c r="AR141" s="5">
        <f t="shared" si="145"/>
        <v>1.3786468633406784E-5</v>
      </c>
      <c r="AS141" s="5">
        <f t="shared" si="146"/>
        <v>1.4459248302717039E-5</v>
      </c>
      <c r="AT141" s="5">
        <f t="shared" si="147"/>
        <v>7.5824298099448158E-6</v>
      </c>
      <c r="AU141" s="5">
        <f t="shared" si="148"/>
        <v>2.6508174615567084E-6</v>
      </c>
      <c r="AV141" s="5">
        <f t="shared" si="149"/>
        <v>6.9504433842016892E-7</v>
      </c>
      <c r="AW141" s="5">
        <f t="shared" si="150"/>
        <v>1.5667104335733823E-9</v>
      </c>
      <c r="AX141" s="5">
        <f t="shared" si="151"/>
        <v>4.4785867645028579E-4</v>
      </c>
      <c r="AY141" s="5">
        <f t="shared" si="152"/>
        <v>1.6519784040880045E-4</v>
      </c>
      <c r="AZ141" s="5">
        <f t="shared" si="153"/>
        <v>3.0467564781856853E-5</v>
      </c>
      <c r="BA141" s="5">
        <f t="shared" si="154"/>
        <v>3.7461042728707607E-6</v>
      </c>
      <c r="BB141" s="5">
        <f t="shared" si="155"/>
        <v>3.4544844633211213E-7</v>
      </c>
      <c r="BC141" s="5">
        <f t="shared" si="156"/>
        <v>2.5484529074642166E-8</v>
      </c>
      <c r="BD141" s="5">
        <f t="shared" si="157"/>
        <v>8.4754967167835969E-7</v>
      </c>
      <c r="BE141" s="5">
        <f t="shared" si="158"/>
        <v>8.8891009565626383E-7</v>
      </c>
      <c r="BF141" s="5">
        <f t="shared" si="159"/>
        <v>4.6614445416214479E-7</v>
      </c>
      <c r="BG141" s="5">
        <f t="shared" si="160"/>
        <v>1.6296410117508586E-7</v>
      </c>
      <c r="BH141" s="5">
        <f t="shared" si="161"/>
        <v>4.2729187328107511E-8</v>
      </c>
      <c r="BI141" s="5">
        <f t="shared" si="162"/>
        <v>8.9628743339438364E-9</v>
      </c>
      <c r="BJ141" s="8">
        <f t="shared" si="163"/>
        <v>0.52544924251809333</v>
      </c>
      <c r="BK141" s="8">
        <f t="shared" si="164"/>
        <v>0.34563826466990849</v>
      </c>
      <c r="BL141" s="8">
        <f t="shared" si="165"/>
        <v>0.12693959943509844</v>
      </c>
      <c r="BM141" s="8">
        <f t="shared" si="166"/>
        <v>0.17067486147713209</v>
      </c>
      <c r="BN141" s="8">
        <f t="shared" si="167"/>
        <v>0.82921359403243877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</v>
      </c>
      <c r="F142">
        <f>VLOOKUP(B142,home!$B$2:$E$405,3,FALSE)</f>
        <v>0.87</v>
      </c>
      <c r="G142">
        <f>VLOOKUP(C142,away!$B$2:$E$405,4,FALSE)</f>
        <v>1.03</v>
      </c>
      <c r="H142">
        <f>VLOOKUP(A142,away!$A$2:$E$405,3,FALSE)</f>
        <v>1.42307692307692</v>
      </c>
      <c r="I142">
        <f>VLOOKUP(C142,away!$B$2:$E$405,3,FALSE)</f>
        <v>0.62</v>
      </c>
      <c r="J142">
        <f>VLOOKUP(B142,home!$B$2:$E$405,4,FALSE)</f>
        <v>0.76</v>
      </c>
      <c r="K142" s="3">
        <f t="shared" si="168"/>
        <v>1.34415</v>
      </c>
      <c r="L142" s="3">
        <f t="shared" si="169"/>
        <v>0.67055384615384472</v>
      </c>
      <c r="M142" s="5">
        <f t="shared" si="114"/>
        <v>0.13335989256332739</v>
      </c>
      <c r="N142" s="5">
        <f t="shared" si="115"/>
        <v>0.17925569958899651</v>
      </c>
      <c r="O142" s="5">
        <f t="shared" si="116"/>
        <v>8.9424988881002698E-2</v>
      </c>
      <c r="P142" s="5">
        <f t="shared" si="117"/>
        <v>0.12020059880439977</v>
      </c>
      <c r="Q142" s="5">
        <f t="shared" si="118"/>
        <v>0.12047327430127486</v>
      </c>
      <c r="R142" s="5">
        <f t="shared" si="119"/>
        <v>2.9982135118210577E-2</v>
      </c>
      <c r="S142" s="5">
        <f t="shared" si="120"/>
        <v>2.7084949746182866E-2</v>
      </c>
      <c r="T142" s="5">
        <f t="shared" si="121"/>
        <v>8.0783817441466996E-2</v>
      </c>
      <c r="U142" s="5">
        <f t="shared" si="122"/>
        <v>4.0300486919142745E-2</v>
      </c>
      <c r="V142" s="5">
        <f t="shared" si="123"/>
        <v>2.7124823375816072E-3</v>
      </c>
      <c r="W142" s="5">
        <f t="shared" si="124"/>
        <v>5.3978050550686198E-2</v>
      </c>
      <c r="X142" s="5">
        <f t="shared" si="125"/>
        <v>3.6195189404649289E-2</v>
      </c>
      <c r="Y142" s="5">
        <f t="shared" si="126"/>
        <v>1.2135411733777234E-2</v>
      </c>
      <c r="Z142" s="5">
        <f t="shared" si="127"/>
        <v>6.7015453398067875E-3</v>
      </c>
      <c r="AA142" s="5">
        <f t="shared" si="128"/>
        <v>9.0078821685012928E-3</v>
      </c>
      <c r="AB142" s="5">
        <f t="shared" si="129"/>
        <v>6.0539724083955079E-3</v>
      </c>
      <c r="AC142" s="5">
        <f t="shared" si="130"/>
        <v>1.5280175084726212E-4</v>
      </c>
      <c r="AD142" s="5">
        <f t="shared" si="131"/>
        <v>1.8138649161926212E-2</v>
      </c>
      <c r="AE142" s="5">
        <f t="shared" si="132"/>
        <v>1.2162940959564834E-2</v>
      </c>
      <c r="AF142" s="5">
        <f t="shared" si="133"/>
        <v>4.0779534204891665E-3</v>
      </c>
      <c r="AG142" s="5">
        <f t="shared" si="134"/>
        <v>9.1149578351507922E-4</v>
      </c>
      <c r="AH142" s="5">
        <f t="shared" si="135"/>
        <v>1.1234367506954537E-3</v>
      </c>
      <c r="AI142" s="5">
        <f t="shared" si="136"/>
        <v>1.510067508447294E-3</v>
      </c>
      <c r="AJ142" s="5">
        <f t="shared" si="137"/>
        <v>1.0148786207397154E-3</v>
      </c>
      <c r="AK142" s="5">
        <f t="shared" si="138"/>
        <v>4.5471636602242946E-4</v>
      </c>
      <c r="AL142" s="5">
        <f t="shared" si="139"/>
        <v>5.5089612317976066E-6</v>
      </c>
      <c r="AM142" s="5">
        <f t="shared" si="140"/>
        <v>4.8762130542006231E-3</v>
      </c>
      <c r="AN142" s="5">
        <f t="shared" si="141"/>
        <v>3.2697634181598138E-3</v>
      </c>
      <c r="AO142" s="5">
        <f t="shared" si="142"/>
        <v>1.0962762180301024E-3</v>
      </c>
      <c r="AP142" s="5">
        <f t="shared" si="143"/>
        <v>2.4503741148235874E-4</v>
      </c>
      <c r="AQ142" s="5">
        <f t="shared" si="144"/>
        <v>4.1077694680269472E-5</v>
      </c>
      <c r="AR142" s="5">
        <f t="shared" si="145"/>
        <v>1.5066496681788295E-4</v>
      </c>
      <c r="AS142" s="5">
        <f t="shared" si="146"/>
        <v>2.0251631514825734E-4</v>
      </c>
      <c r="AT142" s="5">
        <f t="shared" si="147"/>
        <v>1.361061525032651E-4</v>
      </c>
      <c r="AU142" s="5">
        <f t="shared" si="148"/>
        <v>6.0982361629087922E-5</v>
      </c>
      <c r="AV142" s="5">
        <f t="shared" si="149"/>
        <v>2.049236034593463E-5</v>
      </c>
      <c r="AW142" s="5">
        <f t="shared" si="150"/>
        <v>1.3792678387541352E-7</v>
      </c>
      <c r="AX142" s="5">
        <f t="shared" si="151"/>
        <v>1.0923936294672937E-3</v>
      </c>
      <c r="AY142" s="5">
        <f t="shared" si="152"/>
        <v>7.3250874975325177E-4</v>
      </c>
      <c r="AZ142" s="5">
        <f t="shared" si="153"/>
        <v>2.4559327974419353E-4</v>
      </c>
      <c r="BA142" s="5">
        <f t="shared" si="154"/>
        <v>5.4894506107335369E-5</v>
      </c>
      <c r="BB142" s="5">
        <f t="shared" si="155"/>
        <v>9.2024305507473603E-6</v>
      </c>
      <c r="BC142" s="5">
        <f t="shared" si="156"/>
        <v>1.2341450399534577E-6</v>
      </c>
      <c r="BD142" s="5">
        <f t="shared" si="157"/>
        <v>1.6838162163395458E-5</v>
      </c>
      <c r="BE142" s="5">
        <f t="shared" si="158"/>
        <v>2.2633015671928004E-5</v>
      </c>
      <c r="BF142" s="5">
        <f t="shared" si="159"/>
        <v>1.5211084007711017E-5</v>
      </c>
      <c r="BG142" s="5">
        <f t="shared" si="160"/>
        <v>6.8153261896549214E-6</v>
      </c>
      <c r="BH142" s="5">
        <f t="shared" si="161"/>
        <v>2.2902051744561654E-6</v>
      </c>
      <c r="BI142" s="5">
        <f t="shared" si="162"/>
        <v>6.1567585704905091E-7</v>
      </c>
      <c r="BJ142" s="8">
        <f t="shared" si="163"/>
        <v>0.52977667688356234</v>
      </c>
      <c r="BK142" s="8">
        <f t="shared" si="164"/>
        <v>0.28424874291332392</v>
      </c>
      <c r="BL142" s="8">
        <f t="shared" si="165"/>
        <v>0.17950773036666623</v>
      </c>
      <c r="BM142" s="8">
        <f t="shared" si="166"/>
        <v>0.3268057354231782</v>
      </c>
      <c r="BN142" s="8">
        <f t="shared" si="167"/>
        <v>0.67269658925721187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1.6256983240223499</v>
      </c>
      <c r="F143">
        <f>VLOOKUP(B143,home!$B$2:$E$405,3,FALSE)</f>
        <v>0.68</v>
      </c>
      <c r="G143">
        <f>VLOOKUP(C143,away!$B$2:$E$405,4,FALSE)</f>
        <v>1.0900000000000001</v>
      </c>
      <c r="H143">
        <f>VLOOKUP(A143,away!$A$2:$E$405,3,FALSE)</f>
        <v>1.4636871508379901</v>
      </c>
      <c r="I143">
        <f>VLOOKUP(C143,away!$B$2:$E$405,3,FALSE)</f>
        <v>0.34</v>
      </c>
      <c r="J143">
        <f>VLOOKUP(B143,home!$B$2:$E$405,4,FALSE)</f>
        <v>1.3</v>
      </c>
      <c r="K143" s="3">
        <f t="shared" si="168"/>
        <v>1.204967597765366</v>
      </c>
      <c r="L143" s="3">
        <f t="shared" si="169"/>
        <v>0.64694972067039169</v>
      </c>
      <c r="M143" s="5">
        <f t="shared" si="114"/>
        <v>0.15693598142180679</v>
      </c>
      <c r="N143" s="5">
        <f t="shared" si="115"/>
        <v>0.18910277253678462</v>
      </c>
      <c r="O143" s="5">
        <f t="shared" si="116"/>
        <v>0.10152968934397168</v>
      </c>
      <c r="P143" s="5">
        <f t="shared" si="117"/>
        <v>0.12233998587066942</v>
      </c>
      <c r="Q143" s="5">
        <f t="shared" si="118"/>
        <v>0.11393135677720992</v>
      </c>
      <c r="R143" s="5">
        <f t="shared" si="119"/>
        <v>3.2842302080417052E-2</v>
      </c>
      <c r="S143" s="5">
        <f t="shared" si="120"/>
        <v>2.3842639538806026E-2</v>
      </c>
      <c r="T143" s="5">
        <f t="shared" si="121"/>
        <v>7.3707859442614695E-2</v>
      </c>
      <c r="U143" s="5">
        <f t="shared" si="122"/>
        <v>3.9573909842924609E-2</v>
      </c>
      <c r="V143" s="5">
        <f t="shared" si="123"/>
        <v>2.0651791031607099E-3</v>
      </c>
      <c r="W143" s="5">
        <f t="shared" si="124"/>
        <v>4.5761197761994506E-2</v>
      </c>
      <c r="X143" s="5">
        <f t="shared" si="125"/>
        <v>2.96051941096649E-2</v>
      </c>
      <c r="Y143" s="5">
        <f t="shared" si="126"/>
        <v>9.5765360298202141E-3</v>
      </c>
      <c r="Z143" s="5">
        <f t="shared" si="127"/>
        <v>7.0824393856994787E-3</v>
      </c>
      <c r="AA143" s="5">
        <f t="shared" si="128"/>
        <v>8.5341099729051156E-3</v>
      </c>
      <c r="AB143" s="5">
        <f t="shared" si="129"/>
        <v>5.1416629965584659E-3</v>
      </c>
      <c r="AC143" s="5">
        <f t="shared" si="130"/>
        <v>1.0061984352317241E-4</v>
      </c>
      <c r="AD143" s="5">
        <f t="shared" si="131"/>
        <v>1.3785190134534093E-2</v>
      </c>
      <c r="AE143" s="5">
        <f t="shared" si="132"/>
        <v>8.9183249069250698E-3</v>
      </c>
      <c r="AF143" s="5">
        <f t="shared" si="133"/>
        <v>2.8848539036914851E-3</v>
      </c>
      <c r="AG143" s="5">
        <f t="shared" si="134"/>
        <v>6.2211847572269849E-4</v>
      </c>
      <c r="AH143" s="5">
        <f t="shared" si="135"/>
        <v>1.1454955455608145E-3</v>
      </c>
      <c r="AI143" s="5">
        <f t="shared" si="136"/>
        <v>1.380285015785342E-3</v>
      </c>
      <c r="AJ143" s="5">
        <f t="shared" si="137"/>
        <v>8.3159935985119705E-4</v>
      </c>
      <c r="AK143" s="5">
        <f t="shared" si="138"/>
        <v>3.3401676098103781E-4</v>
      </c>
      <c r="AL143" s="5">
        <f t="shared" si="139"/>
        <v>3.1375418494622895E-6</v>
      </c>
      <c r="AM143" s="5">
        <f t="shared" si="140"/>
        <v>3.3221414882296722E-3</v>
      </c>
      <c r="AN143" s="5">
        <f t="shared" si="141"/>
        <v>2.1492585078377057E-3</v>
      </c>
      <c r="AO143" s="5">
        <f t="shared" si="142"/>
        <v>6.9523109564703308E-4</v>
      </c>
      <c r="AP143" s="5">
        <f t="shared" si="143"/>
        <v>1.4992652104340616E-4</v>
      </c>
      <c r="AQ143" s="5">
        <f t="shared" si="144"/>
        <v>2.42487302275288E-5</v>
      </c>
      <c r="AR143" s="5">
        <f t="shared" si="145"/>
        <v>1.4821560464594943E-4</v>
      </c>
      <c r="AS143" s="5">
        <f t="shared" si="146"/>
        <v>1.785950010815709E-4</v>
      </c>
      <c r="AT143" s="5">
        <f t="shared" si="147"/>
        <v>1.0760059471308175E-4</v>
      </c>
      <c r="AU143" s="5">
        <f t="shared" si="148"/>
        <v>4.3218410043182295E-5</v>
      </c>
      <c r="AV143" s="5">
        <f t="shared" si="149"/>
        <v>1.3019195932242987E-5</v>
      </c>
      <c r="AW143" s="5">
        <f t="shared" si="150"/>
        <v>6.7941154881945953E-8</v>
      </c>
      <c r="AX143" s="5">
        <f t="shared" si="151"/>
        <v>6.6717880808479389E-4</v>
      </c>
      <c r="AY143" s="5">
        <f t="shared" si="152"/>
        <v>4.3163114352766228E-4</v>
      </c>
      <c r="AZ143" s="5">
        <f t="shared" si="153"/>
        <v>1.3962182386893139E-4</v>
      </c>
      <c r="BA143" s="5">
        <f t="shared" si="154"/>
        <v>3.0109433317165267E-5</v>
      </c>
      <c r="BB143" s="5">
        <f t="shared" si="155"/>
        <v>4.8698223685209636E-6</v>
      </c>
      <c r="BC143" s="5">
        <f t="shared" si="156"/>
        <v>6.3010604420581272E-7</v>
      </c>
      <c r="BD143" s="5">
        <f t="shared" si="157"/>
        <v>1.598134067078169E-5</v>
      </c>
      <c r="BE143" s="5">
        <f t="shared" si="158"/>
        <v>1.9256997677141751E-5</v>
      </c>
      <c r="BF143" s="5">
        <f t="shared" si="159"/>
        <v>1.1602029115599368E-5</v>
      </c>
      <c r="BG143" s="5">
        <f t="shared" si="160"/>
        <v>4.6600230508758692E-6</v>
      </c>
      <c r="BH143" s="5">
        <f t="shared" si="161"/>
        <v>1.4037941952862823E-6</v>
      </c>
      <c r="BI143" s="5">
        <f t="shared" si="162"/>
        <v>3.3830530385021517E-7</v>
      </c>
      <c r="BJ143" s="8">
        <f t="shared" si="163"/>
        <v>0.4955102515591589</v>
      </c>
      <c r="BK143" s="8">
        <f t="shared" si="164"/>
        <v>0.30571917446334324</v>
      </c>
      <c r="BL143" s="8">
        <f t="shared" si="165"/>
        <v>0.1918569622153849</v>
      </c>
      <c r="BM143" s="8">
        <f t="shared" si="166"/>
        <v>0.28305517639035416</v>
      </c>
      <c r="BN143" s="8">
        <f t="shared" si="167"/>
        <v>0.71668208803085942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1.6256983240223499</v>
      </c>
      <c r="F144">
        <f>VLOOKUP(B144,home!$B$2:$E$405,3,FALSE)</f>
        <v>1.1599999999999999</v>
      </c>
      <c r="G144">
        <f>VLOOKUP(C144,away!$B$2:$E$405,4,FALSE)</f>
        <v>1.1599999999999999</v>
      </c>
      <c r="H144">
        <f>VLOOKUP(A144,away!$A$2:$E$405,3,FALSE)</f>
        <v>1.4636871508379901</v>
      </c>
      <c r="I144">
        <f>VLOOKUP(C144,away!$B$2:$E$405,3,FALSE)</f>
        <v>0.75</v>
      </c>
      <c r="J144">
        <f>VLOOKUP(B144,home!$B$2:$E$405,4,FALSE)</f>
        <v>0.61</v>
      </c>
      <c r="K144" s="3">
        <f t="shared" si="168"/>
        <v>2.1875396648044738</v>
      </c>
      <c r="L144" s="3">
        <f t="shared" si="169"/>
        <v>0.66963687150838036</v>
      </c>
      <c r="M144" s="5">
        <f t="shared" si="114"/>
        <v>5.7430685017241821E-2</v>
      </c>
      <c r="N144" s="5">
        <f t="shared" si="115"/>
        <v>0.12563190145210851</v>
      </c>
      <c r="O144" s="5">
        <f t="shared" si="116"/>
        <v>3.8457704243529026E-2</v>
      </c>
      <c r="P144" s="5">
        <f t="shared" si="117"/>
        <v>8.4127753450039075E-2</v>
      </c>
      <c r="Q144" s="5">
        <f t="shared" si="118"/>
        <v>0.13741238379564708</v>
      </c>
      <c r="R144" s="5">
        <f t="shared" si="119"/>
        <v>1.2876348377515669E-2</v>
      </c>
      <c r="S144" s="5">
        <f t="shared" si="120"/>
        <v>3.0808786707078994E-2</v>
      </c>
      <c r="T144" s="5">
        <f t="shared" si="121"/>
        <v>9.2016398791425952E-2</v>
      </c>
      <c r="U144" s="5">
        <f t="shared" si="122"/>
        <v>2.8167522813656257E-2</v>
      </c>
      <c r="V144" s="5">
        <f t="shared" si="123"/>
        <v>5.014497063159898E-3</v>
      </c>
      <c r="W144" s="5">
        <f t="shared" si="124"/>
        <v>0.10019834666277116</v>
      </c>
      <c r="X144" s="5">
        <f t="shared" si="125"/>
        <v>6.7096507389570237E-2</v>
      </c>
      <c r="Y144" s="5">
        <f t="shared" si="126"/>
        <v>2.2465147648745368E-2</v>
      </c>
      <c r="Z144" s="5">
        <f t="shared" si="127"/>
        <v>2.8741592146572007E-3</v>
      </c>
      <c r="AA144" s="5">
        <f t="shared" si="128"/>
        <v>6.2873372850259027E-3</v>
      </c>
      <c r="AB144" s="5">
        <f t="shared" si="129"/>
        <v>6.876899848499117E-3</v>
      </c>
      <c r="AC144" s="5">
        <f t="shared" si="130"/>
        <v>4.5909513842514089E-4</v>
      </c>
      <c r="AD144" s="5">
        <f t="shared" si="131"/>
        <v>5.4796964418160211E-2</v>
      </c>
      <c r="AE144" s="5">
        <f t="shared" si="132"/>
        <v>3.6694067821132839E-2</v>
      </c>
      <c r="AF144" s="5">
        <f t="shared" si="133"/>
        <v>1.2285850389329861E-2</v>
      </c>
      <c r="AG144" s="5">
        <f t="shared" si="134"/>
        <v>2.742352806176955E-3</v>
      </c>
      <c r="AH144" s="5">
        <f t="shared" si="135"/>
        <v>4.8116074618000771E-4</v>
      </c>
      <c r="AI144" s="5">
        <f t="shared" si="136"/>
        <v>1.0525582174156847E-3</v>
      </c>
      <c r="AJ144" s="5">
        <f t="shared" si="137"/>
        <v>1.1512564250563508E-3</v>
      </c>
      <c r="AK144" s="5">
        <f t="shared" si="138"/>
        <v>8.3947303139058867E-4</v>
      </c>
      <c r="AL144" s="5">
        <f t="shared" si="139"/>
        <v>2.690035308055025E-5</v>
      </c>
      <c r="AM144" s="5">
        <f t="shared" si="140"/>
        <v>2.3974106635120961E-2</v>
      </c>
      <c r="AN144" s="5">
        <f t="shared" si="141"/>
        <v>1.6053945764350704E-2</v>
      </c>
      <c r="AO144" s="5">
        <f t="shared" si="142"/>
        <v>5.3751570085025097E-3</v>
      </c>
      <c r="AP144" s="5">
        <f t="shared" si="143"/>
        <v>1.1998011076799883E-3</v>
      </c>
      <c r="AQ144" s="5">
        <f t="shared" si="144"/>
        <v>2.0085776504477916E-4</v>
      </c>
      <c r="AR144" s="5">
        <f t="shared" si="145"/>
        <v>6.4440595352923657E-5</v>
      </c>
      <c r="AS144" s="5">
        <f t="shared" si="146"/>
        <v>1.4096635835813537E-4</v>
      </c>
      <c r="AT144" s="5">
        <f t="shared" si="147"/>
        <v>1.541847501557314E-4</v>
      </c>
      <c r="AU144" s="5">
        <f t="shared" si="148"/>
        <v>1.1242841889121006E-4</v>
      </c>
      <c r="AV144" s="5">
        <f t="shared" si="149"/>
        <v>6.1485406443943644E-5</v>
      </c>
      <c r="AW144" s="5">
        <f t="shared" si="150"/>
        <v>1.0945882322703517E-6</v>
      </c>
      <c r="AX144" s="5">
        <f t="shared" si="151"/>
        <v>8.7407181987632088E-3</v>
      </c>
      <c r="AY144" s="5">
        <f t="shared" si="152"/>
        <v>5.8531071893561598E-3</v>
      </c>
      <c r="AZ144" s="5">
        <f t="shared" si="153"/>
        <v>1.9597281934418337E-3</v>
      </c>
      <c r="BA144" s="5">
        <f t="shared" si="154"/>
        <v>4.3743541882105321E-4</v>
      </c>
      <c r="BB144" s="5">
        <f t="shared" si="155"/>
        <v>7.3230721336572032E-5</v>
      </c>
      <c r="BC144" s="5">
        <f t="shared" si="156"/>
        <v>9.8075982268248204E-6</v>
      </c>
      <c r="BD144" s="5">
        <f t="shared" si="157"/>
        <v>7.1919664450448784E-6</v>
      </c>
      <c r="BE144" s="5">
        <f t="shared" si="158"/>
        <v>1.5732711866478495E-5</v>
      </c>
      <c r="BF144" s="5">
        <f t="shared" si="159"/>
        <v>1.7207965621430871E-5</v>
      </c>
      <c r="BG144" s="5">
        <f t="shared" si="160"/>
        <v>1.2547702449157264E-5</v>
      </c>
      <c r="BH144" s="5">
        <f t="shared" si="161"/>
        <v>6.8621492024239386E-6</v>
      </c>
      <c r="BI144" s="5">
        <f t="shared" si="162"/>
        <v>3.0022447132217483E-6</v>
      </c>
      <c r="BJ144" s="8">
        <f t="shared" si="163"/>
        <v>0.71521781677571283</v>
      </c>
      <c r="BK144" s="8">
        <f t="shared" si="164"/>
        <v>0.18372082491838165</v>
      </c>
      <c r="BL144" s="8">
        <f t="shared" si="165"/>
        <v>9.678631125776832E-2</v>
      </c>
      <c r="BM144" s="8">
        <f t="shared" si="166"/>
        <v>0.53681032322931477</v>
      </c>
      <c r="BN144" s="8">
        <f t="shared" si="167"/>
        <v>0.45593677633608121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1.6145251396647999</v>
      </c>
      <c r="F145">
        <f>VLOOKUP(B145,home!$B$2:$E$405,3,FALSE)</f>
        <v>1.3</v>
      </c>
      <c r="G145">
        <f>VLOOKUP(C145,away!$B$2:$E$405,4,FALSE)</f>
        <v>0.93</v>
      </c>
      <c r="H145">
        <f>VLOOKUP(A145,away!$A$2:$E$405,3,FALSE)</f>
        <v>1.3296089385474901</v>
      </c>
      <c r="I145">
        <f>VLOOKUP(C145,away!$B$2:$E$405,3,FALSE)</f>
        <v>1.18</v>
      </c>
      <c r="J145">
        <f>VLOOKUP(B145,home!$B$2:$E$405,4,FALSE)</f>
        <v>0.6</v>
      </c>
      <c r="K145" s="3">
        <f t="shared" si="168"/>
        <v>1.9519608938547433</v>
      </c>
      <c r="L145" s="3">
        <f t="shared" si="169"/>
        <v>0.94136312849162285</v>
      </c>
      <c r="M145" s="5">
        <f t="shared" si="114"/>
        <v>5.5391782733170226E-2</v>
      </c>
      <c r="N145" s="5">
        <f t="shared" si="115"/>
        <v>0.10812259373604668</v>
      </c>
      <c r="O145" s="5">
        <f t="shared" si="116"/>
        <v>5.2143781886425378E-2</v>
      </c>
      <c r="P145" s="5">
        <f t="shared" si="117"/>
        <v>0.10178262309999364</v>
      </c>
      <c r="Q145" s="5">
        <f t="shared" si="118"/>
        <v>0.1055255373574535</v>
      </c>
      <c r="R145" s="5">
        <f t="shared" si="119"/>
        <v>2.4543116823995102E-2</v>
      </c>
      <c r="S145" s="5">
        <f t="shared" si="120"/>
        <v>4.6756494618612754E-2</v>
      </c>
      <c r="T145" s="5">
        <f t="shared" si="121"/>
        <v>9.933784998257203E-2</v>
      </c>
      <c r="U145" s="5">
        <f t="shared" si="122"/>
        <v>4.7907204253746866E-2</v>
      </c>
      <c r="V145" s="5">
        <f t="shared" si="123"/>
        <v>9.5461385033065067E-3</v>
      </c>
      <c r="W145" s="5">
        <f t="shared" si="124"/>
        <v>6.8660574074919004E-2</v>
      </c>
      <c r="X145" s="5">
        <f t="shared" si="125"/>
        <v>6.4634532815196558E-2</v>
      </c>
      <c r="Y145" s="5">
        <f t="shared" si="126"/>
        <v>3.0422283009753942E-2</v>
      </c>
      <c r="Z145" s="5">
        <f t="shared" si="127"/>
        <v>7.7013284121238059E-3</v>
      </c>
      <c r="AA145" s="5">
        <f t="shared" si="128"/>
        <v>1.5032691891198114E-2</v>
      </c>
      <c r="AB145" s="5">
        <f t="shared" si="129"/>
        <v>1.4671613350493013E-2</v>
      </c>
      <c r="AC145" s="5">
        <f t="shared" si="130"/>
        <v>1.0963167384669477E-3</v>
      </c>
      <c r="AD145" s="5">
        <f t="shared" si="131"/>
        <v>3.3505688885964675E-2</v>
      </c>
      <c r="AE145" s="5">
        <f t="shared" si="132"/>
        <v>3.1541020111958702E-2</v>
      </c>
      <c r="AF145" s="5">
        <f t="shared" si="133"/>
        <v>1.4845776684205317E-2</v>
      </c>
      <c r="AG145" s="5">
        <f t="shared" si="134"/>
        <v>4.6584222614438377E-3</v>
      </c>
      <c r="AH145" s="5">
        <f t="shared" si="135"/>
        <v>1.8124366518945717E-3</v>
      </c>
      <c r="AI145" s="5">
        <f t="shared" si="136"/>
        <v>3.5378054670872259E-3</v>
      </c>
      <c r="AJ145" s="5">
        <f t="shared" si="137"/>
        <v>3.4528289609098901E-3</v>
      </c>
      <c r="AK145" s="5">
        <f t="shared" si="138"/>
        <v>2.2465957016217374E-3</v>
      </c>
      <c r="AL145" s="5">
        <f t="shared" si="139"/>
        <v>8.057945629020148E-5</v>
      </c>
      <c r="AM145" s="5">
        <f t="shared" si="140"/>
        <v>1.3080358885413307E-2</v>
      </c>
      <c r="AN145" s="5">
        <f t="shared" si="141"/>
        <v>1.2313367562165866E-2</v>
      </c>
      <c r="AO145" s="5">
        <f t="shared" si="142"/>
        <v>5.7956751052938632E-3</v>
      </c>
      <c r="AP145" s="5">
        <f t="shared" si="143"/>
        <v>1.8186116162801495E-3</v>
      </c>
      <c r="AQ145" s="5">
        <f t="shared" si="144"/>
        <v>4.2799348015317194E-4</v>
      </c>
      <c r="AR145" s="5">
        <f t="shared" si="145"/>
        <v>3.412322073640714E-4</v>
      </c>
      <c r="AS145" s="5">
        <f t="shared" si="146"/>
        <v>6.6607192449839989E-4</v>
      </c>
      <c r="AT145" s="5">
        <f t="shared" si="147"/>
        <v>6.5007317455772291E-4</v>
      </c>
      <c r="AU145" s="5">
        <f t="shared" si="148"/>
        <v>4.2297247162689441E-4</v>
      </c>
      <c r="AV145" s="5">
        <f t="shared" si="149"/>
        <v>2.0640643094819568E-4</v>
      </c>
      <c r="AW145" s="5">
        <f t="shared" si="150"/>
        <v>4.1129187321561164E-6</v>
      </c>
      <c r="AX145" s="5">
        <f t="shared" si="151"/>
        <v>4.2553915036520357E-3</v>
      </c>
      <c r="AY145" s="5">
        <f t="shared" si="152"/>
        <v>4.0058686588345513E-3</v>
      </c>
      <c r="AZ145" s="5">
        <f t="shared" si="153"/>
        <v>1.8854885265035171E-3</v>
      </c>
      <c r="BA145" s="5">
        <f t="shared" si="154"/>
        <v>5.9164312601480383E-4</v>
      </c>
      <c r="BB145" s="5">
        <f t="shared" si="155"/>
        <v>1.3923775601396476E-4</v>
      </c>
      <c r="BC145" s="5">
        <f t="shared" si="156"/>
        <v>2.6214657921091837E-5</v>
      </c>
      <c r="BD145" s="5">
        <f t="shared" si="157"/>
        <v>5.3537236377724041E-5</v>
      </c>
      <c r="BE145" s="5">
        <f t="shared" si="158"/>
        <v>1.0450259177437489E-4</v>
      </c>
      <c r="BF145" s="5">
        <f t="shared" si="159"/>
        <v>1.0199248622502309E-4</v>
      </c>
      <c r="BG145" s="5">
        <f t="shared" si="160"/>
        <v>6.6361781526087874E-5</v>
      </c>
      <c r="BH145" s="5">
        <f t="shared" si="161"/>
        <v>3.2383900596363914E-5</v>
      </c>
      <c r="BI145" s="5">
        <f t="shared" si="162"/>
        <v>1.2642421510916332E-5</v>
      </c>
      <c r="BJ145" s="8">
        <f t="shared" si="163"/>
        <v>0.60559412979776062</v>
      </c>
      <c r="BK145" s="8">
        <f t="shared" si="164"/>
        <v>0.21865980380867481</v>
      </c>
      <c r="BL145" s="8">
        <f t="shared" si="165"/>
        <v>0.16800625161437771</v>
      </c>
      <c r="BM145" s="8">
        <f t="shared" si="166"/>
        <v>0.54845032225574974</v>
      </c>
      <c r="BN145" s="8">
        <f t="shared" si="167"/>
        <v>0.44750943563708456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1.6145251396647999</v>
      </c>
      <c r="F146">
        <f>VLOOKUP(B146,home!$B$2:$E$405,3,FALSE)</f>
        <v>1.18</v>
      </c>
      <c r="G146">
        <f>VLOOKUP(C146,away!$B$2:$E$405,4,FALSE)</f>
        <v>1.18</v>
      </c>
      <c r="H146">
        <f>VLOOKUP(A146,away!$A$2:$E$405,3,FALSE)</f>
        <v>1.3296089385474901</v>
      </c>
      <c r="I146">
        <f>VLOOKUP(C146,away!$B$2:$E$405,3,FALSE)</f>
        <v>0.99</v>
      </c>
      <c r="J146">
        <f>VLOOKUP(B146,home!$B$2:$E$405,4,FALSE)</f>
        <v>0.6</v>
      </c>
      <c r="K146" s="3">
        <f t="shared" si="168"/>
        <v>2.248064804469267</v>
      </c>
      <c r="L146" s="3">
        <f t="shared" si="169"/>
        <v>0.789787709497209</v>
      </c>
      <c r="M146" s="5">
        <f t="shared" si="114"/>
        <v>4.7937724630291209E-2</v>
      </c>
      <c r="N146" s="5">
        <f t="shared" si="115"/>
        <v>0.10776711154769718</v>
      </c>
      <c r="O146" s="5">
        <f t="shared" si="116"/>
        <v>3.7860625734265636E-2</v>
      </c>
      <c r="P146" s="5">
        <f t="shared" si="117"/>
        <v>8.5113140188385977E-2</v>
      </c>
      <c r="Q146" s="5">
        <f t="shared" si="118"/>
        <v>0.12113372527484581</v>
      </c>
      <c r="R146" s="5">
        <f t="shared" si="119"/>
        <v>1.4950928439398369E-2</v>
      </c>
      <c r="S146" s="5">
        <f t="shared" si="120"/>
        <v>3.7779466425437627E-2</v>
      </c>
      <c r="T146" s="5">
        <f t="shared" si="121"/>
        <v>9.5669927427684653E-2</v>
      </c>
      <c r="U146" s="5">
        <f t="shared" si="122"/>
        <v>3.3610656018750101E-2</v>
      </c>
      <c r="V146" s="5">
        <f t="shared" si="123"/>
        <v>7.4530237972743234E-3</v>
      </c>
      <c r="W146" s="5">
        <f t="shared" si="124"/>
        <v>9.0772154808210048E-2</v>
      </c>
      <c r="X146" s="5">
        <f t="shared" si="125"/>
        <v>7.1690732232102289E-2</v>
      </c>
      <c r="Y146" s="5">
        <f t="shared" si="126"/>
        <v>2.8310229600884897E-2</v>
      </c>
      <c r="Z146" s="5">
        <f t="shared" si="127"/>
        <v>3.9360198423363741E-3</v>
      </c>
      <c r="AA146" s="5">
        <f t="shared" si="128"/>
        <v>8.8484276772490753E-3</v>
      </c>
      <c r="AB146" s="5">
        <f t="shared" si="129"/>
        <v>9.9459194180577006E-3</v>
      </c>
      <c r="AC146" s="5">
        <f t="shared" si="130"/>
        <v>8.2704991759760744E-4</v>
      </c>
      <c r="AD146" s="5">
        <f t="shared" si="131"/>
        <v>5.1015421612543209E-2</v>
      </c>
      <c r="AE146" s="5">
        <f t="shared" si="132"/>
        <v>4.0291352984404914E-2</v>
      </c>
      <c r="AF146" s="5">
        <f t="shared" si="133"/>
        <v>1.5910807693048343E-2</v>
      </c>
      <c r="AG146" s="5">
        <f t="shared" si="134"/>
        <v>4.1887201213810753E-3</v>
      </c>
      <c r="AH146" s="5">
        <f t="shared" si="135"/>
        <v>7.7715502395360242E-4</v>
      </c>
      <c r="AI146" s="5">
        <f t="shared" si="136"/>
        <v>1.7470948569665637E-3</v>
      </c>
      <c r="AJ146" s="5">
        <f t="shared" si="137"/>
        <v>1.9637912290079006E-3</v>
      </c>
      <c r="AK146" s="5">
        <f t="shared" si="138"/>
        <v>1.4715766484193692E-3</v>
      </c>
      <c r="AL146" s="5">
        <f t="shared" si="139"/>
        <v>5.8736885091786702E-5</v>
      </c>
      <c r="AM146" s="5">
        <f t="shared" si="140"/>
        <v>2.2937194762463812E-2</v>
      </c>
      <c r="AN146" s="5">
        <f t="shared" si="141"/>
        <v>1.8115514513737673E-2</v>
      </c>
      <c r="AO146" s="5">
        <f t="shared" si="142"/>
        <v>7.1537053570841598E-3</v>
      </c>
      <c r="AP146" s="5">
        <f t="shared" si="143"/>
        <v>1.8833028561298045E-3</v>
      </c>
      <c r="AQ146" s="5">
        <f t="shared" si="144"/>
        <v>3.7185236225807742E-4</v>
      </c>
      <c r="AR146" s="5">
        <f t="shared" si="145"/>
        <v>1.2275749725851291E-4</v>
      </c>
      <c r="AS146" s="5">
        <f t="shared" si="146"/>
        <v>2.7596680907159541E-4</v>
      </c>
      <c r="AT146" s="5">
        <f t="shared" si="147"/>
        <v>3.1019563533777196E-4</v>
      </c>
      <c r="AU146" s="5">
        <f t="shared" si="148"/>
        <v>2.3244663010094281E-4</v>
      </c>
      <c r="AV146" s="5">
        <f t="shared" si="149"/>
        <v>1.3063877201185403E-4</v>
      </c>
      <c r="AW146" s="5">
        <f t="shared" si="150"/>
        <v>2.8968606745071483E-6</v>
      </c>
      <c r="AX146" s="5">
        <f t="shared" si="151"/>
        <v>8.594050043125287E-3</v>
      </c>
      <c r="AY146" s="5">
        <f t="shared" si="152"/>
        <v>6.7874750988643102E-3</v>
      </c>
      <c r="AZ146" s="5">
        <f t="shared" si="153"/>
        <v>2.6803322058006926E-3</v>
      </c>
      <c r="BA146" s="5">
        <f t="shared" si="154"/>
        <v>7.0563114450364372E-4</v>
      </c>
      <c r="BB146" s="5">
        <f t="shared" si="155"/>
        <v>1.3932470134185668E-4</v>
      </c>
      <c r="BC146" s="5">
        <f t="shared" si="156"/>
        <v>2.2007387349833552E-5</v>
      </c>
      <c r="BD146" s="5">
        <f t="shared" si="157"/>
        <v>1.6158727097235132E-5</v>
      </c>
      <c r="BE146" s="5">
        <f t="shared" si="158"/>
        <v>3.6325865672318146E-5</v>
      </c>
      <c r="BF146" s="5">
        <f t="shared" si="159"/>
        <v>4.0831450054908389E-5</v>
      </c>
      <c r="BG146" s="5">
        <f t="shared" si="160"/>
        <v>3.059724859462809E-5</v>
      </c>
      <c r="BH146" s="5">
        <f t="shared" si="161"/>
        <v>1.7196149419795045E-5</v>
      </c>
      <c r="BI146" s="5">
        <f t="shared" si="162"/>
        <v>7.7316116566071614E-6</v>
      </c>
      <c r="BJ146" s="8">
        <f t="shared" si="163"/>
        <v>0.69614057373546157</v>
      </c>
      <c r="BK146" s="8">
        <f t="shared" si="164"/>
        <v>0.18595661694294283</v>
      </c>
      <c r="BL146" s="8">
        <f t="shared" si="165"/>
        <v>0.11239702144234449</v>
      </c>
      <c r="BM146" s="8">
        <f t="shared" si="166"/>
        <v>0.57688239791001139</v>
      </c>
      <c r="BN146" s="8">
        <f t="shared" si="167"/>
        <v>0.41476325581488416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1.6145251396647999</v>
      </c>
      <c r="F147">
        <f>VLOOKUP(B147,home!$B$2:$E$405,3,FALSE)</f>
        <v>0.93</v>
      </c>
      <c r="G147">
        <f>VLOOKUP(C147,away!$B$2:$E$405,4,FALSE)</f>
        <v>0.99</v>
      </c>
      <c r="H147">
        <f>VLOOKUP(A147,away!$A$2:$E$405,3,FALSE)</f>
        <v>1.3296089385474901</v>
      </c>
      <c r="I147">
        <f>VLOOKUP(C147,away!$B$2:$E$405,3,FALSE)</f>
        <v>0.87</v>
      </c>
      <c r="J147">
        <f>VLOOKUP(B147,home!$B$2:$E$405,4,FALSE)</f>
        <v>1.1299999999999999</v>
      </c>
      <c r="K147" s="3">
        <f t="shared" si="168"/>
        <v>1.4864932960893813</v>
      </c>
      <c r="L147" s="3">
        <f t="shared" si="169"/>
        <v>1.3071385474860375</v>
      </c>
      <c r="M147" s="5">
        <f t="shared" si="114"/>
        <v>6.1198546265638545E-2</v>
      </c>
      <c r="N147" s="5">
        <f t="shared" si="115"/>
        <v>9.097122875428755E-2</v>
      </c>
      <c r="O147" s="5">
        <f t="shared" si="116"/>
        <v>7.999497887392383E-2</v>
      </c>
      <c r="P147" s="5">
        <f t="shared" si="117"/>
        <v>0.11891199981689947</v>
      </c>
      <c r="Q147" s="5">
        <f t="shared" si="118"/>
        <v>6.7614060840130996E-2</v>
      </c>
      <c r="R147" s="5">
        <f t="shared" si="119"/>
        <v>5.2282260245718533E-2</v>
      </c>
      <c r="S147" s="5">
        <f t="shared" si="120"/>
        <v>5.7763070216888437E-2</v>
      </c>
      <c r="T147" s="5">
        <f t="shared" si="121"/>
        <v>8.8380945276201398E-2</v>
      </c>
      <c r="U147" s="5">
        <f t="shared" si="122"/>
        <v>7.7717229359660966E-2</v>
      </c>
      <c r="V147" s="5">
        <f t="shared" si="123"/>
        <v>1.2470743205129597E-2</v>
      </c>
      <c r="W147" s="5">
        <f t="shared" si="124"/>
        <v>3.3502616053411434E-2</v>
      </c>
      <c r="X147" s="5">
        <f t="shared" si="125"/>
        <v>4.379256088503862E-2</v>
      </c>
      <c r="Y147" s="5">
        <f t="shared" si="126"/>
        <v>2.8621472212981624E-2</v>
      </c>
      <c r="Z147" s="5">
        <f t="shared" si="127"/>
        <v>2.2780052572291848E-2</v>
      </c>
      <c r="AA147" s="5">
        <f t="shared" si="128"/>
        <v>3.3862395433275495E-2</v>
      </c>
      <c r="AB147" s="5">
        <f t="shared" si="129"/>
        <v>2.5168111900545853E-2</v>
      </c>
      <c r="AC147" s="5">
        <f t="shared" si="130"/>
        <v>1.5144569440508036E-3</v>
      </c>
      <c r="AD147" s="5">
        <f t="shared" si="131"/>
        <v>1.2450353541213151E-2</v>
      </c>
      <c r="AE147" s="5">
        <f t="shared" si="132"/>
        <v>1.6274337043549001E-2</v>
      </c>
      <c r="AF147" s="5">
        <f t="shared" si="133"/>
        <v>1.0636406642201428E-2</v>
      </c>
      <c r="AG147" s="5">
        <f t="shared" si="134"/>
        <v>4.6344190429193398E-3</v>
      </c>
      <c r="AH147" s="5">
        <f t="shared" si="135"/>
        <v>7.4441712077502791E-3</v>
      </c>
      <c r="AI147" s="5">
        <f t="shared" si="136"/>
        <v>1.1065710595262384E-2</v>
      </c>
      <c r="AJ147" s="5">
        <f t="shared" si="137"/>
        <v>8.2245523081613849E-3</v>
      </c>
      <c r="AK147" s="5">
        <f t="shared" si="138"/>
        <v>4.0752472898061155E-3</v>
      </c>
      <c r="AL147" s="5">
        <f t="shared" si="139"/>
        <v>1.1770678543374865E-4</v>
      </c>
      <c r="AM147" s="5">
        <f t="shared" si="140"/>
        <v>3.7014734145912071E-3</v>
      </c>
      <c r="AN147" s="5">
        <f t="shared" si="141"/>
        <v>4.8383385827069341E-3</v>
      </c>
      <c r="AO147" s="5">
        <f t="shared" si="142"/>
        <v>3.1621894336225976E-3</v>
      </c>
      <c r="AP147" s="5">
        <f t="shared" si="143"/>
        <v>1.3778065677137129E-3</v>
      </c>
      <c r="AQ147" s="5">
        <f t="shared" si="144"/>
        <v>4.5024601890950608E-4</v>
      </c>
      <c r="AR147" s="5">
        <f t="shared" si="145"/>
        <v>1.9461126279472182E-3</v>
      </c>
      <c r="AS147" s="5">
        <f t="shared" si="146"/>
        <v>2.8928833748784284E-3</v>
      </c>
      <c r="AT147" s="5">
        <f t="shared" si="147"/>
        <v>2.1501258715626039E-3</v>
      </c>
      <c r="AU147" s="5">
        <f t="shared" si="148"/>
        <v>1.0653825646087165E-3</v>
      </c>
      <c r="AV147" s="5">
        <f t="shared" si="149"/>
        <v>3.9592101001534248E-4</v>
      </c>
      <c r="AW147" s="5">
        <f t="shared" si="150"/>
        <v>6.3530690505799833E-6</v>
      </c>
      <c r="AX147" s="5">
        <f t="shared" si="151"/>
        <v>9.1703590274048378E-4</v>
      </c>
      <c r="AY147" s="5">
        <f t="shared" si="152"/>
        <v>1.1986929779007431E-3</v>
      </c>
      <c r="AZ147" s="5">
        <f t="shared" si="153"/>
        <v>7.8342889900744506E-4</v>
      </c>
      <c r="BA147" s="5">
        <f t="shared" si="154"/>
        <v>3.4135003770239256E-4</v>
      </c>
      <c r="BB147" s="5">
        <f t="shared" si="155"/>
        <v>1.1154794811665231E-4</v>
      </c>
      <c r="BC147" s="5">
        <f t="shared" si="156"/>
        <v>2.916172457524978E-5</v>
      </c>
      <c r="BD147" s="5">
        <f t="shared" si="157"/>
        <v>4.2397313895652718E-4</v>
      </c>
      <c r="BE147" s="5">
        <f t="shared" si="158"/>
        <v>6.3023322878084942E-4</v>
      </c>
      <c r="BF147" s="5">
        <f t="shared" si="159"/>
        <v>4.6841873477774897E-4</v>
      </c>
      <c r="BG147" s="5">
        <f t="shared" si="160"/>
        <v>2.3210043633659793E-4</v>
      </c>
      <c r="BH147" s="5">
        <f t="shared" si="161"/>
        <v>8.6253935658443318E-5</v>
      </c>
      <c r="BI147" s="5">
        <f t="shared" si="162"/>
        <v>2.5643179423520161E-5</v>
      </c>
      <c r="BJ147" s="8">
        <f t="shared" si="163"/>
        <v>0.41378967179952153</v>
      </c>
      <c r="BK147" s="8">
        <f t="shared" si="164"/>
        <v>0.25317521621194133</v>
      </c>
      <c r="BL147" s="8">
        <f t="shared" si="165"/>
        <v>0.31015170531705077</v>
      </c>
      <c r="BM147" s="8">
        <f t="shared" si="166"/>
        <v>0.52773123119535648</v>
      </c>
      <c r="BN147" s="8">
        <f t="shared" si="167"/>
        <v>0.47097307479659895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1.34666666666667</v>
      </c>
      <c r="F148">
        <f>VLOOKUP(B148,home!$B$2:$E$405,3,FALSE)</f>
        <v>1.42</v>
      </c>
      <c r="G148">
        <f>VLOOKUP(C148,away!$B$2:$E$405,4,FALSE)</f>
        <v>1.08</v>
      </c>
      <c r="H148">
        <f>VLOOKUP(A148,away!$A$2:$E$405,3,FALSE)</f>
        <v>1.3688888888888899</v>
      </c>
      <c r="I148">
        <f>VLOOKUP(C148,away!$B$2:$E$405,3,FALSE)</f>
        <v>0.34</v>
      </c>
      <c r="J148">
        <f>VLOOKUP(B148,home!$B$2:$E$405,4,FALSE)</f>
        <v>0.73</v>
      </c>
      <c r="K148" s="3">
        <f t="shared" si="168"/>
        <v>2.0652480000000049</v>
      </c>
      <c r="L148" s="3">
        <f t="shared" si="169"/>
        <v>0.33975822222222252</v>
      </c>
      <c r="M148" s="5">
        <f t="shared" si="114"/>
        <v>9.0264933959558494E-2</v>
      </c>
      <c r="N148" s="5">
        <f t="shared" si="115"/>
        <v>0.18641947433011066</v>
      </c>
      <c r="O148" s="5">
        <f t="shared" si="116"/>
        <v>3.0668253491105912E-2</v>
      </c>
      <c r="P148" s="5">
        <f t="shared" si="117"/>
        <v>6.3337549185999639E-2</v>
      </c>
      <c r="Q148" s="5">
        <f t="shared" si="118"/>
        <v>0.19250122326065669</v>
      </c>
      <c r="R148" s="5">
        <f t="shared" si="119"/>
        <v>5.2098956423993065E-3</v>
      </c>
      <c r="S148" s="5">
        <f t="shared" si="120"/>
        <v>1.1110751874826241E-2</v>
      </c>
      <c r="T148" s="5">
        <f t="shared" si="121"/>
        <v>6.5403873390643866E-2</v>
      </c>
      <c r="U148" s="5">
        <f t="shared" si="122"/>
        <v>1.0759726555673907E-2</v>
      </c>
      <c r="V148" s="5">
        <f t="shared" si="123"/>
        <v>8.6624975625213701E-4</v>
      </c>
      <c r="W148" s="5">
        <f t="shared" si="124"/>
        <v>0.13252092211220853</v>
      </c>
      <c r="X148" s="5">
        <f t="shared" si="125"/>
        <v>4.5025072904093584E-2</v>
      </c>
      <c r="Y148" s="5">
        <f t="shared" si="126"/>
        <v>7.6488193626603994E-3</v>
      </c>
      <c r="Z148" s="5">
        <f t="shared" si="127"/>
        <v>5.9003496047496423E-4</v>
      </c>
      <c r="AA148" s="5">
        <f t="shared" si="128"/>
        <v>1.2185685220510018E-3</v>
      </c>
      <c r="AB148" s="5">
        <f t="shared" si="129"/>
        <v>1.2583231015143969E-3</v>
      </c>
      <c r="AC148" s="5">
        <f t="shared" si="130"/>
        <v>3.7989653164041603E-5</v>
      </c>
      <c r="AD148" s="5">
        <f t="shared" si="131"/>
        <v>6.8422142337598801E-2</v>
      </c>
      <c r="AE148" s="5">
        <f t="shared" si="132"/>
        <v>2.3246985441258434E-2</v>
      </c>
      <c r="AF148" s="5">
        <f t="shared" si="133"/>
        <v>3.9491772227739277E-3</v>
      </c>
      <c r="AG148" s="5">
        <f t="shared" si="134"/>
        <v>4.472551441500546E-4</v>
      </c>
      <c r="AH148" s="5">
        <f t="shared" si="135"/>
        <v>5.0117307304983294E-5</v>
      </c>
      <c r="AI148" s="5">
        <f t="shared" si="136"/>
        <v>1.0350466867700236E-4</v>
      </c>
      <c r="AJ148" s="5">
        <f t="shared" si="137"/>
        <v>1.0688140498792116E-4</v>
      </c>
      <c r="AK148" s="5">
        <f t="shared" si="138"/>
        <v>7.3578869296164897E-5</v>
      </c>
      <c r="AL148" s="5">
        <f t="shared" si="139"/>
        <v>1.0662707743915676E-6</v>
      </c>
      <c r="AM148" s="5">
        <f t="shared" si="140"/>
        <v>2.8261738523688313E-2</v>
      </c>
      <c r="AN148" s="5">
        <f t="shared" si="141"/>
        <v>9.602158037717641E-3</v>
      </c>
      <c r="AO148" s="5">
        <f t="shared" si="142"/>
        <v>1.6312060721958852E-3</v>
      </c>
      <c r="AP148" s="5">
        <f t="shared" si="143"/>
        <v>1.847385583891228E-4</v>
      </c>
      <c r="AQ148" s="5">
        <f t="shared" si="144"/>
        <v>1.5691611043546151E-5</v>
      </c>
      <c r="AR148" s="5">
        <f t="shared" si="145"/>
        <v>3.4055534465011885E-6</v>
      </c>
      <c r="AS148" s="5">
        <f t="shared" si="146"/>
        <v>7.033312444279702E-6</v>
      </c>
      <c r="AT148" s="5">
        <f t="shared" si="147"/>
        <v>7.2627672294619021E-6</v>
      </c>
      <c r="AU148" s="5">
        <f t="shared" si="148"/>
        <v>4.9998051650372559E-6</v>
      </c>
      <c r="AV148" s="5">
        <f t="shared" si="149"/>
        <v>2.5814594043707229E-6</v>
      </c>
      <c r="AW148" s="5">
        <f t="shared" si="150"/>
        <v>2.0782949903422179E-8</v>
      </c>
      <c r="AX148" s="5">
        <f t="shared" si="151"/>
        <v>9.7279164937617239E-3</v>
      </c>
      <c r="AY148" s="5">
        <f t="shared" si="152"/>
        <v>3.3051396138467195E-3</v>
      </c>
      <c r="AZ148" s="5">
        <f t="shared" si="153"/>
        <v>5.6147417969840217E-4</v>
      </c>
      <c r="BA148" s="5">
        <f t="shared" si="154"/>
        <v>6.3588489706003289E-5</v>
      </c>
      <c r="BB148" s="5">
        <f t="shared" si="155"/>
        <v>5.4011780540769431E-6</v>
      </c>
      <c r="BC148" s="5">
        <f t="shared" si="156"/>
        <v>3.6701893071177338E-7</v>
      </c>
      <c r="BD148" s="5">
        <f t="shared" si="157"/>
        <v>1.9284413077766762E-7</v>
      </c>
      <c r="BE148" s="5">
        <f t="shared" si="158"/>
        <v>3.9827095540031736E-7</v>
      </c>
      <c r="BF148" s="5">
        <f t="shared" si="159"/>
        <v>4.1126414704929838E-7</v>
      </c>
      <c r="BG148" s="5">
        <f t="shared" si="160"/>
        <v>2.831208190550904E-7</v>
      </c>
      <c r="BH148" s="5">
        <f t="shared" si="161"/>
        <v>1.4617867632797226E-7</v>
      </c>
      <c r="BI148" s="5">
        <f t="shared" si="162"/>
        <v>6.0379043785798538E-8</v>
      </c>
      <c r="BJ148" s="8">
        <f t="shared" si="163"/>
        <v>0.778944365283187</v>
      </c>
      <c r="BK148" s="8">
        <f t="shared" si="164"/>
        <v>0.16892368031442165</v>
      </c>
      <c r="BL148" s="8">
        <f t="shared" si="165"/>
        <v>4.947562451847265E-2</v>
      </c>
      <c r="BM148" s="8">
        <f t="shared" si="166"/>
        <v>0.42622725637582876</v>
      </c>
      <c r="BN148" s="8">
        <f t="shared" si="167"/>
        <v>0.56840132986983072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1.34666666666667</v>
      </c>
      <c r="F149">
        <f>VLOOKUP(B149,home!$B$2:$E$405,3,FALSE)</f>
        <v>1.08</v>
      </c>
      <c r="G149">
        <f>VLOOKUP(C149,away!$B$2:$E$405,4,FALSE)</f>
        <v>1.49</v>
      </c>
      <c r="H149">
        <f>VLOOKUP(A149,away!$A$2:$E$405,3,FALSE)</f>
        <v>1.3688888888888899</v>
      </c>
      <c r="I149">
        <f>VLOOKUP(C149,away!$B$2:$E$405,3,FALSE)</f>
        <v>1.49</v>
      </c>
      <c r="J149">
        <f>VLOOKUP(B149,home!$B$2:$E$405,4,FALSE)</f>
        <v>1</v>
      </c>
      <c r="K149" s="3">
        <f t="shared" si="168"/>
        <v>2.1670560000000054</v>
      </c>
      <c r="L149" s="3">
        <f t="shared" si="169"/>
        <v>2.0396444444444461</v>
      </c>
      <c r="M149" s="5">
        <f t="shared" si="114"/>
        <v>1.4895435660878645E-2</v>
      </c>
      <c r="N149" s="5">
        <f t="shared" si="115"/>
        <v>3.2279243221521113E-2</v>
      </c>
      <c r="O149" s="5">
        <f t="shared" si="116"/>
        <v>3.0381392593290812E-2</v>
      </c>
      <c r="P149" s="5">
        <f t="shared" si="117"/>
        <v>6.5838179107646583E-2</v>
      </c>
      <c r="Q149" s="5">
        <f t="shared" si="118"/>
        <v>3.4975463849328425E-2</v>
      </c>
      <c r="R149" s="5">
        <f t="shared" si="119"/>
        <v>3.0983619308695639E-2</v>
      </c>
      <c r="S149" s="5">
        <f t="shared" si="120"/>
        <v>7.2751578518698776E-2</v>
      </c>
      <c r="T149" s="5">
        <f t="shared" si="121"/>
        <v>7.1337510532150289E-2</v>
      </c>
      <c r="U149" s="5">
        <f t="shared" si="122"/>
        <v>6.7143238124624902E-2</v>
      </c>
      <c r="V149" s="5">
        <f t="shared" si="123"/>
        <v>3.5729300392767747E-2</v>
      </c>
      <c r="W149" s="5">
        <f t="shared" si="124"/>
        <v>2.5264596262490144E-2</v>
      </c>
      <c r="X149" s="5">
        <f t="shared" si="125"/>
        <v>5.1530793407919939E-2</v>
      </c>
      <c r="Y149" s="5">
        <f t="shared" si="126"/>
        <v>5.2552248246139216E-2</v>
      </c>
      <c r="Z149" s="5">
        <f t="shared" si="127"/>
        <v>2.1065188997254247E-2</v>
      </c>
      <c r="AA149" s="5">
        <f t="shared" si="128"/>
        <v>4.5649444207633907E-2</v>
      </c>
      <c r="AB149" s="5">
        <f t="shared" si="129"/>
        <v>4.946245098340929E-2</v>
      </c>
      <c r="AC149" s="5">
        <f t="shared" si="130"/>
        <v>9.8702722272004644E-3</v>
      </c>
      <c r="AD149" s="5">
        <f t="shared" si="131"/>
        <v>1.3687448729551745E-2</v>
      </c>
      <c r="AE149" s="5">
        <f t="shared" si="132"/>
        <v>2.7917528759848407E-2</v>
      </c>
      <c r="AF149" s="5">
        <f t="shared" si="133"/>
        <v>2.8470916218821436E-2</v>
      </c>
      <c r="AG149" s="5">
        <f t="shared" si="134"/>
        <v>1.9356848697987473E-2</v>
      </c>
      <c r="AH149" s="5">
        <f t="shared" si="135"/>
        <v>1.0741373927355472E-2</v>
      </c>
      <c r="AI149" s="5">
        <f t="shared" si="136"/>
        <v>2.3277158817519298E-2</v>
      </c>
      <c r="AJ149" s="5">
        <f t="shared" si="137"/>
        <v>2.5221453339229118E-2</v>
      </c>
      <c r="AK149" s="5">
        <f t="shared" si="138"/>
        <v>1.8218767262498874E-2</v>
      </c>
      <c r="AL149" s="5">
        <f t="shared" si="139"/>
        <v>1.7450734991052207E-3</v>
      </c>
      <c r="AM149" s="5">
        <f t="shared" si="140"/>
        <v>5.9322935788135127E-3</v>
      </c>
      <c r="AN149" s="5">
        <f t="shared" si="141"/>
        <v>1.2099769640840441E-2</v>
      </c>
      <c r="AO149" s="5">
        <f t="shared" si="142"/>
        <v>1.2339613963498893E-2</v>
      </c>
      <c r="AP149" s="5">
        <f t="shared" si="143"/>
        <v>8.3894750224132106E-3</v>
      </c>
      <c r="AQ149" s="5">
        <f t="shared" si="144"/>
        <v>4.2778865303176369E-3</v>
      </c>
      <c r="AR149" s="5">
        <f t="shared" si="145"/>
        <v>4.3817167313262052E-3</v>
      </c>
      <c r="AS149" s="5">
        <f t="shared" si="146"/>
        <v>9.4954255329208655E-3</v>
      </c>
      <c r="AT149" s="5">
        <f t="shared" si="147"/>
        <v>1.0288559436834708E-2</v>
      </c>
      <c r="AU149" s="5">
        <f t="shared" si="148"/>
        <v>7.4319614863164419E-3</v>
      </c>
      <c r="AV149" s="5">
        <f t="shared" si="149"/>
        <v>4.0263691826727503E-3</v>
      </c>
      <c r="AW149" s="5">
        <f t="shared" si="150"/>
        <v>2.1425739663148124E-4</v>
      </c>
      <c r="AX149" s="5">
        <f t="shared" si="151"/>
        <v>2.1426020656215568E-3</v>
      </c>
      <c r="AY149" s="5">
        <f t="shared" si="152"/>
        <v>4.3701463998002026E-3</v>
      </c>
      <c r="AZ149" s="5">
        <f t="shared" si="153"/>
        <v>4.4567724128806926E-3</v>
      </c>
      <c r="BA149" s="5">
        <f t="shared" si="154"/>
        <v>3.0300770306951248E-3</v>
      </c>
      <c r="BB149" s="5">
        <f t="shared" si="155"/>
        <v>1.5450699454740084E-3</v>
      </c>
      <c r="BC149" s="5">
        <f t="shared" si="156"/>
        <v>6.3027866611282946E-4</v>
      </c>
      <c r="BD149" s="5">
        <f t="shared" si="157"/>
        <v>1.4895240313631277E-3</v>
      </c>
      <c r="BE149" s="5">
        <f t="shared" si="158"/>
        <v>3.2278819893096621E-3</v>
      </c>
      <c r="BF149" s="5">
        <f t="shared" si="159"/>
        <v>3.4975005161127291E-3</v>
      </c>
      <c r="BG149" s="5">
        <f t="shared" si="160"/>
        <v>2.5264264928150679E-3</v>
      </c>
      <c r="BH149" s="5">
        <f t="shared" si="161"/>
        <v>1.3687269224534658E-3</v>
      </c>
      <c r="BI149" s="5">
        <f t="shared" si="162"/>
        <v>5.9322157793286509E-4</v>
      </c>
      <c r="BJ149" s="8">
        <f t="shared" si="163"/>
        <v>0.4165865831822263</v>
      </c>
      <c r="BK149" s="8">
        <f t="shared" si="164"/>
        <v>0.20519998580609763</v>
      </c>
      <c r="BL149" s="8">
        <f t="shared" si="165"/>
        <v>0.34940621246431525</v>
      </c>
      <c r="BM149" s="8">
        <f t="shared" si="166"/>
        <v>0.77874874770536373</v>
      </c>
      <c r="BN149" s="8">
        <f t="shared" si="167"/>
        <v>0.20935333374136122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1.34666666666667</v>
      </c>
      <c r="F150">
        <f>VLOOKUP(B150,home!$B$2:$E$405,3,FALSE)</f>
        <v>1.08</v>
      </c>
      <c r="G150">
        <f>VLOOKUP(C150,away!$B$2:$E$405,4,FALSE)</f>
        <v>1.01</v>
      </c>
      <c r="H150">
        <f>VLOOKUP(A150,away!$A$2:$E$405,3,FALSE)</f>
        <v>1.3688888888888899</v>
      </c>
      <c r="I150">
        <f>VLOOKUP(C150,away!$B$2:$E$405,3,FALSE)</f>
        <v>1.49</v>
      </c>
      <c r="J150">
        <f>VLOOKUP(B150,home!$B$2:$E$405,4,FALSE)</f>
        <v>0.93</v>
      </c>
      <c r="K150" s="3">
        <f t="shared" si="168"/>
        <v>1.4689440000000038</v>
      </c>
      <c r="L150" s="3">
        <f t="shared" si="169"/>
        <v>1.8968693333333351</v>
      </c>
      <c r="M150" s="5">
        <f t="shared" si="114"/>
        <v>3.4533917106708181E-2</v>
      </c>
      <c r="N150" s="5">
        <f t="shared" si="115"/>
        <v>5.0728390330396479E-2</v>
      </c>
      <c r="O150" s="5">
        <f t="shared" si="116"/>
        <v>6.5506328319590204E-2</v>
      </c>
      <c r="P150" s="5">
        <f t="shared" si="117"/>
        <v>9.6225127947092357E-2</v>
      </c>
      <c r="Q150" s="5">
        <f t="shared" si="118"/>
        <v>3.7258582302747062E-2</v>
      </c>
      <c r="R150" s="5">
        <f t="shared" si="119"/>
        <v>6.2128472664347838E-2</v>
      </c>
      <c r="S150" s="5">
        <f t="shared" si="120"/>
        <v>6.703029966035691E-2</v>
      </c>
      <c r="T150" s="5">
        <f t="shared" si="121"/>
        <v>7.0674662173557015E-2</v>
      </c>
      <c r="U150" s="5">
        <f t="shared" si="122"/>
        <v>9.1263247149458007E-2</v>
      </c>
      <c r="V150" s="5">
        <f t="shared" si="123"/>
        <v>2.0752542239752914E-2</v>
      </c>
      <c r="W150" s="5">
        <f t="shared" si="124"/>
        <v>1.8243590307375542E-2</v>
      </c>
      <c r="X150" s="5">
        <f t="shared" si="125"/>
        <v>3.4605706983957936E-2</v>
      </c>
      <c r="Y150" s="5">
        <f t="shared" si="126"/>
        <v>3.2821252168094527E-2</v>
      </c>
      <c r="Z150" s="5">
        <f t="shared" si="127"/>
        <v>3.9283198174613274E-2</v>
      </c>
      <c r="AA150" s="5">
        <f t="shared" si="128"/>
        <v>5.770481825940927E-2</v>
      </c>
      <c r="AB150" s="5">
        <f t="shared" si="129"/>
        <v>4.2382573276624959E-2</v>
      </c>
      <c r="AC150" s="5">
        <f t="shared" si="130"/>
        <v>3.6140485201788834E-3</v>
      </c>
      <c r="AD150" s="5">
        <f t="shared" si="131"/>
        <v>6.699703130119381E-3</v>
      </c>
      <c r="AE150" s="5">
        <f t="shared" si="132"/>
        <v>1.2708461409960807E-2</v>
      </c>
      <c r="AF150" s="5">
        <f t="shared" si="133"/>
        <v>1.205314536120239E-2</v>
      </c>
      <c r="AG150" s="5">
        <f t="shared" si="134"/>
        <v>7.6210806019579198E-3</v>
      </c>
      <c r="AH150" s="5">
        <f t="shared" si="135"/>
        <v>1.8628773483169995E-2</v>
      </c>
      <c r="AI150" s="5">
        <f t="shared" si="136"/>
        <v>2.7364625035461738E-2</v>
      </c>
      <c r="AJ150" s="5">
        <f t="shared" si="137"/>
        <v>2.0098550879045708E-2</v>
      </c>
      <c r="AK150" s="5">
        <f t="shared" si="138"/>
        <v>9.8412152408229991E-3</v>
      </c>
      <c r="AL150" s="5">
        <f t="shared" si="139"/>
        <v>4.0280664389926428E-4</v>
      </c>
      <c r="AM150" s="5">
        <f t="shared" si="140"/>
        <v>1.9682977429540216E-3</v>
      </c>
      <c r="AN150" s="5">
        <f t="shared" si="141"/>
        <v>3.7336036274787029E-3</v>
      </c>
      <c r="AO150" s="5">
        <f t="shared" si="142"/>
        <v>3.5410791118932259E-3</v>
      </c>
      <c r="AP150" s="5">
        <f t="shared" si="143"/>
        <v>2.2389881247525008E-3</v>
      </c>
      <c r="AQ150" s="5">
        <f t="shared" si="144"/>
        <v>1.0617669778851327E-3</v>
      </c>
      <c r="AR150" s="5">
        <f t="shared" si="145"/>
        <v>7.0672698275676751E-3</v>
      </c>
      <c r="AS150" s="5">
        <f t="shared" si="146"/>
        <v>1.0381423609586597E-2</v>
      </c>
      <c r="AT150" s="5">
        <f t="shared" si="147"/>
        <v>7.6248649613803081E-3</v>
      </c>
      <c r="AU150" s="5">
        <f t="shared" si="148"/>
        <v>3.7334998786099551E-3</v>
      </c>
      <c r="AV150" s="5">
        <f t="shared" si="149"/>
        <v>1.3710755614212088E-3</v>
      </c>
      <c r="AW150" s="5">
        <f t="shared" si="150"/>
        <v>3.1177176345358167E-5</v>
      </c>
      <c r="AX150" s="5">
        <f t="shared" si="151"/>
        <v>4.8188652662097692E-4</v>
      </c>
      <c r="AY150" s="5">
        <f t="shared" si="152"/>
        <v>9.1407577449384892E-4</v>
      </c>
      <c r="AZ150" s="5">
        <f t="shared" si="153"/>
        <v>8.6694115249014983E-4</v>
      </c>
      <c r="BA150" s="5">
        <f t="shared" si="154"/>
        <v>5.4815802865440793E-4</v>
      </c>
      <c r="BB150" s="5">
        <f t="shared" si="155"/>
        <v>2.5994603859375053E-4</v>
      </c>
      <c r="BC150" s="5">
        <f t="shared" si="156"/>
        <v>9.8616733785993779E-5</v>
      </c>
      <c r="BD150" s="5">
        <f t="shared" si="157"/>
        <v>2.2342812343841816E-3</v>
      </c>
      <c r="BE150" s="5">
        <f t="shared" si="158"/>
        <v>3.2820340135612455E-3</v>
      </c>
      <c r="BF150" s="5">
        <f t="shared" si="159"/>
        <v>2.4105620860083617E-3</v>
      </c>
      <c r="BG150" s="5">
        <f t="shared" si="160"/>
        <v>1.1803269042898253E-3</v>
      </c>
      <c r="BH150" s="5">
        <f t="shared" si="161"/>
        <v>4.3345853102377943E-4</v>
      </c>
      <c r="BI150" s="5">
        <f t="shared" si="162"/>
        <v>1.2734526167923924E-4</v>
      </c>
      <c r="BJ150" s="8">
        <f t="shared" si="163"/>
        <v>0.29912793460897175</v>
      </c>
      <c r="BK150" s="8">
        <f t="shared" si="164"/>
        <v>0.22347281789248236</v>
      </c>
      <c r="BL150" s="8">
        <f t="shared" si="165"/>
        <v>0.43476474617744304</v>
      </c>
      <c r="BM150" s="8">
        <f t="shared" si="166"/>
        <v>0.64938497958448005</v>
      </c>
      <c r="BN150" s="8">
        <f t="shared" si="167"/>
        <v>0.34638081867088211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1.34666666666667</v>
      </c>
      <c r="F151">
        <f>VLOOKUP(B151,home!$B$2:$E$405,3,FALSE)</f>
        <v>0.74</v>
      </c>
      <c r="G151">
        <f>VLOOKUP(C151,away!$B$2:$E$405,4,FALSE)</f>
        <v>0.67</v>
      </c>
      <c r="H151">
        <f>VLOOKUP(A151,away!$A$2:$E$405,3,FALSE)</f>
        <v>1.3688888888888899</v>
      </c>
      <c r="I151">
        <f>VLOOKUP(C151,away!$B$2:$E$405,3,FALSE)</f>
        <v>1.41</v>
      </c>
      <c r="J151">
        <f>VLOOKUP(B151,home!$B$2:$E$405,4,FALSE)</f>
        <v>1</v>
      </c>
      <c r="K151" s="3">
        <f t="shared" ref="K151:K189" si="170">E151*F151*G151</f>
        <v>0.66767733333333501</v>
      </c>
      <c r="L151" s="3">
        <f t="shared" ref="L151:L189" si="171">H151*I151*J151</f>
        <v>1.9301333333333346</v>
      </c>
      <c r="M151" s="5">
        <f t="shared" ref="M151:M189" si="172">_xlfn.POISSON.DIST(0,K151,FALSE) * _xlfn.POISSON.DIST(0,L151,FALSE)</f>
        <v>7.4436365968209572E-2</v>
      </c>
      <c r="N151" s="5">
        <f t="shared" ref="N151:N189" si="173">_xlfn.POISSON.DIST(1,K151,FALSE) * _xlfn.POISSON.DIST(0,L151,FALSE)</f>
        <v>4.9699474332678371E-2</v>
      </c>
      <c r="O151" s="5">
        <f t="shared" ref="O151:O189" si="174">_xlfn.POISSON.DIST(0,K151,FALSE) * _xlfn.POISSON.DIST(1,L151,FALSE)</f>
        <v>0.1436721111674403</v>
      </c>
      <c r="P151" s="5">
        <f t="shared" ref="P151:P189" si="175">_xlfn.POISSON.DIST(1,K151,FALSE) * _xlfn.POISSON.DIST(1,L151,FALSE)</f>
        <v>9.5926612058647012E-2</v>
      </c>
      <c r="Q151" s="5">
        <f t="shared" ref="Q151:Q189" si="176">_xlfn.POISSON.DIST(2,K151,FALSE) * _xlfn.POISSON.DIST(0,L151,FALSE)</f>
        <v>1.6591606245255609E-2</v>
      </c>
      <c r="R151" s="5">
        <f t="shared" ref="R151:R189" si="177">_xlfn.POISSON.DIST(0,K151,FALSE) * _xlfn.POISSON.DIST(2,L151,FALSE)</f>
        <v>0.1386531654173245</v>
      </c>
      <c r="S151" s="5">
        <f t="shared" ref="S151:S189" si="178">_xlfn.POISSON.DIST(2,K151,FALSE) * _xlfn.POISSON.DIST(2,L151,FALSE)</f>
        <v>3.0905306772297747E-2</v>
      </c>
      <c r="T151" s="5">
        <f t="shared" ref="T151:T189" si="179">_xlfn.POISSON.DIST(2,K151,FALSE) * _xlfn.POISSON.DIST(1,L151,FALSE)</f>
        <v>3.202401226750938E-2</v>
      </c>
      <c r="U151" s="5">
        <f t="shared" ref="U151:U189" si="180">_xlfn.POISSON.DIST(1,K151,FALSE) * _xlfn.POISSON.DIST(2,L151,FALSE)</f>
        <v>9.2575575744065025E-2</v>
      </c>
      <c r="V151" s="5">
        <f t="shared" ref="V151:V189" si="181">_xlfn.POISSON.DIST(3,K151,FALSE) * _xlfn.POISSON.DIST(3,L151,FALSE)</f>
        <v>4.4253180921537856E-3</v>
      </c>
      <c r="W151" s="5">
        <f t="shared" ref="W151:W189" si="182">_xlfn.POISSON.DIST(3,K151,FALSE) * _xlfn.POISSON.DIST(0,L151,FALSE)</f>
        <v>3.6926131378496587E-3</v>
      </c>
      <c r="X151" s="5">
        <f t="shared" ref="X151:X189" si="183">_xlfn.POISSON.DIST(3,K151,FALSE) * _xlfn.POISSON.DIST(1,L151,FALSE)</f>
        <v>7.1272357044682259E-3</v>
      </c>
      <c r="Y151" s="5">
        <f t="shared" ref="Y151:Y189" si="184">_xlfn.POISSON.DIST(3,K151,FALSE) * _xlfn.POISSON.DIST(2,L151,FALSE)</f>
        <v>6.878257603858808E-3</v>
      </c>
      <c r="Z151" s="5">
        <f t="shared" ref="Z151:Z189" si="185">_xlfn.POISSON.DIST(0,K151,FALSE) * _xlfn.POISSON.DIST(3,L151,FALSE)</f>
        <v>8.9206365448052938E-2</v>
      </c>
      <c r="AA151" s="5">
        <f t="shared" ref="AA151:AA189" si="186">_xlfn.POISSON.DIST(1,K151,FALSE) * _xlfn.POISSON.DIST(3,L151,FALSE)</f>
        <v>5.9561068198714942E-2</v>
      </c>
      <c r="AB151" s="5">
        <f t="shared" ref="AB151:AB189" si="187">_xlfn.POISSON.DIST(2,K151,FALSE) * _xlfn.POISSON.DIST(3,L151,FALSE)</f>
        <v>1.9883787592701443E-2</v>
      </c>
      <c r="AC151" s="5">
        <f t="shared" ref="AC151:AC189" si="188">_xlfn.POISSON.DIST(4,K151,FALSE) * _xlfn.POISSON.DIST(4,L151,FALSE)</f>
        <v>3.5643345018637019E-4</v>
      </c>
      <c r="AD151" s="5">
        <f t="shared" ref="AD151:AD189" si="189">_xlfn.POISSON.DIST(4,K151,FALSE) * _xlfn.POISSON.DIST(0,L151,FALSE)</f>
        <v>6.1636852322777443E-4</v>
      </c>
      <c r="AE151" s="5">
        <f t="shared" ref="AE151:AE189" si="190">_xlfn.POISSON.DIST(4,K151,FALSE) * _xlfn.POISSON.DIST(1,L151,FALSE)</f>
        <v>1.1896734322993691E-3</v>
      </c>
      <c r="AF151" s="5">
        <f t="shared" ref="AF151:AF189" si="191">_xlfn.POISSON.DIST(4,K151,FALSE) * _xlfn.POISSON.DIST(2,L151,FALSE)</f>
        <v>1.1481141737310454E-3</v>
      </c>
      <c r="AG151" s="5">
        <f t="shared" ref="AG151:AG189" si="192">_xlfn.POISSON.DIST(4,K151,FALSE) * _xlfn.POISSON.DIST(3,L151,FALSE)</f>
        <v>7.3867114573025001E-4</v>
      </c>
      <c r="AH151" s="5">
        <f t="shared" ref="AH151:AH189" si="193">_xlfn.POISSON.DIST(0,K151,FALSE) * _xlfn.POISSON.DIST(4,L151,FALSE)</f>
        <v>4.3045044874200501E-2</v>
      </c>
      <c r="AI151" s="5">
        <f t="shared" ref="AI151:AI189" si="194">_xlfn.POISSON.DIST(1,K151,FALSE) * _xlfn.POISSON.DIST(4,L151,FALSE)</f>
        <v>2.8740200774819931E-2</v>
      </c>
      <c r="AJ151" s="5">
        <f t="shared" ref="AJ151:AJ189" si="195">_xlfn.POISSON.DIST(2,K151,FALSE) * _xlfn.POISSON.DIST(4,L151,FALSE)</f>
        <v>9.594590306398209E-3</v>
      </c>
      <c r="AK151" s="5">
        <f t="shared" ref="AK151:AK189" si="196">_xlfn.POISSON.DIST(3,K151,FALSE) * _xlfn.POISSON.DIST(4,L151,FALSE)</f>
        <v>2.1353634900672745E-3</v>
      </c>
      <c r="AL151" s="5">
        <f t="shared" ref="AL151:AL189" si="197">_xlfn.POISSON.DIST(5,K151,FALSE) * _xlfn.POISSON.DIST(5,L151,FALSE)</f>
        <v>1.8373520983200928E-5</v>
      </c>
      <c r="AM151" s="5">
        <f t="shared" ref="AM151:AM189" si="198">_xlfn.POISSON.DIST(5,K151,FALSE) * _xlfn.POISSON.DIST(0,L151,FALSE)</f>
        <v>8.2307058387865286E-5</v>
      </c>
      <c r="AN151" s="5">
        <f t="shared" ref="AN151:AN189" si="199">_xlfn.POISSON.DIST(5,K151,FALSE) * _xlfn.POISSON.DIST(1,L151,FALSE)</f>
        <v>1.5886359696303182E-4</v>
      </c>
      <c r="AO151" s="5">
        <f t="shared" ref="AO151:AO189" si="200">_xlfn.POISSON.DIST(5,K151,FALSE) * _xlfn.POISSON.DIST(2,L151,FALSE)</f>
        <v>1.5331396197579004E-4</v>
      </c>
      <c r="AP151" s="5">
        <f t="shared" ref="AP151:AP189" si="201">_xlfn.POISSON.DIST(5,K151,FALSE) * _xlfn.POISSON.DIST(3,L151,FALSE)</f>
        <v>9.863879615829058E-5</v>
      </c>
      <c r="AQ151" s="5">
        <f t="shared" ref="AQ151:AQ189" si="202">_xlfn.POISSON.DIST(5,K151,FALSE) * _xlfn.POISSON.DIST(4,L151,FALSE)</f>
        <v>4.7596507106247174E-5</v>
      </c>
      <c r="AR151" s="5">
        <f t="shared" ref="AR151:AR189" si="203">_xlfn.POISSON.DIST(0,K151,FALSE) * _xlfn.POISSON.DIST(5,L151,FALSE)</f>
        <v>1.6616535189304723E-2</v>
      </c>
      <c r="AS151" s="5">
        <f t="shared" ref="AS151:AS189" si="204">_xlfn.POISSON.DIST(1,K151,FALSE) * _xlfn.POISSON.DIST(5,L151,FALSE)</f>
        <v>1.10944839044345E-2</v>
      </c>
      <c r="AT151" s="5">
        <f t="shared" ref="AT151:AT189" si="205">_xlfn.POISSON.DIST(2,K151,FALSE) * _xlfn.POISSON.DIST(5,L151,FALSE)</f>
        <v>3.7037677140112162E-3</v>
      </c>
      <c r="AU151" s="5">
        <f t="shared" ref="AU151:AU189" si="206">_xlfn.POISSON.DIST(3,K151,FALSE) * _xlfn.POISSON.DIST(5,L151,FALSE)</f>
        <v>8.2430725019237054E-4</v>
      </c>
      <c r="AV151" s="5">
        <f t="shared" ref="AV151:AV189" si="207">_xlfn.POISSON.DIST(4,K151,FALSE) * _xlfn.POISSON.DIST(5,L151,FALSE)</f>
        <v>1.3759281666394398E-4</v>
      </c>
      <c r="AW151" s="5">
        <f t="shared" ref="AW151:AW189" si="208">_xlfn.POISSON.DIST(6,K151,FALSE) * _xlfn.POISSON.DIST(6,L151,FALSE)</f>
        <v>6.5772421725649993E-7</v>
      </c>
      <c r="AX151" s="5">
        <f t="shared" ref="AX151:AX189" si="209">_xlfn.POISSON.DIST(6,K151,FALSE) * _xlfn.POISSON.DIST(0,L151,FALSE)</f>
        <v>9.1590928764868289E-6</v>
      </c>
      <c r="AY151" s="5">
        <f t="shared" ref="AY151:AY189" si="210">_xlfn.POISSON.DIST(6,K151,FALSE) * _xlfn.POISSON.DIST(1,L151,FALSE)</f>
        <v>1.7678270464003122E-5</v>
      </c>
      <c r="AZ151" s="5">
        <f t="shared" ref="AZ151:AZ189" si="211">_xlfn.POISSON.DIST(6,K151,FALSE) * _xlfn.POISSON.DIST(2,L151,FALSE)</f>
        <v>1.7060709549127294E-5</v>
      </c>
      <c r="BA151" s="5">
        <f t="shared" ref="BA151:BA189" si="212">_xlfn.POISSON.DIST(6,K151,FALSE) * _xlfn.POISSON.DIST(3,L151,FALSE)</f>
        <v>1.0976481397029639E-5</v>
      </c>
      <c r="BB151" s="5">
        <f t="shared" ref="BB151:BB189" si="213">_xlfn.POISSON.DIST(6,K151,FALSE) * _xlfn.POISSON.DIST(4,L151,FALSE)</f>
        <v>5.296518156780038E-6</v>
      </c>
      <c r="BC151" s="5">
        <f t="shared" ref="BC151:BC189" si="214">_xlfn.POISSON.DIST(6,K151,FALSE) * _xlfn.POISSON.DIST(5,L151,FALSE)</f>
        <v>2.0445972490012777E-6</v>
      </c>
      <c r="BD151" s="5">
        <f t="shared" ref="BD151:BD189" si="215">_xlfn.POISSON.DIST(0,K151,FALSE) * _xlfn.POISSON.DIST(6,L151,FALSE)</f>
        <v>5.3453547422305592E-3</v>
      </c>
      <c r="BE151" s="5">
        <f t="shared" ref="BE151:BE189" si="216">_xlfn.POISSON.DIST(1,K151,FALSE) * _xlfn.POISSON.DIST(6,L151,FALSE)</f>
        <v>3.5689722000131962E-3</v>
      </c>
      <c r="BF151" s="5">
        <f t="shared" ref="BF151:BF189" si="217">_xlfn.POISSON.DIST(2,K151,FALSE) * _xlfn.POISSON.DIST(6,L151,FALSE)</f>
        <v>1.1914609206228083E-3</v>
      </c>
      <c r="BG151" s="5">
        <f t="shared" ref="BG151:BG189" si="218">_xlfn.POISSON.DIST(3,K151,FALSE) * _xlfn.POISSON.DIST(6,L151,FALSE)</f>
        <v>2.6517048341743906E-4</v>
      </c>
      <c r="BH151" s="5">
        <f t="shared" ref="BH151:BH189" si="219">_xlfn.POISSON.DIST(4,K151,FALSE) * _xlfn.POISSON.DIST(6,L151,FALSE)</f>
        <v>4.426208031171674E-5</v>
      </c>
      <c r="BI151" s="5">
        <f t="shared" ref="BI151:BI189" si="220">_xlfn.POISSON.DIST(5,K151,FALSE) * _xlfn.POISSON.DIST(6,L151,FALSE)</f>
        <v>5.9105575500625925E-6</v>
      </c>
      <c r="BJ151" s="8">
        <f t="shared" ref="BJ151:BJ189" si="221">SUM(N151,Q151,T151,W151,X151,Y151,AD151,AE151,AF151,AG151,AM151,AN151,AO151,AP151,AQ151,AX151,AY151,AZ151,BA151,BB151,BC151)</f>
        <v>0.12030896215689216</v>
      </c>
      <c r="BK151" s="8">
        <f t="shared" ref="BK151:BK189" si="222">SUM(M151,P151,S151,V151,AC151,AL151,AY151)</f>
        <v>0.20608608813294169</v>
      </c>
      <c r="BL151" s="8">
        <f t="shared" ref="BL151:BL189" si="223">SUM(O151,R151,U151,AA151,AB151,AH151,AI151,AJ151,AK151,AR151,AS151,AT151,AU151,AV151,BD151,BE151,BF151,BG151,BH151,BI151)</f>
        <v>0.5806587254244846</v>
      </c>
      <c r="BM151" s="8">
        <f t="shared" ref="BM151:BM189" si="224">SUM(S151:BI151)</f>
        <v>0.47726378542656928</v>
      </c>
      <c r="BN151" s="8">
        <f t="shared" ref="BN151:BN189" si="225">SUM(M151:R151)</f>
        <v>0.51897933518955541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1.41772151898734</v>
      </c>
      <c r="F152">
        <f>VLOOKUP(B152,home!$B$2:$E$405,3,FALSE)</f>
        <v>0.76</v>
      </c>
      <c r="G152">
        <f>VLOOKUP(C152,away!$B$2:$E$405,4,FALSE)</f>
        <v>1.1200000000000001</v>
      </c>
      <c r="H152">
        <f>VLOOKUP(A152,away!$A$2:$E$405,3,FALSE)</f>
        <v>1.3248945147679301</v>
      </c>
      <c r="I152">
        <f>VLOOKUP(C152,away!$B$2:$E$405,3,FALSE)</f>
        <v>0.71</v>
      </c>
      <c r="J152">
        <f>VLOOKUP(B152,home!$B$2:$E$405,4,FALSE)</f>
        <v>1.38</v>
      </c>
      <c r="K152" s="3">
        <f t="shared" si="170"/>
        <v>1.206764556962024</v>
      </c>
      <c r="L152" s="3">
        <f t="shared" si="171"/>
        <v>1.2981316455696177</v>
      </c>
      <c r="M152" s="5">
        <f t="shared" si="172"/>
        <v>8.1684076145589146E-2</v>
      </c>
      <c r="N152" s="5">
        <f t="shared" si="173"/>
        <v>9.8573447960684124E-2</v>
      </c>
      <c r="O152" s="5">
        <f t="shared" si="174"/>
        <v>0.1060366841837076</v>
      </c>
      <c r="P152" s="5">
        <f t="shared" si="175"/>
        <v>0.12796131221067397</v>
      </c>
      <c r="Q152" s="5">
        <f t="shared" si="176"/>
        <v>5.9477471628247069E-2</v>
      </c>
      <c r="R152" s="5">
        <f t="shared" si="177"/>
        <v>6.8824787665071108E-2</v>
      </c>
      <c r="S152" s="5">
        <f t="shared" si="178"/>
        <v>5.0114104839397662E-2</v>
      </c>
      <c r="T152" s="5">
        <f t="shared" si="179"/>
        <v>7.7209588119096631E-2</v>
      </c>
      <c r="U152" s="5">
        <f t="shared" si="180"/>
        <v>8.3055314394644919E-2</v>
      </c>
      <c r="V152" s="5">
        <f t="shared" si="181"/>
        <v>8.7228569686554434E-3</v>
      </c>
      <c r="W152" s="5">
        <f t="shared" si="182"/>
        <v>2.3925101566227631E-2</v>
      </c>
      <c r="X152" s="5">
        <f t="shared" si="183"/>
        <v>3.1057931466587314E-2</v>
      </c>
      <c r="Y152" s="5">
        <f t="shared" si="184"/>
        <v>2.0158641841354703E-2</v>
      </c>
      <c r="Z152" s="5">
        <f t="shared" si="185"/>
        <v>2.9781211622546096E-2</v>
      </c>
      <c r="AA152" s="5">
        <f t="shared" si="186"/>
        <v>3.5938910649474125E-2</v>
      </c>
      <c r="AB152" s="5">
        <f t="shared" si="187"/>
        <v>2.1684901793805209E-2</v>
      </c>
      <c r="AC152" s="5">
        <f t="shared" si="188"/>
        <v>8.5404361887632537E-4</v>
      </c>
      <c r="AD152" s="5">
        <f t="shared" si="189"/>
        <v>7.2179911479600305E-3</v>
      </c>
      <c r="AE152" s="5">
        <f t="shared" si="190"/>
        <v>9.3699027266082886E-3</v>
      </c>
      <c r="AF152" s="5">
        <f t="shared" si="191"/>
        <v>6.081683622659634E-3</v>
      </c>
      <c r="AG152" s="5">
        <f t="shared" si="192"/>
        <v>2.631608656305648E-3</v>
      </c>
      <c r="AH152" s="5">
        <f t="shared" si="193"/>
        <v>9.6649833126581982E-3</v>
      </c>
      <c r="AI152" s="5">
        <f t="shared" si="194"/>
        <v>1.1663359305345325E-2</v>
      </c>
      <c r="AJ152" s="5">
        <f t="shared" si="195"/>
        <v>7.0374643124019778E-3</v>
      </c>
      <c r="AK152" s="5">
        <f t="shared" si="196"/>
        <v>2.8308541676972747E-3</v>
      </c>
      <c r="AL152" s="5">
        <f t="shared" si="197"/>
        <v>5.3515714353815838E-5</v>
      </c>
      <c r="AM152" s="5">
        <f t="shared" si="198"/>
        <v>1.7420831779647609E-3</v>
      </c>
      <c r="AN152" s="5">
        <f t="shared" si="199"/>
        <v>2.2614533025305445E-3</v>
      </c>
      <c r="AO152" s="5">
        <f t="shared" si="200"/>
        <v>1.4678320484964112E-3</v>
      </c>
      <c r="AP152" s="5">
        <f t="shared" si="201"/>
        <v>6.3514641084482307E-4</v>
      </c>
      <c r="AQ152" s="5">
        <f t="shared" si="202"/>
        <v>2.0612591387190668E-4</v>
      </c>
      <c r="AR152" s="5">
        <f t="shared" si="203"/>
        <v>2.5092841384127735E-3</v>
      </c>
      <c r="AS152" s="5">
        <f t="shared" si="204"/>
        <v>3.0281151615835248E-3</v>
      </c>
      <c r="AT152" s="5">
        <f t="shared" si="205"/>
        <v>1.8271110256991656E-3</v>
      </c>
      <c r="AU152" s="5">
        <f t="shared" si="206"/>
        <v>7.3496427581609387E-4</v>
      </c>
      <c r="AV152" s="5">
        <f t="shared" si="207"/>
        <v>2.2173220967203089E-4</v>
      </c>
      <c r="AW152" s="5">
        <f t="shared" si="208"/>
        <v>2.3287352102754177E-6</v>
      </c>
      <c r="AX152" s="5">
        <f t="shared" si="209"/>
        <v>3.5038070574127273E-4</v>
      </c>
      <c r="AY152" s="5">
        <f t="shared" si="210"/>
        <v>4.5484028211976237E-4</v>
      </c>
      <c r="AZ152" s="5">
        <f t="shared" si="211"/>
        <v>2.9522128194973821E-4</v>
      </c>
      <c r="BA152" s="5">
        <f t="shared" si="212"/>
        <v>1.2774536284819525E-4</v>
      </c>
      <c r="BB152" s="5">
        <f t="shared" si="213"/>
        <v>4.1457574522003905E-5</v>
      </c>
      <c r="BC152" s="5">
        <f t="shared" si="214"/>
        <v>1.0763477887114785E-5</v>
      </c>
      <c r="BD152" s="5">
        <f t="shared" si="215"/>
        <v>5.4289685796658565E-4</v>
      </c>
      <c r="BE152" s="5">
        <f t="shared" si="216"/>
        <v>6.5514868628012164E-4</v>
      </c>
      <c r="BF152" s="5">
        <f t="shared" si="217"/>
        <v>3.9530510707154161E-4</v>
      </c>
      <c r="BG152" s="5">
        <f t="shared" si="218"/>
        <v>1.590133974666714E-4</v>
      </c>
      <c r="BH152" s="5">
        <f t="shared" si="219"/>
        <v>4.7972933036223492E-5</v>
      </c>
      <c r="BI152" s="5">
        <f t="shared" si="220"/>
        <v>1.1578407056325428E-5</v>
      </c>
      <c r="BJ152" s="8">
        <f t="shared" si="221"/>
        <v>0.34329641827450763</v>
      </c>
      <c r="BK152" s="8">
        <f t="shared" si="222"/>
        <v>0.2698447497796661</v>
      </c>
      <c r="BL152" s="8">
        <f t="shared" si="223"/>
        <v>0.35687038198486687</v>
      </c>
      <c r="BM152" s="8">
        <f t="shared" si="224"/>
        <v>0.45678247032070424</v>
      </c>
      <c r="BN152" s="8">
        <f t="shared" si="225"/>
        <v>0.54255777979397302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1.41772151898734</v>
      </c>
      <c r="F153">
        <f>VLOOKUP(B153,home!$B$2:$E$405,3,FALSE)</f>
        <v>0.77</v>
      </c>
      <c r="G153">
        <f>VLOOKUP(C153,away!$B$2:$E$405,4,FALSE)</f>
        <v>1.41</v>
      </c>
      <c r="H153">
        <f>VLOOKUP(A153,away!$A$2:$E$405,3,FALSE)</f>
        <v>1.3248945147679301</v>
      </c>
      <c r="I153">
        <f>VLOOKUP(C153,away!$B$2:$E$405,3,FALSE)</f>
        <v>0.47</v>
      </c>
      <c r="J153">
        <f>VLOOKUP(B153,home!$B$2:$E$405,4,FALSE)</f>
        <v>0.96</v>
      </c>
      <c r="K153" s="3">
        <f t="shared" si="170"/>
        <v>1.5392202531645549</v>
      </c>
      <c r="L153" s="3">
        <f t="shared" si="171"/>
        <v>0.59779240506329001</v>
      </c>
      <c r="M153" s="5">
        <f t="shared" si="172"/>
        <v>0.11800684376051246</v>
      </c>
      <c r="N153" s="5">
        <f t="shared" si="173"/>
        <v>0.18163852392820609</v>
      </c>
      <c r="O153" s="5">
        <f t="shared" si="174"/>
        <v>7.0543594945524646E-2</v>
      </c>
      <c r="P153" s="5">
        <f t="shared" si="175"/>
        <v>0.10858213007118828</v>
      </c>
      <c r="Q153" s="5">
        <f t="shared" si="176"/>
        <v>0.13979084739260472</v>
      </c>
      <c r="R153" s="5">
        <f t="shared" si="177"/>
        <v>2.1085212642147862E-2</v>
      </c>
      <c r="S153" s="5">
        <f t="shared" si="178"/>
        <v>2.4977532224155739E-2</v>
      </c>
      <c r="T153" s="5">
        <f t="shared" si="179"/>
        <v>8.3565906868660528E-2</v>
      </c>
      <c r="U153" s="5">
        <f t="shared" si="180"/>
        <v>3.2454786341075306E-2</v>
      </c>
      <c r="V153" s="5">
        <f t="shared" si="181"/>
        <v>2.5536312286774743E-3</v>
      </c>
      <c r="W153" s="5">
        <f t="shared" si="182"/>
        <v>7.1722967837910892E-2</v>
      </c>
      <c r="X153" s="5">
        <f t="shared" si="183"/>
        <v>4.2875445442101749E-2</v>
      </c>
      <c r="Y153" s="5">
        <f t="shared" si="184"/>
        <v>1.2815307824496939E-2</v>
      </c>
      <c r="Z153" s="5">
        <f t="shared" si="185"/>
        <v>4.2015266588734859E-3</v>
      </c>
      <c r="AA153" s="5">
        <f t="shared" si="186"/>
        <v>6.4670749275488734E-3</v>
      </c>
      <c r="AB153" s="5">
        <f t="shared" si="187"/>
        <v>4.9771263536079616E-3</v>
      </c>
      <c r="AC153" s="5">
        <f t="shared" si="188"/>
        <v>1.4685521056983448E-4</v>
      </c>
      <c r="AD153" s="5">
        <f t="shared" si="189"/>
        <v>2.759936117829561E-2</v>
      </c>
      <c r="AE153" s="5">
        <f t="shared" si="190"/>
        <v>1.6498688496983733E-2</v>
      </c>
      <c r="AF153" s="5">
        <f t="shared" si="191"/>
        <v>4.9313953385009702E-3</v>
      </c>
      <c r="AG153" s="5">
        <f t="shared" si="192"/>
        <v>9.8265022657346404E-4</v>
      </c>
      <c r="AH153" s="5">
        <f t="shared" si="193"/>
        <v>6.2791018158637763E-4</v>
      </c>
      <c r="AI153" s="5">
        <f t="shared" si="194"/>
        <v>9.6649206866598577E-4</v>
      </c>
      <c r="AJ153" s="5">
        <f t="shared" si="195"/>
        <v>7.4382208330679657E-4</v>
      </c>
      <c r="AK153" s="5">
        <f t="shared" si="196"/>
        <v>3.8163533845895798E-4</v>
      </c>
      <c r="AL153" s="5">
        <f t="shared" si="197"/>
        <v>5.4050599329939246E-6</v>
      </c>
      <c r="AM153" s="5">
        <f t="shared" si="198"/>
        <v>8.4962991400072234E-3</v>
      </c>
      <c r="AN153" s="5">
        <f t="shared" si="199"/>
        <v>5.0790230970420812E-3</v>
      </c>
      <c r="AO153" s="5">
        <f t="shared" si="200"/>
        <v>1.5181007162763925E-3</v>
      </c>
      <c r="AP153" s="5">
        <f t="shared" si="201"/>
        <v>3.0250302610372262E-4</v>
      </c>
      <c r="AQ153" s="5">
        <f t="shared" si="202"/>
        <v>4.5208502878366889E-5</v>
      </c>
      <c r="AR153" s="5">
        <f t="shared" si="203"/>
        <v>7.5071987522849599E-5</v>
      </c>
      <c r="AS153" s="5">
        <f t="shared" si="204"/>
        <v>1.1555232364048687E-4</v>
      </c>
      <c r="AT153" s="5">
        <f t="shared" si="205"/>
        <v>8.8930238423831395E-5</v>
      </c>
      <c r="AU153" s="5">
        <f t="shared" si="206"/>
        <v>4.5627741366904656E-5</v>
      </c>
      <c r="AV153" s="5">
        <f t="shared" si="207"/>
        <v>1.7557785904523457E-5</v>
      </c>
      <c r="AW153" s="5">
        <f t="shared" si="208"/>
        <v>1.3814945481702006E-7</v>
      </c>
      <c r="AX153" s="5">
        <f t="shared" si="209"/>
        <v>2.1796126188739521E-3</v>
      </c>
      <c r="AY153" s="5">
        <f t="shared" si="210"/>
        <v>1.302955869542956E-3</v>
      </c>
      <c r="AZ153" s="5">
        <f t="shared" si="211"/>
        <v>3.8944856147270695E-4</v>
      </c>
      <c r="BA153" s="5">
        <f t="shared" si="212"/>
        <v>7.7603130737069346E-5</v>
      </c>
      <c r="BB153" s="5">
        <f t="shared" si="213"/>
        <v>1.1597640540938403E-5</v>
      </c>
      <c r="BC153" s="5">
        <f t="shared" si="214"/>
        <v>1.3865962864054171E-6</v>
      </c>
      <c r="BD153" s="5">
        <f t="shared" si="215"/>
        <v>7.4795773290275885E-6</v>
      </c>
      <c r="BE153" s="5">
        <f t="shared" si="216"/>
        <v>1.151271690994971E-5</v>
      </c>
      <c r="BF153" s="5">
        <f t="shared" si="217"/>
        <v>8.8603035183723243E-6</v>
      </c>
      <c r="BG153" s="5">
        <f t="shared" si="218"/>
        <v>4.5459862082212807E-6</v>
      </c>
      <c r="BH153" s="5">
        <f t="shared" si="219"/>
        <v>1.7493185105752338E-6</v>
      </c>
      <c r="BI153" s="5">
        <f t="shared" si="220"/>
        <v>5.3851729614261014E-7</v>
      </c>
      <c r="BJ153" s="8">
        <f t="shared" si="221"/>
        <v>0.60182483343409665</v>
      </c>
      <c r="BK153" s="8">
        <f t="shared" si="222"/>
        <v>0.25557535342457971</v>
      </c>
      <c r="BL153" s="8">
        <f t="shared" si="223"/>
        <v>0.13862508137855362</v>
      </c>
      <c r="BM153" s="8">
        <f t="shared" si="224"/>
        <v>0.35927682443583114</v>
      </c>
      <c r="BN153" s="8">
        <f t="shared" si="225"/>
        <v>0.63964715274018413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1.41772151898734</v>
      </c>
      <c r="F154">
        <f>VLOOKUP(B154,home!$B$2:$E$405,3,FALSE)</f>
        <v>1.41</v>
      </c>
      <c r="G154">
        <f>VLOOKUP(C154,away!$B$2:$E$405,4,FALSE)</f>
        <v>0.65</v>
      </c>
      <c r="H154">
        <f>VLOOKUP(A154,away!$A$2:$E$405,3,FALSE)</f>
        <v>1.3248945147679301</v>
      </c>
      <c r="I154">
        <f>VLOOKUP(C154,away!$B$2:$E$405,3,FALSE)</f>
        <v>0.76</v>
      </c>
      <c r="J154">
        <f>VLOOKUP(B154,home!$B$2:$E$405,4,FALSE)</f>
        <v>1.32</v>
      </c>
      <c r="K154" s="3">
        <f t="shared" si="170"/>
        <v>1.2993417721518972</v>
      </c>
      <c r="L154" s="3">
        <f t="shared" si="171"/>
        <v>1.3291341772151877</v>
      </c>
      <c r="M154" s="5">
        <f t="shared" si="172"/>
        <v>7.2188397216717881E-2</v>
      </c>
      <c r="N154" s="5">
        <f t="shared" si="173"/>
        <v>9.37973999683753E-2</v>
      </c>
      <c r="O154" s="5">
        <f t="shared" si="174"/>
        <v>9.5948065939125471E-2</v>
      </c>
      <c r="P154" s="5">
        <f t="shared" si="175"/>
        <v>0.12466933003189037</v>
      </c>
      <c r="Q154" s="5">
        <f t="shared" si="176"/>
        <v>6.0937439949074537E-2</v>
      </c>
      <c r="R154" s="5">
        <f t="shared" si="177"/>
        <v>6.3763926838694057E-2</v>
      </c>
      <c r="S154" s="5">
        <f t="shared" si="178"/>
        <v>5.3825969441945794E-2</v>
      </c>
      <c r="T154" s="5">
        <f t="shared" si="179"/>
        <v>8.0994034108313087E-2</v>
      </c>
      <c r="U154" s="5">
        <f t="shared" si="180"/>
        <v>8.2851133697952661E-2</v>
      </c>
      <c r="V154" s="5">
        <f t="shared" si="181"/>
        <v>1.0328602821646209E-2</v>
      </c>
      <c r="W154" s="5">
        <f t="shared" si="182"/>
        <v>2.639285373794345E-2</v>
      </c>
      <c r="X154" s="5">
        <f t="shared" si="183"/>
        <v>3.5079643937342253E-2</v>
      </c>
      <c r="Y154" s="5">
        <f t="shared" si="184"/>
        <v>2.3312776840830576E-2</v>
      </c>
      <c r="Z154" s="5">
        <f t="shared" si="185"/>
        <v>2.8250271478252344E-2</v>
      </c>
      <c r="AA154" s="5">
        <f t="shared" si="186"/>
        <v>3.6706757806324604E-2</v>
      </c>
      <c r="AB154" s="5">
        <f t="shared" si="187"/>
        <v>2.3847311869010145E-2</v>
      </c>
      <c r="AC154" s="5">
        <f t="shared" si="188"/>
        <v>1.1148432812499122E-3</v>
      </c>
      <c r="AD154" s="5">
        <f t="shared" si="189"/>
        <v>8.5733343370013107E-3</v>
      </c>
      <c r="AE154" s="5">
        <f t="shared" si="190"/>
        <v>1.1395111680000953E-2</v>
      </c>
      <c r="AF154" s="5">
        <f t="shared" si="191"/>
        <v>7.5728161935366221E-3</v>
      </c>
      <c r="AG154" s="5">
        <f t="shared" si="192"/>
        <v>3.3550962735327153E-3</v>
      </c>
      <c r="AH154" s="5">
        <f t="shared" si="193"/>
        <v>9.387100334338155E-3</v>
      </c>
      <c r="AI154" s="5">
        <f t="shared" si="194"/>
        <v>1.2197051583786606E-2</v>
      </c>
      <c r="AJ154" s="5">
        <f t="shared" si="195"/>
        <v>7.9240693099526961E-3</v>
      </c>
      <c r="AK154" s="5">
        <f t="shared" si="196"/>
        <v>3.4320247532828004E-3</v>
      </c>
      <c r="AL154" s="5">
        <f t="shared" si="197"/>
        <v>7.7013354124888853E-5</v>
      </c>
      <c r="AM154" s="5">
        <f t="shared" si="198"/>
        <v>2.2279382861379996E-3</v>
      </c>
      <c r="AN154" s="5">
        <f t="shared" si="199"/>
        <v>2.9612289208322453E-3</v>
      </c>
      <c r="AO154" s="5">
        <f t="shared" si="200"/>
        <v>1.9679352826180926E-3</v>
      </c>
      <c r="AP154" s="5">
        <f t="shared" si="201"/>
        <v>8.7188334755844519E-4</v>
      </c>
      <c r="AQ154" s="5">
        <f t="shared" si="202"/>
        <v>2.8971248894617946E-4</v>
      </c>
      <c r="AR154" s="5">
        <f t="shared" si="203"/>
        <v>2.4953431758633904E-3</v>
      </c>
      <c r="AS154" s="5">
        <f t="shared" si="204"/>
        <v>3.2423036242534811E-3</v>
      </c>
      <c r="AT154" s="5">
        <f t="shared" si="205"/>
        <v>2.1064302684960187E-3</v>
      </c>
      <c r="AU154" s="5">
        <f t="shared" si="206"/>
        <v>9.1232427932733812E-4</v>
      </c>
      <c r="AV154" s="5">
        <f t="shared" si="207"/>
        <v>2.9635526146959629E-4</v>
      </c>
      <c r="AW154" s="5">
        <f t="shared" si="208"/>
        <v>3.6945007910014933E-6</v>
      </c>
      <c r="AX154" s="5">
        <f t="shared" si="209"/>
        <v>4.8247554682593458E-4</v>
      </c>
      <c r="AY154" s="5">
        <f t="shared" si="210"/>
        <v>6.4127473895693628E-4</v>
      </c>
      <c r="AZ154" s="5">
        <f t="shared" si="211"/>
        <v>4.2617008626620595E-4</v>
      </c>
      <c r="BA154" s="5">
        <f t="shared" si="212"/>
        <v>1.888124089877197E-4</v>
      </c>
      <c r="BB154" s="5">
        <f t="shared" si="213"/>
        <v>6.2739256466977589E-5</v>
      </c>
      <c r="BC154" s="5">
        <f t="shared" si="214"/>
        <v>1.6677778004665774E-5</v>
      </c>
      <c r="BD154" s="5">
        <f t="shared" si="215"/>
        <v>5.5277431648678591E-4</v>
      </c>
      <c r="BE154" s="5">
        <f t="shared" si="216"/>
        <v>7.1824275998399404E-4</v>
      </c>
      <c r="BF154" s="5">
        <f t="shared" si="217"/>
        <v>4.6662141029643627E-4</v>
      </c>
      <c r="BG154" s="5">
        <f t="shared" si="218"/>
        <v>2.0210023005952976E-4</v>
      </c>
      <c r="BH154" s="5">
        <f t="shared" si="219"/>
        <v>6.5649317769463826E-5</v>
      </c>
      <c r="BI154" s="5">
        <f t="shared" si="220"/>
        <v>1.706018017822764E-5</v>
      </c>
      <c r="BJ154" s="8">
        <f t="shared" si="221"/>
        <v>0.3615473551675521</v>
      </c>
      <c r="BK154" s="8">
        <f t="shared" si="222"/>
        <v>0.26284543088653201</v>
      </c>
      <c r="BL154" s="8">
        <f t="shared" si="223"/>
        <v>0.34713264695665141</v>
      </c>
      <c r="BM154" s="8">
        <f t="shared" si="224"/>
        <v>0.4878335643069443</v>
      </c>
      <c r="BN154" s="8">
        <f t="shared" si="225"/>
        <v>0.51130455994387758</v>
      </c>
    </row>
    <row r="155" spans="1:66" s="15" customFormat="1" x14ac:dyDescent="0.25">
      <c r="A155" s="15" t="s">
        <v>21</v>
      </c>
      <c r="B155" s="15" t="s">
        <v>397</v>
      </c>
      <c r="C155" s="15" t="s">
        <v>153</v>
      </c>
      <c r="D155" t="s">
        <v>495</v>
      </c>
      <c r="E155">
        <f>VLOOKUP(A155,home!$A$2:$E$405,3,FALSE)</f>
        <v>1.41772151898734</v>
      </c>
      <c r="F155">
        <f>VLOOKUP(B155,home!$B$2:$E$405,3,FALSE)</f>
        <v>1.06</v>
      </c>
      <c r="G155">
        <f>VLOOKUP(C155,away!$B$2:$E$405,4,FALSE)</f>
        <v>0.53</v>
      </c>
      <c r="H155">
        <f>VLOOKUP(A155,away!$A$2:$E$405,3,FALSE)</f>
        <v>1.3248945147679301</v>
      </c>
      <c r="I155">
        <f>VLOOKUP(C155,away!$B$2:$E$405,3,FALSE)</f>
        <v>1.35</v>
      </c>
      <c r="J155">
        <f>VLOOKUP(B155,home!$B$2:$E$405,4,FALSE)</f>
        <v>1.32</v>
      </c>
      <c r="K155" s="3">
        <f t="shared" si="170"/>
        <v>0.79647594936708765</v>
      </c>
      <c r="L155" s="3">
        <f t="shared" si="171"/>
        <v>2.3609620253164518</v>
      </c>
      <c r="M155" s="5">
        <f t="shared" si="172"/>
        <v>4.2534576262943012E-2</v>
      </c>
      <c r="N155" s="5">
        <f t="shared" si="173"/>
        <v>3.3877767009954332E-2</v>
      </c>
      <c r="O155" s="5">
        <f t="shared" si="174"/>
        <v>0.100422519319735</v>
      </c>
      <c r="P155" s="5">
        <f t="shared" si="175"/>
        <v>7.9984121413020637E-2</v>
      </c>
      <c r="Q155" s="5">
        <f t="shared" si="176"/>
        <v>1.3491413320845186E-2</v>
      </c>
      <c r="R155" s="5">
        <f t="shared" si="177"/>
        <v>0.11854687730025107</v>
      </c>
      <c r="S155" s="5">
        <f t="shared" si="178"/>
        <v>3.7601524690551724E-2</v>
      </c>
      <c r="T155" s="5">
        <f t="shared" si="179"/>
        <v>3.1852714518364002E-2</v>
      </c>
      <c r="U155" s="5">
        <f t="shared" si="180"/>
        <v>9.4419736642221128E-2</v>
      </c>
      <c r="V155" s="5">
        <f t="shared" si="181"/>
        <v>7.8564185772891891E-3</v>
      </c>
      <c r="W155" s="5">
        <f t="shared" si="182"/>
        <v>3.5818620776746483E-3</v>
      </c>
      <c r="X155" s="5">
        <f t="shared" si="183"/>
        <v>8.4566403453109305E-3</v>
      </c>
      <c r="Y155" s="5">
        <f t="shared" si="184"/>
        <v>9.9829033585190595E-3</v>
      </c>
      <c r="Z155" s="5">
        <f t="shared" si="185"/>
        <v>9.3294891841913891E-2</v>
      </c>
      <c r="AA155" s="5">
        <f t="shared" si="186"/>
        <v>7.4307137550888136E-2</v>
      </c>
      <c r="AB155" s="5">
        <f t="shared" si="187"/>
        <v>2.9591923962797192E-2</v>
      </c>
      <c r="AC155" s="5">
        <f t="shared" si="188"/>
        <v>9.2334988462209396E-4</v>
      </c>
      <c r="AD155" s="5">
        <f t="shared" si="189"/>
        <v>7.1321674970447105E-4</v>
      </c>
      <c r="AE155" s="5">
        <f t="shared" si="190"/>
        <v>1.6838776618718846E-3</v>
      </c>
      <c r="AF155" s="5">
        <f t="shared" si="191"/>
        <v>1.9877856074790885E-3</v>
      </c>
      <c r="AG155" s="5">
        <f t="shared" si="192"/>
        <v>1.5643621112429076E-3</v>
      </c>
      <c r="AH155" s="5">
        <f t="shared" si="193"/>
        <v>5.5066424198691087E-2</v>
      </c>
      <c r="AI155" s="5">
        <f t="shared" si="194"/>
        <v>4.3859082491903255E-2</v>
      </c>
      <c r="AJ155" s="5">
        <f t="shared" si="195"/>
        <v>1.7466352183054024E-2</v>
      </c>
      <c r="AK155" s="5">
        <f t="shared" si="196"/>
        <v>4.6371764789926205E-3</v>
      </c>
      <c r="AL155" s="5">
        <f t="shared" si="197"/>
        <v>6.9452512066193754E-5</v>
      </c>
      <c r="AM155" s="5">
        <f t="shared" si="198"/>
        <v>1.1361199756507546E-4</v>
      </c>
      <c r="AN155" s="5">
        <f t="shared" si="199"/>
        <v>2.6823361187148831E-4</v>
      </c>
      <c r="AO155" s="5">
        <f t="shared" si="200"/>
        <v>3.1664468577102817E-4</v>
      </c>
      <c r="AP155" s="5">
        <f t="shared" si="201"/>
        <v>2.4919535954121935E-4</v>
      </c>
      <c r="AQ155" s="5">
        <f t="shared" si="202"/>
        <v>1.4708519519047468E-4</v>
      </c>
      <c r="AR155" s="5">
        <f t="shared" si="203"/>
        <v>2.600194728061532E-2</v>
      </c>
      <c r="AS155" s="5">
        <f t="shared" si="204"/>
        <v>2.070992564572105E-2</v>
      </c>
      <c r="AT155" s="5">
        <f t="shared" si="205"/>
        <v>8.2474788449987332E-3</v>
      </c>
      <c r="AU155" s="5">
        <f t="shared" si="206"/>
        <v>2.1896395143184465E-3</v>
      </c>
      <c r="AV155" s="5">
        <f t="shared" si="207"/>
        <v>4.3599880273461825E-4</v>
      </c>
      <c r="AW155" s="5">
        <f t="shared" si="208"/>
        <v>3.6278316539472172E-6</v>
      </c>
      <c r="AX155" s="5">
        <f t="shared" si="209"/>
        <v>1.5081537270022446E-5</v>
      </c>
      <c r="AY155" s="5">
        <f t="shared" si="210"/>
        <v>3.560693677791774E-5</v>
      </c>
      <c r="AZ155" s="5">
        <f t="shared" si="211"/>
        <v>4.2033312785253775E-5</v>
      </c>
      <c r="BA155" s="5">
        <f t="shared" si="212"/>
        <v>3.307968509474422E-5</v>
      </c>
      <c r="BB155" s="5">
        <f t="shared" si="213"/>
        <v>1.9524970079529443E-5</v>
      </c>
      <c r="BC155" s="5">
        <f t="shared" si="214"/>
        <v>9.2195425806417921E-6</v>
      </c>
      <c r="BD155" s="5">
        <f t="shared" si="215"/>
        <v>1.023160168563552E-2</v>
      </c>
      <c r="BE155" s="5">
        <f t="shared" si="216"/>
        <v>8.1492246661124465E-3</v>
      </c>
      <c r="BF155" s="5">
        <f t="shared" si="217"/>
        <v>3.2453307262737987E-3</v>
      </c>
      <c r="BG155" s="5">
        <f t="shared" si="218"/>
        <v>8.6160929040636817E-4</v>
      </c>
      <c r="BH155" s="5">
        <f t="shared" si="219"/>
        <v>1.7156276938997867E-4</v>
      </c>
      <c r="BI155" s="5">
        <f t="shared" si="220"/>
        <v>2.7329123925186006E-5</v>
      </c>
      <c r="BJ155" s="8">
        <f t="shared" si="221"/>
        <v>0.10844185959549391</v>
      </c>
      <c r="BK155" s="8">
        <f t="shared" si="222"/>
        <v>0.16900505027727078</v>
      </c>
      <c r="BL155" s="8">
        <f t="shared" si="223"/>
        <v>0.61858887847866506</v>
      </c>
      <c r="BM155" s="8">
        <f t="shared" si="224"/>
        <v>0.60044142646147047</v>
      </c>
      <c r="BN155" s="8">
        <f t="shared" si="225"/>
        <v>0.38885727462674924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1.41772151898734</v>
      </c>
      <c r="F156">
        <f>VLOOKUP(B156,home!$B$2:$E$405,3,FALSE)</f>
        <v>0.82</v>
      </c>
      <c r="G156">
        <f>VLOOKUP(C156,away!$B$2:$E$405,4,FALSE)</f>
        <v>1.1399999999999999</v>
      </c>
      <c r="H156">
        <f>VLOOKUP(A156,away!$A$2:$E$405,3,FALSE)</f>
        <v>1.3248945147679301</v>
      </c>
      <c r="I156">
        <f>VLOOKUP(C156,away!$B$2:$E$405,3,FALSE)</f>
        <v>1.0900000000000001</v>
      </c>
      <c r="J156">
        <f>VLOOKUP(B156,home!$B$2:$E$405,4,FALSE)</f>
        <v>1.07</v>
      </c>
      <c r="K156" s="3">
        <f t="shared" si="170"/>
        <v>1.3252860759493652</v>
      </c>
      <c r="L156" s="3">
        <f t="shared" si="171"/>
        <v>1.5452244725738371</v>
      </c>
      <c r="M156" s="5">
        <f t="shared" si="172"/>
        <v>5.6669986414922283E-2</v>
      </c>
      <c r="N156" s="5">
        <f t="shared" si="173"/>
        <v>7.5103943919936175E-2</v>
      </c>
      <c r="O156" s="5">
        <f t="shared" si="174"/>
        <v>8.7567849868764785E-2</v>
      </c>
      <c r="P156" s="5">
        <f t="shared" si="175"/>
        <v>0.11605245213189841</v>
      </c>
      <c r="Q156" s="5">
        <f t="shared" si="176"/>
        <v>4.9767105562986712E-2</v>
      </c>
      <c r="R156" s="5">
        <f t="shared" si="177"/>
        <v>6.7655992313943508E-2</v>
      </c>
      <c r="S156" s="5">
        <f t="shared" si="178"/>
        <v>5.9414923568254785E-2</v>
      </c>
      <c r="T156" s="5">
        <f t="shared" si="179"/>
        <v>7.6901349445092609E-2</v>
      </c>
      <c r="U156" s="5">
        <f t="shared" si="180"/>
        <v>8.9663544568206605E-2</v>
      </c>
      <c r="V156" s="5">
        <f t="shared" si="181"/>
        <v>1.3519301269086367E-2</v>
      </c>
      <c r="W156" s="5">
        <f t="shared" si="182"/>
        <v>2.1985217347642829E-2</v>
      </c>
      <c r="X156" s="5">
        <f t="shared" si="183"/>
        <v>3.3972095880432561E-2</v>
      </c>
      <c r="Y156" s="5">
        <f t="shared" si="184"/>
        <v>2.6247256969534616E-2</v>
      </c>
      <c r="Z156" s="5">
        <f t="shared" si="185"/>
        <v>3.484789834659098E-2</v>
      </c>
      <c r="AA156" s="5">
        <f t="shared" si="186"/>
        <v>4.6183434454835928E-2</v>
      </c>
      <c r="AB156" s="5">
        <f t="shared" si="187"/>
        <v>3.0603131311257119E-2</v>
      </c>
      <c r="AC156" s="5">
        <f t="shared" si="188"/>
        <v>1.7303560520333758E-3</v>
      </c>
      <c r="AD156" s="5">
        <f t="shared" si="189"/>
        <v>7.2841756068878676E-3</v>
      </c>
      <c r="AE156" s="5">
        <f t="shared" si="190"/>
        <v>1.1255686410288514E-2</v>
      </c>
      <c r="AF156" s="5">
        <f t="shared" si="191"/>
        <v>8.6962810483972881E-3</v>
      </c>
      <c r="AG156" s="5">
        <f t="shared" si="192"/>
        <v>4.479235432121185E-3</v>
      </c>
      <c r="AH156" s="5">
        <f t="shared" si="193"/>
        <v>1.346195633572944E-2</v>
      </c>
      <c r="AI156" s="5">
        <f t="shared" si="194"/>
        <v>1.7840943286780563E-2</v>
      </c>
      <c r="AJ156" s="5">
        <f t="shared" si="195"/>
        <v>1.1822176859886293E-2</v>
      </c>
      <c r="AK156" s="5">
        <f t="shared" si="196"/>
        <v>5.2225887932726978E-3</v>
      </c>
      <c r="AL156" s="5">
        <f t="shared" si="197"/>
        <v>1.4174138771056141E-4</v>
      </c>
      <c r="AM156" s="5">
        <f t="shared" si="198"/>
        <v>1.9307233013157005E-3</v>
      </c>
      <c r="AN156" s="5">
        <f t="shared" si="199"/>
        <v>2.9834008949615708E-3</v>
      </c>
      <c r="AO156" s="5">
        <f t="shared" si="200"/>
        <v>2.3050120371966537E-3</v>
      </c>
      <c r="AP156" s="5">
        <f t="shared" si="201"/>
        <v>1.1872536698178484E-3</v>
      </c>
      <c r="AQ156" s="5">
        <f t="shared" si="202"/>
        <v>4.5864335643890943E-4</v>
      </c>
      <c r="AR156" s="5">
        <f t="shared" si="203"/>
        <v>4.1603488757379027E-3</v>
      </c>
      <c r="AS156" s="5">
        <f t="shared" si="204"/>
        <v>5.5136524361070376E-3</v>
      </c>
      <c r="AT156" s="5">
        <f t="shared" si="205"/>
        <v>3.6535834005984777E-3</v>
      </c>
      <c r="AU156" s="5">
        <f t="shared" si="206"/>
        <v>1.6140144027109648E-3</v>
      </c>
      <c r="AV156" s="5">
        <f t="shared" si="207"/>
        <v>5.3475770357364321E-4</v>
      </c>
      <c r="AW156" s="5">
        <f t="shared" si="208"/>
        <v>8.0629764698599263E-6</v>
      </c>
      <c r="AX156" s="5">
        <f t="shared" si="209"/>
        <v>4.2646011795744788E-4</v>
      </c>
      <c r="AY156" s="5">
        <f t="shared" si="210"/>
        <v>6.5897661084457374E-4</v>
      </c>
      <c r="AZ156" s="5">
        <f t="shared" si="211"/>
        <v>5.0913339296540061E-4</v>
      </c>
      <c r="BA156" s="5">
        <f t="shared" si="212"/>
        <v>2.6224179287156314E-4</v>
      </c>
      <c r="BB156" s="5">
        <f t="shared" si="213"/>
        <v>1.0130560901919466E-4</v>
      </c>
      <c r="BC156" s="5">
        <f t="shared" si="214"/>
        <v>3.1307981253091236E-5</v>
      </c>
      <c r="BD156" s="5">
        <f t="shared" si="215"/>
        <v>1.0714454828725445E-3</v>
      </c>
      <c r="BE156" s="5">
        <f t="shared" si="216"/>
        <v>1.4199717795898271E-3</v>
      </c>
      <c r="BF156" s="5">
        <f t="shared" si="217"/>
        <v>9.4093441386571973E-4</v>
      </c>
      <c r="BG156" s="5">
        <f t="shared" si="218"/>
        <v>4.1566909235927189E-4</v>
      </c>
      <c r="BH156" s="5">
        <f t="shared" si="219"/>
        <v>1.3772011507656341E-4</v>
      </c>
      <c r="BI156" s="5">
        <f t="shared" si="220"/>
        <v>3.6503710177822731E-5</v>
      </c>
      <c r="BJ156" s="8">
        <f t="shared" si="221"/>
        <v>0.32654680638796235</v>
      </c>
      <c r="BK156" s="8">
        <f t="shared" si="222"/>
        <v>0.24818773743475034</v>
      </c>
      <c r="BL156" s="8">
        <f t="shared" si="223"/>
        <v>0.38952021920534668</v>
      </c>
      <c r="BM156" s="8">
        <f t="shared" si="224"/>
        <v>0.54563441752782371</v>
      </c>
      <c r="BN156" s="8">
        <f t="shared" si="225"/>
        <v>0.45281733021245185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1.41772151898734</v>
      </c>
      <c r="F157">
        <f>VLOOKUP(B157,home!$B$2:$E$405,3,FALSE)</f>
        <v>1.23</v>
      </c>
      <c r="G157">
        <f>VLOOKUP(C157,away!$B$2:$E$405,4,FALSE)</f>
        <v>1.41</v>
      </c>
      <c r="H157">
        <f>VLOOKUP(A157,away!$A$2:$E$405,3,FALSE)</f>
        <v>1.3248945147679301</v>
      </c>
      <c r="I157">
        <f>VLOOKUP(C157,away!$B$2:$E$405,3,FALSE)</f>
        <v>0.76</v>
      </c>
      <c r="J157">
        <f>VLOOKUP(B157,home!$B$2:$E$405,4,FALSE)</f>
        <v>0.44</v>
      </c>
      <c r="K157" s="3">
        <f t="shared" si="170"/>
        <v>2.4587544303797437</v>
      </c>
      <c r="L157" s="3">
        <f t="shared" si="171"/>
        <v>0.44304472573839587</v>
      </c>
      <c r="M157" s="5">
        <f t="shared" si="172"/>
        <v>5.4924313694076146E-2</v>
      </c>
      <c r="N157" s="5">
        <f t="shared" si="173"/>
        <v>0.13504539963087656</v>
      </c>
      <c r="O157" s="5">
        <f t="shared" si="174"/>
        <v>2.4333927496961581E-2</v>
      </c>
      <c r="P157" s="5">
        <f t="shared" si="175"/>
        <v>5.9831152041693751E-2</v>
      </c>
      <c r="Q157" s="5">
        <f t="shared" si="176"/>
        <v>0.16602173732241038</v>
      </c>
      <c r="R157" s="5">
        <f t="shared" si="177"/>
        <v>5.3905091170146774E-3</v>
      </c>
      <c r="S157" s="5">
        <f t="shared" si="178"/>
        <v>1.6294089601989744E-2</v>
      </c>
      <c r="T157" s="5">
        <f t="shared" si="179"/>
        <v>7.3555055078619286E-2</v>
      </c>
      <c r="U157" s="5">
        <f t="shared" si="180"/>
        <v>1.3253938173462237E-2</v>
      </c>
      <c r="V157" s="5">
        <f t="shared" si="181"/>
        <v>1.9721971054116987E-3</v>
      </c>
      <c r="W157" s="5">
        <f t="shared" si="182"/>
        <v>0.13606889406027287</v>
      </c>
      <c r="X157" s="5">
        <f t="shared" si="183"/>
        <v>6.0284605850460415E-2</v>
      </c>
      <c r="Y157" s="5">
        <f t="shared" si="184"/>
        <v>1.3354388332632267E-2</v>
      </c>
      <c r="Z157" s="5">
        <f t="shared" si="185"/>
        <v>7.9607887777936328E-4</v>
      </c>
      <c r="AA157" s="5">
        <f t="shared" si="186"/>
        <v>1.957362467671744E-3</v>
      </c>
      <c r="AB157" s="5">
        <f t="shared" si="187"/>
        <v>2.4063368196234644E-3</v>
      </c>
      <c r="AC157" s="5">
        <f t="shared" si="188"/>
        <v>1.3427435061742345E-4</v>
      </c>
      <c r="AD157" s="5">
        <f t="shared" si="189"/>
        <v>8.3639999026892009E-2</v>
      </c>
      <c r="AE157" s="5">
        <f t="shared" si="190"/>
        <v>3.7056260429629055E-2</v>
      </c>
      <c r="AF157" s="5">
        <f t="shared" si="191"/>
        <v>8.2087903694677902E-3</v>
      </c>
      <c r="AG157" s="5">
        <f t="shared" si="192"/>
        <v>1.2122870926282805E-3</v>
      </c>
      <c r="AH157" s="5">
        <f t="shared" si="193"/>
        <v>8.8174637017971981E-5</v>
      </c>
      <c r="AI157" s="5">
        <f t="shared" si="194"/>
        <v>2.1679977941506436E-4</v>
      </c>
      <c r="AJ157" s="5">
        <f t="shared" si="195"/>
        <v>2.6652870907107034E-4</v>
      </c>
      <c r="AK157" s="5">
        <f t="shared" si="196"/>
        <v>2.1844288141729601E-4</v>
      </c>
      <c r="AL157" s="5">
        <f t="shared" si="197"/>
        <v>5.8508070810594335E-6</v>
      </c>
      <c r="AM157" s="5">
        <f t="shared" si="198"/>
        <v>4.1130043632865612E-2</v>
      </c>
      <c r="AN157" s="5">
        <f t="shared" si="199"/>
        <v>1.8222448900931196E-2</v>
      </c>
      <c r="AO157" s="5">
        <f t="shared" si="200"/>
        <v>4.0366799377974973E-3</v>
      </c>
      <c r="AP157" s="5">
        <f t="shared" si="201"/>
        <v>5.961432519783924E-4</v>
      </c>
      <c r="AQ157" s="5">
        <f t="shared" si="202"/>
        <v>6.6029530893390556E-5</v>
      </c>
      <c r="AR157" s="5">
        <f t="shared" si="203"/>
        <v>7.8130615749420035E-6</v>
      </c>
      <c r="AS157" s="5">
        <f t="shared" si="204"/>
        <v>1.9210399762218388E-5</v>
      </c>
      <c r="AT157" s="5">
        <f t="shared" si="205"/>
        <v>2.3616827762360221E-5</v>
      </c>
      <c r="AU157" s="5">
        <f t="shared" si="206"/>
        <v>1.9355993297406176E-5</v>
      </c>
      <c r="AV157" s="5">
        <f t="shared" si="207"/>
        <v>1.189790856859952E-5</v>
      </c>
      <c r="AW157" s="5">
        <f t="shared" si="208"/>
        <v>1.7704187640189795E-7</v>
      </c>
      <c r="AX157" s="5">
        <f t="shared" si="209"/>
        <v>1.6854779500670079E-2</v>
      </c>
      <c r="AY157" s="5">
        <f t="shared" si="210"/>
        <v>7.4674211612555099E-3</v>
      </c>
      <c r="AZ157" s="5">
        <f t="shared" si="211"/>
        <v>1.6542007801807707E-3</v>
      </c>
      <c r="BA157" s="5">
        <f t="shared" si="212"/>
        <v>2.4429497699047663E-4</v>
      </c>
      <c r="BB157" s="5">
        <f t="shared" si="213"/>
        <v>2.7058400270003358E-5</v>
      </c>
      <c r="BC157" s="5">
        <f t="shared" si="214"/>
        <v>2.3976163053086761E-6</v>
      </c>
      <c r="BD157" s="5">
        <f t="shared" si="215"/>
        <v>5.7692262044122956E-7</v>
      </c>
      <c r="BE157" s="5">
        <f t="shared" si="216"/>
        <v>1.4185110489961644E-6</v>
      </c>
      <c r="BF157" s="5">
        <f t="shared" si="217"/>
        <v>1.7438851631309687E-6</v>
      </c>
      <c r="BG157" s="5">
        <f t="shared" si="218"/>
        <v>1.4292617903072571E-6</v>
      </c>
      <c r="BH157" s="5">
        <f t="shared" si="219"/>
        <v>8.7855093977261354E-7</v>
      </c>
      <c r="BI157" s="5">
        <f t="shared" si="220"/>
        <v>4.3202820309603996E-7</v>
      </c>
      <c r="BJ157" s="8">
        <f t="shared" si="221"/>
        <v>0.80474891488402711</v>
      </c>
      <c r="BK157" s="8">
        <f t="shared" si="222"/>
        <v>0.14062929876212532</v>
      </c>
      <c r="BL157" s="8">
        <f t="shared" si="223"/>
        <v>4.822039343238637E-2</v>
      </c>
      <c r="BM157" s="8">
        <f t="shared" si="224"/>
        <v>0.54138040253390607</v>
      </c>
      <c r="BN157" s="8">
        <f t="shared" si="225"/>
        <v>0.44554703930303308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1.41772151898734</v>
      </c>
      <c r="F158">
        <f>VLOOKUP(B158,home!$B$2:$E$405,3,FALSE)</f>
        <v>0.71</v>
      </c>
      <c r="G158">
        <f>VLOOKUP(C158,away!$B$2:$E$405,4,FALSE)</f>
        <v>1.18</v>
      </c>
      <c r="H158">
        <f>VLOOKUP(A158,away!$A$2:$E$405,3,FALSE)</f>
        <v>1.3248945147679301</v>
      </c>
      <c r="I158">
        <f>VLOOKUP(C158,away!$B$2:$E$405,3,FALSE)</f>
        <v>1.29</v>
      </c>
      <c r="J158">
        <f>VLOOKUP(B158,home!$B$2:$E$405,4,FALSE)</f>
        <v>1.2</v>
      </c>
      <c r="K158" s="3">
        <f t="shared" si="170"/>
        <v>1.1877670886075935</v>
      </c>
      <c r="L158" s="3">
        <f t="shared" si="171"/>
        <v>2.050936708860756</v>
      </c>
      <c r="M158" s="5">
        <f t="shared" si="172"/>
        <v>3.9214692353616493E-2</v>
      </c>
      <c r="N158" s="5">
        <f t="shared" si="173"/>
        <v>4.6577920967497514E-2</v>
      </c>
      <c r="O158" s="5">
        <f t="shared" si="174"/>
        <v>8.0426852074713256E-2</v>
      </c>
      <c r="P158" s="5">
        <f t="shared" si="175"/>
        <v>9.5528367934655745E-2</v>
      </c>
      <c r="Q158" s="5">
        <f t="shared" si="176"/>
        <v>2.7661860790479553E-2</v>
      </c>
      <c r="R158" s="5">
        <f t="shared" si="177"/>
        <v>8.2475191649071661E-2</v>
      </c>
      <c r="S158" s="5">
        <f t="shared" si="178"/>
        <v>5.8177614897298641E-2</v>
      </c>
      <c r="T158" s="5">
        <f t="shared" si="179"/>
        <v>5.6732725730590516E-2</v>
      </c>
      <c r="U158" s="5">
        <f t="shared" si="180"/>
        <v>9.7961318267371145E-2</v>
      </c>
      <c r="V158" s="5">
        <f t="shared" si="181"/>
        <v>1.5746968144134361E-2</v>
      </c>
      <c r="W158" s="5">
        <f t="shared" si="182"/>
        <v>1.0951949285525481E-2</v>
      </c>
      <c r="X158" s="5">
        <f t="shared" si="183"/>
        <v>2.2461754823265536E-2</v>
      </c>
      <c r="Y158" s="5">
        <f t="shared" si="184"/>
        <v>2.3033818756232723E-2</v>
      </c>
      <c r="Z158" s="5">
        <f t="shared" si="185"/>
        <v>5.6383799374469031E-2</v>
      </c>
      <c r="AA158" s="5">
        <f t="shared" si="186"/>
        <v>6.6970821227647734E-2</v>
      </c>
      <c r="AB158" s="5">
        <f t="shared" si="187"/>
        <v>3.9772868675611382E-2</v>
      </c>
      <c r="AC158" s="5">
        <f t="shared" si="188"/>
        <v>2.3975104680845501E-3</v>
      </c>
      <c r="AD158" s="5">
        <f t="shared" si="189"/>
        <v>3.252091229361655E-3</v>
      </c>
      <c r="AE158" s="5">
        <f t="shared" si="190"/>
        <v>6.6698332828619214E-3</v>
      </c>
      <c r="AF158" s="5">
        <f t="shared" si="191"/>
        <v>6.8397029609013832E-3</v>
      </c>
      <c r="AG158" s="5">
        <f t="shared" si="192"/>
        <v>4.6759326267387493E-3</v>
      </c>
      <c r="AH158" s="5">
        <f t="shared" si="193"/>
        <v>2.890990098053467E-2</v>
      </c>
      <c r="AI158" s="5">
        <f t="shared" si="194"/>
        <v>3.433822891958347E-2</v>
      </c>
      <c r="AJ158" s="5">
        <f t="shared" si="195"/>
        <v>2.0392909095877366E-2</v>
      </c>
      <c r="AK158" s="5">
        <f t="shared" si="196"/>
        <v>8.0740087550165238E-3</v>
      </c>
      <c r="AL158" s="5">
        <f t="shared" si="197"/>
        <v>2.3361678837829566E-4</v>
      </c>
      <c r="AM158" s="5">
        <f t="shared" si="198"/>
        <v>7.7254538627703642E-4</v>
      </c>
      <c r="AN158" s="5">
        <f t="shared" si="199"/>
        <v>1.5844416919765865E-3</v>
      </c>
      <c r="AO158" s="5">
        <f t="shared" si="200"/>
        <v>1.6247948145621145E-3</v>
      </c>
      <c r="AP158" s="5">
        <f t="shared" si="201"/>
        <v>1.1107837765173482E-3</v>
      </c>
      <c r="AQ158" s="5">
        <f t="shared" si="202"/>
        <v>5.6953680571660296E-4</v>
      </c>
      <c r="AR158" s="5">
        <f t="shared" si="203"/>
        <v>1.1858475434101632E-2</v>
      </c>
      <c r="AS158" s="5">
        <f t="shared" si="204"/>
        <v>1.4085106841687563E-2</v>
      </c>
      <c r="AT158" s="5">
        <f t="shared" si="205"/>
        <v>8.3649131730390656E-3</v>
      </c>
      <c r="AU158" s="5">
        <f t="shared" si="206"/>
        <v>3.3118561886653062E-3</v>
      </c>
      <c r="AV158" s="5">
        <f t="shared" si="207"/>
        <v>9.834284457745084E-4</v>
      </c>
      <c r="AW158" s="5">
        <f t="shared" si="208"/>
        <v>1.5808297276461607E-5</v>
      </c>
      <c r="AX158" s="5">
        <f t="shared" si="209"/>
        <v>1.5293399737925059E-4</v>
      </c>
      <c r="AY158" s="5">
        <f t="shared" si="210"/>
        <v>3.1365794925791962E-4</v>
      </c>
      <c r="AZ158" s="5">
        <f t="shared" si="211"/>
        <v>3.2164630107952598E-4</v>
      </c>
      <c r="BA158" s="5">
        <f t="shared" si="212"/>
        <v>2.1989206871775955E-4</v>
      </c>
      <c r="BB158" s="5">
        <f t="shared" si="213"/>
        <v>1.1274617893014625E-4</v>
      </c>
      <c r="BC158" s="5">
        <f t="shared" si="214"/>
        <v>4.6247055430324047E-5</v>
      </c>
      <c r="BD158" s="5">
        <f t="shared" si="215"/>
        <v>4.0534970964870836E-3</v>
      </c>
      <c r="BE158" s="5">
        <f t="shared" si="216"/>
        <v>4.8146104449737961E-3</v>
      </c>
      <c r="BF158" s="5">
        <f t="shared" si="217"/>
        <v>2.8593179155031179E-3</v>
      </c>
      <c r="BG158" s="5">
        <f t="shared" si="218"/>
        <v>1.1320679053002237E-3</v>
      </c>
      <c r="BH158" s="5">
        <f t="shared" si="219"/>
        <v>3.3615824999613602E-4</v>
      </c>
      <c r="BI158" s="5">
        <f t="shared" si="220"/>
        <v>7.9855541181866817E-5</v>
      </c>
      <c r="BJ158" s="8">
        <f t="shared" si="221"/>
        <v>0.21568681647929966</v>
      </c>
      <c r="BK158" s="8">
        <f t="shared" si="222"/>
        <v>0.21161242853542603</v>
      </c>
      <c r="BL158" s="8">
        <f t="shared" si="223"/>
        <v>0.51120138688213734</v>
      </c>
      <c r="BM158" s="8">
        <f t="shared" si="224"/>
        <v>0.62270169584931634</v>
      </c>
      <c r="BN158" s="8">
        <f t="shared" si="225"/>
        <v>0.3718848857700342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1.18055555555556</v>
      </c>
      <c r="F159">
        <f>VLOOKUP(B159,home!$B$2:$E$405,3,FALSE)</f>
        <v>0.69</v>
      </c>
      <c r="G159">
        <f>VLOOKUP(C159,away!$B$2:$E$405,4,FALSE)</f>
        <v>0.85</v>
      </c>
      <c r="H159">
        <f>VLOOKUP(A159,away!$A$2:$E$405,3,FALSE)</f>
        <v>1.1041666666666701</v>
      </c>
      <c r="I159">
        <f>VLOOKUP(C159,away!$B$2:$E$405,3,FALSE)</f>
        <v>1.27</v>
      </c>
      <c r="J159">
        <f>VLOOKUP(B159,home!$B$2:$E$405,4,FALSE)</f>
        <v>1.56</v>
      </c>
      <c r="K159" s="3">
        <f t="shared" si="170"/>
        <v>0.69239583333333588</v>
      </c>
      <c r="L159" s="3">
        <f t="shared" si="171"/>
        <v>2.1875750000000069</v>
      </c>
      <c r="M159" s="5">
        <f t="shared" si="172"/>
        <v>5.6136400121926187E-2</v>
      </c>
      <c r="N159" s="5">
        <f t="shared" si="173"/>
        <v>3.8868609542754659E-2</v>
      </c>
      <c r="O159" s="5">
        <f t="shared" si="174"/>
        <v>0.12280258549672304</v>
      </c>
      <c r="P159" s="5">
        <f t="shared" si="175"/>
        <v>8.5027998520491782E-2</v>
      </c>
      <c r="Q159" s="5">
        <f t="shared" si="176"/>
        <v>1.3456231647431831E-2</v>
      </c>
      <c r="R159" s="5">
        <f t="shared" si="177"/>
        <v>0.13431993298399741</v>
      </c>
      <c r="S159" s="5">
        <f t="shared" si="178"/>
        <v>3.2197293185428626E-2</v>
      </c>
      <c r="T159" s="5">
        <f t="shared" si="179"/>
        <v>2.9436515946130774E-2</v>
      </c>
      <c r="U159" s="5">
        <f t="shared" si="180"/>
        <v>9.300256193173273E-2</v>
      </c>
      <c r="V159" s="5">
        <f t="shared" si="181"/>
        <v>5.418689302382422E-3</v>
      </c>
      <c r="W159" s="5">
        <f t="shared" si="182"/>
        <v>3.1056795750166568E-3</v>
      </c>
      <c r="X159" s="5">
        <f t="shared" si="183"/>
        <v>6.7939069963170833E-3</v>
      </c>
      <c r="Y159" s="5">
        <f t="shared" si="184"/>
        <v>7.4310905487341974E-3</v>
      </c>
      <c r="Z159" s="5">
        <f t="shared" si="185"/>
        <v>9.794497579915637E-2</v>
      </c>
      <c r="AA159" s="5">
        <f t="shared" si="186"/>
        <v>6.7816693139270301E-2</v>
      </c>
      <c r="AB159" s="5">
        <f t="shared" si="187"/>
        <v>2.3477997880038088E-2</v>
      </c>
      <c r="AC159" s="5">
        <f t="shared" si="188"/>
        <v>5.1296964289799737E-4</v>
      </c>
      <c r="AD159" s="5">
        <f t="shared" si="189"/>
        <v>5.3758989935249449E-4</v>
      </c>
      <c r="AE159" s="5">
        <f t="shared" si="190"/>
        <v>1.1760182240760368E-3</v>
      </c>
      <c r="AF159" s="5">
        <f t="shared" si="191"/>
        <v>1.2863140332665724E-3</v>
      </c>
      <c r="AG159" s="5">
        <f t="shared" si="192"/>
        <v>9.3796947377437724E-4</v>
      </c>
      <c r="AH159" s="5">
        <f t="shared" si="193"/>
        <v>5.3565495108460044E-2</v>
      </c>
      <c r="AI159" s="5">
        <f t="shared" si="194"/>
        <v>3.7088525623534922E-2</v>
      </c>
      <c r="AJ159" s="5">
        <f t="shared" si="195"/>
        <v>1.2839970303106119E-2</v>
      </c>
      <c r="AK159" s="5">
        <f t="shared" si="196"/>
        <v>2.963447312664816E-3</v>
      </c>
      <c r="AL159" s="5">
        <f t="shared" si="197"/>
        <v>3.1079144328923181E-5</v>
      </c>
      <c r="AM159" s="5">
        <f t="shared" si="198"/>
        <v>7.4445001270750943E-5</v>
      </c>
      <c r="AN159" s="5">
        <f t="shared" si="199"/>
        <v>1.6285402365486348E-4</v>
      </c>
      <c r="AO159" s="5">
        <f t="shared" si="200"/>
        <v>1.7812769539839459E-4</v>
      </c>
      <c r="AP159" s="5">
        <f t="shared" si="201"/>
        <v>1.298892310870481E-4</v>
      </c>
      <c r="AQ159" s="5">
        <f t="shared" si="202"/>
        <v>7.1035608673812538E-5</v>
      </c>
      <c r="AR159" s="5">
        <f t="shared" si="203"/>
        <v>2.3435707592377963E-2</v>
      </c>
      <c r="AS159" s="5">
        <f t="shared" si="204"/>
        <v>1.6226786288180927E-2</v>
      </c>
      <c r="AT159" s="5">
        <f t="shared" si="205"/>
        <v>5.61767960716349E-3</v>
      </c>
      <c r="AU159" s="5">
        <f t="shared" si="206"/>
        <v>1.2965526510005506E-3</v>
      </c>
      <c r="AV159" s="5">
        <f t="shared" si="207"/>
        <v>2.2443191331251796E-4</v>
      </c>
      <c r="AW159" s="5">
        <f t="shared" si="208"/>
        <v>1.3076272121110393E-6</v>
      </c>
      <c r="AX159" s="5">
        <f t="shared" si="209"/>
        <v>8.5909014487271392E-6</v>
      </c>
      <c r="AY159" s="5">
        <f t="shared" si="210"/>
        <v>1.8793241236699326E-5</v>
      </c>
      <c r="AZ159" s="5">
        <f t="shared" si="211"/>
        <v>2.0555812349186337E-5</v>
      </c>
      <c r="BA159" s="5">
        <f t="shared" si="212"/>
        <v>1.4989127066590482E-5</v>
      </c>
      <c r="BB159" s="5">
        <f t="shared" si="213"/>
        <v>8.1974599106741937E-6</v>
      </c>
      <c r="BC159" s="5">
        <f t="shared" si="214"/>
        <v>3.5865116728186305E-6</v>
      </c>
      <c r="BD159" s="5">
        <f t="shared" si="215"/>
        <v>8.5445613393993931E-3</v>
      </c>
      <c r="BE159" s="5">
        <f t="shared" si="216"/>
        <v>5.9162186690612474E-3</v>
      </c>
      <c r="BF159" s="5">
        <f t="shared" si="217"/>
        <v>2.0481825777734506E-3</v>
      </c>
      <c r="BG159" s="5">
        <f t="shared" si="218"/>
        <v>4.7271769425208951E-4</v>
      </c>
      <c r="BH159" s="5">
        <f t="shared" si="219"/>
        <v>8.1826940460772137E-5</v>
      </c>
      <c r="BI159" s="5">
        <f t="shared" si="220"/>
        <v>1.1331326525890718E-5</v>
      </c>
      <c r="BJ159" s="8">
        <f t="shared" si="221"/>
        <v>0.10372099050062425</v>
      </c>
      <c r="BK159" s="8">
        <f t="shared" si="222"/>
        <v>0.17934322315869264</v>
      </c>
      <c r="BL159" s="8">
        <f t="shared" si="223"/>
        <v>0.61175320637903596</v>
      </c>
      <c r="BM159" s="8">
        <f t="shared" si="224"/>
        <v>0.54213315191015954</v>
      </c>
      <c r="BN159" s="8">
        <f t="shared" si="225"/>
        <v>0.45061175831332489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1.18055555555556</v>
      </c>
      <c r="F160">
        <f>VLOOKUP(B160,home!$B$2:$E$405,3,FALSE)</f>
        <v>0.59</v>
      </c>
      <c r="G160">
        <f>VLOOKUP(C160,away!$B$2:$E$405,4,FALSE)</f>
        <v>1.1000000000000001</v>
      </c>
      <c r="H160">
        <f>VLOOKUP(A160,away!$A$2:$E$405,3,FALSE)</f>
        <v>1.1041666666666701</v>
      </c>
      <c r="I160">
        <f>VLOOKUP(C160,away!$B$2:$E$405,3,FALSE)</f>
        <v>0.59</v>
      </c>
      <c r="J160">
        <f>VLOOKUP(B160,home!$B$2:$E$405,4,FALSE)</f>
        <v>1</v>
      </c>
      <c r="K160" s="3">
        <f t="shared" si="170"/>
        <v>0.76618055555555853</v>
      </c>
      <c r="L160" s="3">
        <f t="shared" si="171"/>
        <v>0.65145833333333536</v>
      </c>
      <c r="M160" s="5">
        <f t="shared" si="172"/>
        <v>0.24228540483780003</v>
      </c>
      <c r="N160" s="5">
        <f t="shared" si="173"/>
        <v>0.18563436608162903</v>
      </c>
      <c r="O160" s="5">
        <f t="shared" si="174"/>
        <v>0.15783884602662565</v>
      </c>
      <c r="P160" s="5">
        <f t="shared" si="175"/>
        <v>0.12093305473692831</v>
      </c>
      <c r="Q160" s="5">
        <f t="shared" si="176"/>
        <v>7.1114720867313228E-2</v>
      </c>
      <c r="R160" s="5">
        <f t="shared" si="177"/>
        <v>5.1412715783881242E-2</v>
      </c>
      <c r="S160" s="5">
        <f t="shared" si="178"/>
        <v>1.5090471233497936E-2</v>
      </c>
      <c r="T160" s="5">
        <f t="shared" si="179"/>
        <v>4.6328277531685239E-2</v>
      </c>
      <c r="U160" s="5">
        <f t="shared" si="180"/>
        <v>3.9391423141914163E-2</v>
      </c>
      <c r="V160" s="5">
        <f t="shared" si="181"/>
        <v>8.3690866100129908E-4</v>
      </c>
      <c r="W160" s="5">
        <f t="shared" si="182"/>
        <v>1.8162238780765508E-2</v>
      </c>
      <c r="X160" s="5">
        <f t="shared" si="183"/>
        <v>1.1831941805719568E-2</v>
      </c>
      <c r="Y160" s="5">
        <f t="shared" si="184"/>
        <v>3.8540085444255419E-3</v>
      </c>
      <c r="Z160" s="5">
        <f t="shared" si="185"/>
        <v>1.1164414045569246E-2</v>
      </c>
      <c r="AA160" s="5">
        <f t="shared" si="186"/>
        <v>8.5539569558865259E-3</v>
      </c>
      <c r="AB160" s="5">
        <f t="shared" si="187"/>
        <v>3.2769377463297356E-3</v>
      </c>
      <c r="AC160" s="5">
        <f t="shared" si="188"/>
        <v>2.6108134995387788E-5</v>
      </c>
      <c r="AD160" s="5">
        <f t="shared" si="189"/>
        <v>3.4788885497949065E-3</v>
      </c>
      <c r="AE160" s="5">
        <f t="shared" si="190"/>
        <v>2.2663509365018139E-3</v>
      </c>
      <c r="AF160" s="5">
        <f t="shared" si="191"/>
        <v>7.3821660192095772E-4</v>
      </c>
      <c r="AG160" s="5">
        <f t="shared" si="192"/>
        <v>1.6030578570880847E-4</v>
      </c>
      <c r="AH160" s="5">
        <f t="shared" si="193"/>
        <v>1.8182876416924548E-3</v>
      </c>
      <c r="AI160" s="5">
        <f t="shared" si="194"/>
        <v>1.3931366354717313E-3</v>
      </c>
      <c r="AJ160" s="5">
        <f t="shared" si="195"/>
        <v>5.3369710066526624E-4</v>
      </c>
      <c r="AK160" s="5">
        <f t="shared" si="196"/>
        <v>1.3630278036203488E-4</v>
      </c>
      <c r="AL160" s="5">
        <f t="shared" si="197"/>
        <v>5.2125905323765606E-7</v>
      </c>
      <c r="AM160" s="5">
        <f t="shared" si="198"/>
        <v>5.3309135235954678E-4</v>
      </c>
      <c r="AN160" s="5">
        <f t="shared" si="199"/>
        <v>3.4728680392256419E-4</v>
      </c>
      <c r="AO160" s="5">
        <f t="shared" si="200"/>
        <v>1.1312144123602724E-4</v>
      </c>
      <c r="AP160" s="5">
        <f t="shared" si="201"/>
        <v>2.4564635190629048E-5</v>
      </c>
      <c r="AQ160" s="5">
        <f t="shared" si="202"/>
        <v>4.0007090750571481E-6</v>
      </c>
      <c r="AR160" s="5">
        <f t="shared" si="203"/>
        <v>2.3690772731551355E-4</v>
      </c>
      <c r="AS160" s="5">
        <f t="shared" si="204"/>
        <v>1.8151409413000492E-4</v>
      </c>
      <c r="AT160" s="5">
        <f t="shared" si="205"/>
        <v>6.9536284740845546E-5</v>
      </c>
      <c r="AU160" s="5">
        <f t="shared" si="206"/>
        <v>1.7759116424670185E-5</v>
      </c>
      <c r="AV160" s="5">
        <f t="shared" si="207"/>
        <v>3.4016724221074115E-6</v>
      </c>
      <c r="AW160" s="5">
        <f t="shared" si="208"/>
        <v>7.2271801445064987E-9</v>
      </c>
      <c r="AX160" s="5">
        <f t="shared" si="209"/>
        <v>6.8074038085450211E-5</v>
      </c>
      <c r="AY160" s="5">
        <f t="shared" si="210"/>
        <v>4.4347399394417394E-5</v>
      </c>
      <c r="AZ160" s="5">
        <f t="shared" si="211"/>
        <v>1.4445241448577459E-5</v>
      </c>
      <c r="BA160" s="5">
        <f t="shared" si="212"/>
        <v>3.1368243062292957E-6</v>
      </c>
      <c r="BB160" s="5">
        <f t="shared" si="213"/>
        <v>5.1087758362390811E-7</v>
      </c>
      <c r="BC160" s="5">
        <f t="shared" si="214"/>
        <v>6.6563091832998575E-8</v>
      </c>
      <c r="BD160" s="5">
        <f t="shared" si="215"/>
        <v>2.5722585531792118E-5</v>
      </c>
      <c r="BE160" s="5">
        <f t="shared" si="216"/>
        <v>1.9708144873073856E-5</v>
      </c>
      <c r="BF160" s="5">
        <f t="shared" si="217"/>
        <v>7.549998693910579E-6</v>
      </c>
      <c r="BG160" s="5">
        <f t="shared" si="218"/>
        <v>1.9282207312480497E-6</v>
      </c>
      <c r="BH160" s="5">
        <f t="shared" si="219"/>
        <v>3.6934130777534402E-7</v>
      </c>
      <c r="BI160" s="5">
        <f t="shared" si="220"/>
        <v>5.6596425676185944E-8</v>
      </c>
      <c r="BJ160" s="8">
        <f t="shared" si="221"/>
        <v>0.34472196137115851</v>
      </c>
      <c r="BK160" s="8">
        <f t="shared" si="222"/>
        <v>0.37921681626267056</v>
      </c>
      <c r="BL160" s="8">
        <f t="shared" si="223"/>
        <v>0.26491975759542535</v>
      </c>
      <c r="BM160" s="8">
        <f t="shared" si="224"/>
        <v>0.1707595007684321</v>
      </c>
      <c r="BN160" s="8">
        <f t="shared" si="225"/>
        <v>0.82921910833417745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1.18055555555556</v>
      </c>
      <c r="F161">
        <f>VLOOKUP(B161,home!$B$2:$E$405,3,FALSE)</f>
        <v>1.85</v>
      </c>
      <c r="G161">
        <f>VLOOKUP(C161,away!$B$2:$E$405,4,FALSE)</f>
        <v>1.27</v>
      </c>
      <c r="H161">
        <f>VLOOKUP(A161,away!$A$2:$E$405,3,FALSE)</f>
        <v>1.1041666666666701</v>
      </c>
      <c r="I161">
        <f>VLOOKUP(C161,away!$B$2:$E$405,3,FALSE)</f>
        <v>0.17</v>
      </c>
      <c r="J161">
        <f>VLOOKUP(B161,home!$B$2:$E$405,4,FALSE)</f>
        <v>0.74</v>
      </c>
      <c r="K161" s="3">
        <f t="shared" si="170"/>
        <v>2.7737152777777885</v>
      </c>
      <c r="L161" s="3">
        <f t="shared" si="171"/>
        <v>0.13890416666666711</v>
      </c>
      <c r="M161" s="5">
        <f t="shared" si="172"/>
        <v>5.4333220450464494E-2</v>
      </c>
      <c r="N161" s="5">
        <f t="shared" si="173"/>
        <v>0.15070488365432197</v>
      </c>
      <c r="O161" s="5">
        <f t="shared" si="174"/>
        <v>7.5471107089880862E-3</v>
      </c>
      <c r="P161" s="5">
        <f t="shared" si="175"/>
        <v>2.0933536276600617E-2</v>
      </c>
      <c r="Q161" s="5">
        <f t="shared" si="176"/>
        <v>0.20900621911385847</v>
      </c>
      <c r="R161" s="5">
        <f t="shared" si="177"/>
        <v>5.2416256188653459E-4</v>
      </c>
      <c r="S161" s="5">
        <f t="shared" si="178"/>
        <v>2.0163214024984575E-3</v>
      </c>
      <c r="T161" s="5">
        <f t="shared" si="179"/>
        <v>2.9031834694161342E-2</v>
      </c>
      <c r="U161" s="5">
        <f t="shared" si="180"/>
        <v>1.4538777059438267E-3</v>
      </c>
      <c r="V161" s="5">
        <f t="shared" si="181"/>
        <v>8.6316615373194762E-5</v>
      </c>
      <c r="W161" s="5">
        <f t="shared" si="182"/>
        <v>0.19324124770222709</v>
      </c>
      <c r="X161" s="5">
        <f t="shared" si="183"/>
        <v>2.6842014477704856E-2</v>
      </c>
      <c r="Y161" s="5">
        <f t="shared" si="184"/>
        <v>1.864233826340103E-3</v>
      </c>
      <c r="Z161" s="5">
        <f t="shared" si="185"/>
        <v>2.4269454618904809E-5</v>
      </c>
      <c r="AA161" s="5">
        <f t="shared" si="186"/>
        <v>6.7316557059790986E-5</v>
      </c>
      <c r="AB161" s="5">
        <f t="shared" si="187"/>
        <v>9.3358481382071259E-5</v>
      </c>
      <c r="AC161" s="5">
        <f t="shared" si="188"/>
        <v>2.0785073848552663E-6</v>
      </c>
      <c r="AD161" s="5">
        <f t="shared" si="189"/>
        <v>0.13399905026212733</v>
      </c>
      <c r="AE161" s="5">
        <f t="shared" si="190"/>
        <v>1.8613026410785636E-2</v>
      </c>
      <c r="AF161" s="5">
        <f t="shared" si="191"/>
        <v>1.2927134613674222E-3</v>
      </c>
      <c r="AG161" s="5">
        <f t="shared" si="192"/>
        <v>5.9854428696674859E-5</v>
      </c>
      <c r="AH161" s="5">
        <f t="shared" si="193"/>
        <v>8.4278209232336653E-7</v>
      </c>
      <c r="AI161" s="5">
        <f t="shared" si="194"/>
        <v>2.3376375653148528E-6</v>
      </c>
      <c r="AJ161" s="5">
        <f t="shared" si="195"/>
        <v>3.24197051441054E-6</v>
      </c>
      <c r="AK161" s="5">
        <f t="shared" si="196"/>
        <v>2.9974343819752102E-6</v>
      </c>
      <c r="AL161" s="5">
        <f t="shared" si="197"/>
        <v>3.20323436610708E-8</v>
      </c>
      <c r="AM161" s="5">
        <f t="shared" si="198"/>
        <v>7.4335042583955291E-2</v>
      </c>
      <c r="AN161" s="5">
        <f t="shared" si="199"/>
        <v>1.0325447144255522E-2</v>
      </c>
      <c r="AO161" s="5">
        <f t="shared" si="200"/>
        <v>7.171238155167653E-4</v>
      </c>
      <c r="AP161" s="5">
        <f t="shared" si="201"/>
        <v>3.3203828663725678E-5</v>
      </c>
      <c r="AQ161" s="5">
        <f t="shared" si="202"/>
        <v>1.1530375376694022E-6</v>
      </c>
      <c r="AR161" s="5">
        <f t="shared" si="203"/>
        <v>2.341318884315345E-8</v>
      </c>
      <c r="AS161" s="5">
        <f t="shared" si="204"/>
        <v>6.4941519595751203E-8</v>
      </c>
      <c r="AT161" s="5">
        <f t="shared" si="205"/>
        <v>9.0064642532420364E-8</v>
      </c>
      <c r="AU161" s="5">
        <f t="shared" si="206"/>
        <v>8.3271224993256533E-8</v>
      </c>
      <c r="AV161" s="5">
        <f t="shared" si="207"/>
        <v>5.7742667240766818E-8</v>
      </c>
      <c r="AW161" s="5">
        <f t="shared" si="208"/>
        <v>3.4281780224479301E-10</v>
      </c>
      <c r="AX161" s="5">
        <f t="shared" si="209"/>
        <v>3.4364040548229849E-2</v>
      </c>
      <c r="AY161" s="5">
        <f t="shared" si="210"/>
        <v>4.7733084156514251E-3</v>
      </c>
      <c r="AZ161" s="5">
        <f t="shared" si="211"/>
        <v>3.315162138595251E-4</v>
      </c>
      <c r="BA161" s="5">
        <f t="shared" si="212"/>
        <v>1.5349661140881979E-5</v>
      </c>
      <c r="BB161" s="5">
        <f t="shared" si="213"/>
        <v>5.3303297234748339E-7</v>
      </c>
      <c r="BC161" s="5">
        <f t="shared" si="214"/>
        <v>1.4808100165956748E-8</v>
      </c>
      <c r="BD161" s="5">
        <f t="shared" si="215"/>
        <v>5.4203158087792323E-10</v>
      </c>
      <c r="BE161" s="5">
        <f t="shared" si="216"/>
        <v>1.5034412769191429E-9</v>
      </c>
      <c r="BF161" s="5">
        <f t="shared" si="217"/>
        <v>2.0850590195161866E-9</v>
      </c>
      <c r="BG161" s="5">
        <f t="shared" si="218"/>
        <v>1.9277866858334743E-9</v>
      </c>
      <c r="BH161" s="5">
        <f t="shared" si="219"/>
        <v>1.3367828456982295E-9</v>
      </c>
      <c r="BI161" s="5">
        <f t="shared" si="220"/>
        <v>7.4157100043688967E-10</v>
      </c>
      <c r="BJ161" s="8">
        <f t="shared" si="221"/>
        <v>0.88955181112147408</v>
      </c>
      <c r="BK161" s="8">
        <f t="shared" si="222"/>
        <v>8.2144813700316704E-2</v>
      </c>
      <c r="BL161" s="8">
        <f t="shared" si="223"/>
        <v>9.6955734097299521E-3</v>
      </c>
      <c r="BM161" s="8">
        <f t="shared" si="224"/>
        <v>0.53359402684718582</v>
      </c>
      <c r="BN161" s="8">
        <f t="shared" si="225"/>
        <v>0.44304913276612018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1.18055555555556</v>
      </c>
      <c r="F162">
        <f>VLOOKUP(B162,home!$B$2:$E$405,3,FALSE)</f>
        <v>0.94</v>
      </c>
      <c r="G162">
        <f>VLOOKUP(C162,away!$B$2:$E$405,4,FALSE)</f>
        <v>0.51</v>
      </c>
      <c r="H162">
        <f>VLOOKUP(A162,away!$A$2:$E$405,3,FALSE)</f>
        <v>1.1041666666666701</v>
      </c>
      <c r="I162">
        <f>VLOOKUP(C162,away!$B$2:$E$405,3,FALSE)</f>
        <v>1.95</v>
      </c>
      <c r="J162">
        <f>VLOOKUP(B162,home!$B$2:$E$405,4,FALSE)</f>
        <v>1.81</v>
      </c>
      <c r="K162" s="3">
        <f t="shared" si="170"/>
        <v>0.56595833333333545</v>
      </c>
      <c r="L162" s="3">
        <f t="shared" si="171"/>
        <v>3.8971562500000116</v>
      </c>
      <c r="M162" s="5">
        <f t="shared" si="172"/>
        <v>1.1526407366401776E-2</v>
      </c>
      <c r="N162" s="5">
        <f t="shared" si="173"/>
        <v>6.5234663024098302E-3</v>
      </c>
      <c r="O162" s="5">
        <f t="shared" si="174"/>
        <v>4.4920210508018858E-2</v>
      </c>
      <c r="P162" s="5">
        <f t="shared" si="175"/>
        <v>2.5422967472100936E-2</v>
      </c>
      <c r="Q162" s="5">
        <f t="shared" si="176"/>
        <v>1.8460050580340216E-3</v>
      </c>
      <c r="R162" s="5">
        <f t="shared" si="177"/>
        <v>8.7530539566320953E-2</v>
      </c>
      <c r="S162" s="5">
        <f t="shared" si="178"/>
        <v>1.4018402580744192E-2</v>
      </c>
      <c r="T162" s="5">
        <f t="shared" si="179"/>
        <v>7.1941701494489217E-3</v>
      </c>
      <c r="U162" s="5">
        <f t="shared" si="180"/>
        <v>4.9538638288722583E-2</v>
      </c>
      <c r="V162" s="5">
        <f t="shared" si="181"/>
        <v>3.435486892471821E-3</v>
      </c>
      <c r="W162" s="5">
        <f t="shared" si="182"/>
        <v>3.4825398198994745E-4</v>
      </c>
      <c r="X162" s="5">
        <f t="shared" si="183"/>
        <v>1.3572001824995151E-3</v>
      </c>
      <c r="Y162" s="5">
        <f t="shared" si="184"/>
        <v>2.6446105868645712E-3</v>
      </c>
      <c r="Z162" s="5">
        <f t="shared" si="185"/>
        <v>0.11370672977892034</v>
      </c>
      <c r="AA162" s="5">
        <f t="shared" si="186"/>
        <v>6.4353271274461707E-2</v>
      </c>
      <c r="AB162" s="5">
        <f t="shared" si="187"/>
        <v>1.8210635077521176E-2</v>
      </c>
      <c r="AC162" s="5">
        <f t="shared" si="188"/>
        <v>4.7358789225127306E-4</v>
      </c>
      <c r="AD162" s="5">
        <f t="shared" si="189"/>
        <v>4.9274310805932013E-5</v>
      </c>
      <c r="AE162" s="5">
        <f t="shared" si="190"/>
        <v>1.9202968832178106E-4</v>
      </c>
      <c r="AF162" s="5">
        <f t="shared" si="191"/>
        <v>3.7418485001439167E-4</v>
      </c>
      <c r="AG162" s="5">
        <f t="shared" si="192"/>
        <v>4.8608560896296787E-4</v>
      </c>
      <c r="AH162" s="5">
        <f t="shared" si="193"/>
        <v>0.11078322315624548</v>
      </c>
      <c r="AI162" s="5">
        <f t="shared" si="194"/>
        <v>6.2698688338803668E-2</v>
      </c>
      <c r="AJ162" s="5">
        <f t="shared" si="195"/>
        <v>1.7742422577207775E-2</v>
      </c>
      <c r="AK162" s="5">
        <f t="shared" si="196"/>
        <v>3.3471573036974191E-3</v>
      </c>
      <c r="AL162" s="5">
        <f t="shared" si="197"/>
        <v>4.1782349685055469E-5</v>
      </c>
      <c r="AM162" s="5">
        <f t="shared" si="198"/>
        <v>5.5774413639748108E-6</v>
      </c>
      <c r="AN162" s="5">
        <f t="shared" si="199"/>
        <v>2.1736160470623023E-5</v>
      </c>
      <c r="AO162" s="5">
        <f t="shared" si="200"/>
        <v>4.2354606814545858E-5</v>
      </c>
      <c r="AP162" s="5">
        <f t="shared" si="201"/>
        <v>5.5020840221200163E-5</v>
      </c>
      <c r="AQ162" s="5">
        <f t="shared" si="202"/>
        <v>5.3606202837075567E-5</v>
      </c>
      <c r="AR162" s="5">
        <f t="shared" si="203"/>
        <v>8.6347906103701605E-2</v>
      </c>
      <c r="AS162" s="5">
        <f t="shared" si="204"/>
        <v>4.8869317025274306E-2</v>
      </c>
      <c r="AT162" s="5">
        <f t="shared" si="205"/>
        <v>1.3828998607381317E-2</v>
      </c>
      <c r="AU162" s="5">
        <f t="shared" si="206"/>
        <v>2.6088790011675163E-3</v>
      </c>
      <c r="AV162" s="5">
        <f t="shared" si="207"/>
        <v>3.6912920284227607E-4</v>
      </c>
      <c r="AW162" s="5">
        <f t="shared" si="208"/>
        <v>2.5598978530701813E-6</v>
      </c>
      <c r="AX162" s="5">
        <f t="shared" si="209"/>
        <v>5.2609990310326475E-7</v>
      </c>
      <c r="AY162" s="5">
        <f t="shared" si="210"/>
        <v>2.050293525503289E-6</v>
      </c>
      <c r="AZ162" s="5">
        <f t="shared" si="211"/>
        <v>3.9951571136248503E-6</v>
      </c>
      <c r="BA162" s="5">
        <f t="shared" si="212"/>
        <v>5.1899171716983649E-6</v>
      </c>
      <c r="BB162" s="5">
        <f t="shared" si="213"/>
        <v>5.0564795356666672E-6</v>
      </c>
      <c r="BC162" s="5">
        <f t="shared" si="214"/>
        <v>3.941178165084101E-6</v>
      </c>
      <c r="BD162" s="5">
        <f t="shared" si="215"/>
        <v>5.6085213657742494E-2</v>
      </c>
      <c r="BE162" s="5">
        <f t="shared" si="216"/>
        <v>3.1741894046379969E-2</v>
      </c>
      <c r="BF162" s="5">
        <f t="shared" si="217"/>
        <v>8.9822947256662632E-3</v>
      </c>
      <c r="BG162" s="5">
        <f t="shared" si="218"/>
        <v>1.6945348508156297E-3</v>
      </c>
      <c r="BH162" s="5">
        <f t="shared" si="219"/>
        <v>2.3975902998571647E-4</v>
      </c>
      <c r="BI162" s="5">
        <f t="shared" si="220"/>
        <v>2.7138724202466669E-5</v>
      </c>
      <c r="BJ162" s="8">
        <f t="shared" si="221"/>
        <v>2.1214335096473979E-2</v>
      </c>
      <c r="BK162" s="8">
        <f t="shared" si="222"/>
        <v>5.4920684847180559E-2</v>
      </c>
      <c r="BL162" s="8">
        <f t="shared" si="223"/>
        <v>0.70991985106615896</v>
      </c>
      <c r="BM162" s="8">
        <f t="shared" si="224"/>
        <v>0.72199251411977505</v>
      </c>
      <c r="BN162" s="8">
        <f t="shared" si="225"/>
        <v>0.17776959627328637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1.6</v>
      </c>
      <c r="F163">
        <f>VLOOKUP(B163,home!$B$2:$E$405,3,FALSE)</f>
        <v>0.62</v>
      </c>
      <c r="G163">
        <f>VLOOKUP(C163,away!$B$2:$E$405,4,FALSE)</f>
        <v>1</v>
      </c>
      <c r="H163">
        <f>VLOOKUP(A163,away!$A$2:$E$405,3,FALSE)</f>
        <v>1.44761904761905</v>
      </c>
      <c r="I163">
        <f>VLOOKUP(C163,away!$B$2:$E$405,3,FALSE)</f>
        <v>0.87</v>
      </c>
      <c r="J163">
        <f>VLOOKUP(B163,home!$B$2:$E$405,4,FALSE)</f>
        <v>1.31</v>
      </c>
      <c r="K163" s="3">
        <f t="shared" si="170"/>
        <v>0.99199999999999999</v>
      </c>
      <c r="L163" s="3">
        <f t="shared" si="171"/>
        <v>1.6498514285714314</v>
      </c>
      <c r="M163" s="5">
        <f t="shared" si="172"/>
        <v>7.1229271493233604E-2</v>
      </c>
      <c r="N163" s="5">
        <f t="shared" si="173"/>
        <v>7.0659437321287752E-2</v>
      </c>
      <c r="O163" s="5">
        <f t="shared" si="174"/>
        <v>0.11751771532921378</v>
      </c>
      <c r="P163" s="5">
        <f t="shared" si="175"/>
        <v>0.11657757360658008</v>
      </c>
      <c r="Q163" s="5">
        <f t="shared" si="176"/>
        <v>3.5047080911358712E-2</v>
      </c>
      <c r="R163" s="5">
        <f t="shared" si="177"/>
        <v>9.6943385259177117E-2</v>
      </c>
      <c r="S163" s="5">
        <f t="shared" si="178"/>
        <v>4.7699247735843428E-2</v>
      </c>
      <c r="T163" s="5">
        <f t="shared" si="179"/>
        <v>5.7822476508863706E-2</v>
      </c>
      <c r="U163" s="5">
        <f t="shared" si="180"/>
        <v>9.6167838177103712E-2</v>
      </c>
      <c r="V163" s="5">
        <f t="shared" si="181"/>
        <v>8.6741220714015334E-3</v>
      </c>
      <c r="W163" s="5">
        <f t="shared" si="182"/>
        <v>1.1588901421355949E-2</v>
      </c>
      <c r="X163" s="5">
        <f t="shared" si="183"/>
        <v>1.9119965565597603E-2</v>
      </c>
      <c r="Y163" s="5">
        <f t="shared" si="184"/>
        <v>1.5772551251318895E-2</v>
      </c>
      <c r="Z163" s="5">
        <f t="shared" si="185"/>
        <v>5.3314060886801337E-2</v>
      </c>
      <c r="AA163" s="5">
        <f t="shared" si="186"/>
        <v>5.2887548399706934E-2</v>
      </c>
      <c r="AB163" s="5">
        <f t="shared" si="187"/>
        <v>2.6232224006254631E-2</v>
      </c>
      <c r="AC163" s="5">
        <f t="shared" si="188"/>
        <v>8.8728278684849747E-4</v>
      </c>
      <c r="AD163" s="5">
        <f t="shared" si="189"/>
        <v>2.8740475524962751E-3</v>
      </c>
      <c r="AE163" s="5">
        <f t="shared" si="190"/>
        <v>4.7417514602682044E-3</v>
      </c>
      <c r="AF163" s="5">
        <f t="shared" si="191"/>
        <v>3.9115927103270855E-3</v>
      </c>
      <c r="AG163" s="5">
        <f t="shared" si="192"/>
        <v>2.1511822737075798E-3</v>
      </c>
      <c r="AH163" s="5">
        <f t="shared" si="193"/>
        <v>2.1990069879258362E-2</v>
      </c>
      <c r="AI163" s="5">
        <f t="shared" si="194"/>
        <v>2.1814149320224296E-2</v>
      </c>
      <c r="AJ163" s="5">
        <f t="shared" si="195"/>
        <v>1.0819818062831249E-2</v>
      </c>
      <c r="AK163" s="5">
        <f t="shared" si="196"/>
        <v>3.5777531727762E-3</v>
      </c>
      <c r="AL163" s="5">
        <f t="shared" si="197"/>
        <v>5.8086947809656124E-5</v>
      </c>
      <c r="AM163" s="5">
        <f t="shared" si="198"/>
        <v>5.7021103441526116E-4</v>
      </c>
      <c r="AN163" s="5">
        <f t="shared" si="199"/>
        <v>9.4076348971721205E-4</v>
      </c>
      <c r="AO163" s="5">
        <f t="shared" si="200"/>
        <v>7.7605999372889404E-4</v>
      </c>
      <c r="AP163" s="5">
        <f t="shared" si="201"/>
        <v>4.2679456310358398E-4</v>
      </c>
      <c r="AQ163" s="5">
        <f t="shared" si="202"/>
        <v>1.7603690491074195E-4</v>
      </c>
      <c r="AR163" s="5">
        <f t="shared" si="203"/>
        <v>7.2560696409359965E-3</v>
      </c>
      <c r="AS163" s="5">
        <f t="shared" si="204"/>
        <v>7.1980210838085102E-3</v>
      </c>
      <c r="AT163" s="5">
        <f t="shared" si="205"/>
        <v>3.57021845756902E-3</v>
      </c>
      <c r="AU163" s="5">
        <f t="shared" si="206"/>
        <v>1.1805522366361561E-3</v>
      </c>
      <c r="AV163" s="5">
        <f t="shared" si="207"/>
        <v>2.9277695468576666E-4</v>
      </c>
      <c r="AW163" s="5">
        <f t="shared" si="208"/>
        <v>2.6407820876254027E-6</v>
      </c>
      <c r="AX163" s="5">
        <f t="shared" si="209"/>
        <v>9.4274891023323143E-5</v>
      </c>
      <c r="AY163" s="5">
        <f t="shared" si="210"/>
        <v>1.5553956363324568E-4</v>
      </c>
      <c r="AZ163" s="5">
        <f t="shared" si="211"/>
        <v>1.2830858562984376E-4</v>
      </c>
      <c r="BA163" s="5">
        <f t="shared" si="212"/>
        <v>7.0563367766459195E-5</v>
      </c>
      <c r="BB163" s="5">
        <f t="shared" si="213"/>
        <v>2.9104768278575992E-5</v>
      </c>
      <c r="BC163" s="5">
        <f t="shared" si="214"/>
        <v>9.6037087045298092E-6</v>
      </c>
      <c r="BD163" s="5">
        <f t="shared" si="215"/>
        <v>1.9952394771520104E-3</v>
      </c>
      <c r="BE163" s="5">
        <f t="shared" si="216"/>
        <v>1.9792775613347944E-3</v>
      </c>
      <c r="BF163" s="5">
        <f t="shared" si="217"/>
        <v>9.8172167042205778E-4</v>
      </c>
      <c r="BG163" s="5">
        <f t="shared" si="218"/>
        <v>3.2462263235289384E-4</v>
      </c>
      <c r="BH163" s="5">
        <f t="shared" si="219"/>
        <v>8.0506412823517658E-5</v>
      </c>
      <c r="BI163" s="5">
        <f t="shared" si="220"/>
        <v>1.597247230418591E-5</v>
      </c>
      <c r="BJ163" s="8">
        <f t="shared" si="221"/>
        <v>0.22706624784749344</v>
      </c>
      <c r="BK163" s="8">
        <f t="shared" si="222"/>
        <v>0.24528112420535</v>
      </c>
      <c r="BL163" s="8">
        <f t="shared" si="223"/>
        <v>0.47282548020657128</v>
      </c>
      <c r="BM163" s="8">
        <f t="shared" si="224"/>
        <v>0.4903595504438194</v>
      </c>
      <c r="BN163" s="8">
        <f t="shared" si="225"/>
        <v>0.50797446392085099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1.6</v>
      </c>
      <c r="F164">
        <f>VLOOKUP(B164,home!$B$2:$E$405,3,FALSE)</f>
        <v>1.48</v>
      </c>
      <c r="G164">
        <f>VLOOKUP(C164,away!$B$2:$E$405,4,FALSE)</f>
        <v>0.81</v>
      </c>
      <c r="H164">
        <f>VLOOKUP(A164,away!$A$2:$E$405,3,FALSE)</f>
        <v>1.44761904761905</v>
      </c>
      <c r="I164">
        <f>VLOOKUP(C164,away!$B$2:$E$405,3,FALSE)</f>
        <v>1.19</v>
      </c>
      <c r="J164">
        <f>VLOOKUP(B164,home!$B$2:$E$405,4,FALSE)</f>
        <v>1</v>
      </c>
      <c r="K164" s="3">
        <f t="shared" si="170"/>
        <v>1.91808</v>
      </c>
      <c r="L164" s="3">
        <f t="shared" si="171"/>
        <v>1.7226666666666695</v>
      </c>
      <c r="M164" s="5">
        <f t="shared" si="172"/>
        <v>2.6232749531692547E-2</v>
      </c>
      <c r="N164" s="5">
        <f t="shared" si="173"/>
        <v>5.0316512221748835E-2</v>
      </c>
      <c r="O164" s="5">
        <f t="shared" si="174"/>
        <v>4.5190283193262425E-2</v>
      </c>
      <c r="P164" s="5">
        <f t="shared" si="175"/>
        <v>8.6678578387332783E-2</v>
      </c>
      <c r="Q164" s="5">
        <f t="shared" si="176"/>
        <v>4.8255547881146013E-2</v>
      </c>
      <c r="R164" s="5">
        <f t="shared" si="177"/>
        <v>3.8923897257130108E-2</v>
      </c>
      <c r="S164" s="5">
        <f t="shared" si="178"/>
        <v>7.1601110114020955E-2</v>
      </c>
      <c r="T164" s="5">
        <f t="shared" si="179"/>
        <v>8.3128223816587646E-2</v>
      </c>
      <c r="U164" s="5">
        <f t="shared" si="180"/>
        <v>7.4659148850956106E-2</v>
      </c>
      <c r="V164" s="5">
        <f t="shared" si="181"/>
        <v>2.6287253513400301E-2</v>
      </c>
      <c r="W164" s="5">
        <f t="shared" si="182"/>
        <v>3.0852667093289519E-2</v>
      </c>
      <c r="X164" s="5">
        <f t="shared" si="183"/>
        <v>5.3148861179373494E-2</v>
      </c>
      <c r="Y164" s="5">
        <f t="shared" si="184"/>
        <v>4.577888576250045E-2</v>
      </c>
      <c r="Z164" s="5">
        <f t="shared" si="185"/>
        <v>2.2350966780538748E-2</v>
      </c>
      <c r="AA164" s="5">
        <f t="shared" si="186"/>
        <v>4.2870942362415759E-2</v>
      </c>
      <c r="AB164" s="5">
        <f t="shared" si="187"/>
        <v>4.1114948563251215E-2</v>
      </c>
      <c r="AC164" s="5">
        <f t="shared" si="188"/>
        <v>5.4286669452438324E-3</v>
      </c>
      <c r="AD164" s="5">
        <f t="shared" si="189"/>
        <v>1.4794470924574199E-2</v>
      </c>
      <c r="AE164" s="5">
        <f t="shared" si="190"/>
        <v>2.5485941912733193E-2</v>
      </c>
      <c r="AF164" s="5">
        <f t="shared" si="191"/>
        <v>2.195189130083423E-2</v>
      </c>
      <c r="AG164" s="5">
        <f t="shared" si="192"/>
        <v>1.260526380474572E-2</v>
      </c>
      <c r="AH164" s="5">
        <f t="shared" si="193"/>
        <v>9.6258163601520372E-3</v>
      </c>
      <c r="AI164" s="5">
        <f t="shared" si="194"/>
        <v>1.8463085844080417E-2</v>
      </c>
      <c r="AJ164" s="5">
        <f t="shared" si="195"/>
        <v>1.7706837847906887E-2</v>
      </c>
      <c r="AK164" s="5">
        <f t="shared" si="196"/>
        <v>1.1321043846437749E-2</v>
      </c>
      <c r="AL164" s="5">
        <f t="shared" si="197"/>
        <v>7.1749876280952638E-4</v>
      </c>
      <c r="AM164" s="5">
        <f t="shared" si="198"/>
        <v>5.6753957582014528E-3</v>
      </c>
      <c r="AN164" s="5">
        <f t="shared" si="199"/>
        <v>9.7768150927950506E-3</v>
      </c>
      <c r="AO164" s="5">
        <f t="shared" si="200"/>
        <v>8.4210967332608196E-3</v>
      </c>
      <c r="AP164" s="5">
        <f t="shared" si="201"/>
        <v>4.8355808797213313E-3</v>
      </c>
      <c r="AQ164" s="5">
        <f t="shared" si="202"/>
        <v>2.0825234988666569E-3</v>
      </c>
      <c r="AR164" s="5">
        <f t="shared" si="203"/>
        <v>3.3164145966177189E-3</v>
      </c>
      <c r="AS164" s="5">
        <f t="shared" si="204"/>
        <v>6.3611485094805138E-3</v>
      </c>
      <c r="AT164" s="5">
        <f t="shared" si="205"/>
        <v>6.1005958665321927E-3</v>
      </c>
      <c r="AU164" s="5">
        <f t="shared" si="206"/>
        <v>3.9004769732260236E-3</v>
      </c>
      <c r="AV164" s="5">
        <f t="shared" si="207"/>
        <v>1.870356718201344E-3</v>
      </c>
      <c r="AW164" s="5">
        <f t="shared" si="208"/>
        <v>6.5854676846105567E-5</v>
      </c>
      <c r="AX164" s="5">
        <f t="shared" si="209"/>
        <v>1.814310515981841E-3</v>
      </c>
      <c r="AY164" s="5">
        <f t="shared" si="210"/>
        <v>3.1254522488647226E-3</v>
      </c>
      <c r="AZ164" s="5">
        <f t="shared" si="211"/>
        <v>2.6920562036888192E-3</v>
      </c>
      <c r="BA164" s="5">
        <f t="shared" si="212"/>
        <v>1.5458384956293157E-3</v>
      </c>
      <c r="BB164" s="5">
        <f t="shared" si="213"/>
        <v>6.6574111211769303E-4</v>
      </c>
      <c r="BC164" s="5">
        <f t="shared" si="214"/>
        <v>2.2937000449494945E-4</v>
      </c>
      <c r="BD164" s="5">
        <f t="shared" si="215"/>
        <v>9.5217947974002173E-4</v>
      </c>
      <c r="BE164" s="5">
        <f t="shared" si="216"/>
        <v>1.8263564164997408E-3</v>
      </c>
      <c r="BF164" s="5">
        <f t="shared" si="217"/>
        <v>1.7515488576799118E-3</v>
      </c>
      <c r="BG164" s="5">
        <f t="shared" si="218"/>
        <v>1.1198702776462285E-3</v>
      </c>
      <c r="BH164" s="5">
        <f t="shared" si="219"/>
        <v>5.3700019553691981E-4</v>
      </c>
      <c r="BI164" s="5">
        <f t="shared" si="220"/>
        <v>2.0600186701109091E-4</v>
      </c>
      <c r="BJ164" s="8">
        <f t="shared" si="221"/>
        <v>0.42718244644115605</v>
      </c>
      <c r="BK164" s="8">
        <f t="shared" si="222"/>
        <v>0.22007130950336468</v>
      </c>
      <c r="BL164" s="8">
        <f t="shared" si="223"/>
        <v>0.32781795388376439</v>
      </c>
      <c r="BM164" s="8">
        <f t="shared" si="224"/>
        <v>0.69876551056449254</v>
      </c>
      <c r="BN164" s="8">
        <f t="shared" si="225"/>
        <v>0.29559756847231267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1.6</v>
      </c>
      <c r="F165">
        <f>VLOOKUP(B165,home!$B$2:$E$405,3,FALSE)</f>
        <v>0.81</v>
      </c>
      <c r="G165">
        <f>VLOOKUP(C165,away!$B$2:$E$405,4,FALSE)</f>
        <v>1.02</v>
      </c>
      <c r="H165">
        <f>VLOOKUP(A165,away!$A$2:$E$405,3,FALSE)</f>
        <v>1.44761904761905</v>
      </c>
      <c r="I165">
        <f>VLOOKUP(C165,away!$B$2:$E$405,3,FALSE)</f>
        <v>1.1399999999999999</v>
      </c>
      <c r="J165">
        <f>VLOOKUP(B165,home!$B$2:$E$405,4,FALSE)</f>
        <v>1.31</v>
      </c>
      <c r="K165" s="3">
        <f t="shared" si="170"/>
        <v>1.3219200000000002</v>
      </c>
      <c r="L165" s="3">
        <f t="shared" si="171"/>
        <v>2.1618742857142892</v>
      </c>
      <c r="M165" s="5">
        <f t="shared" si="172"/>
        <v>3.0690740394015897E-2</v>
      </c>
      <c r="N165" s="5">
        <f t="shared" si="173"/>
        <v>4.0570703541657496E-2</v>
      </c>
      <c r="O165" s="5">
        <f t="shared" si="174"/>
        <v>6.6349522467355801E-2</v>
      </c>
      <c r="P165" s="5">
        <f t="shared" si="175"/>
        <v>8.7708760740046979E-2</v>
      </c>
      <c r="Q165" s="5">
        <f t="shared" si="176"/>
        <v>2.6815612212893955E-2</v>
      </c>
      <c r="R165" s="5">
        <f t="shared" si="177"/>
        <v>7.1719663245799523E-2</v>
      </c>
      <c r="S165" s="5">
        <f t="shared" si="178"/>
        <v>6.2664069127954025E-2</v>
      </c>
      <c r="T165" s="5">
        <f t="shared" si="179"/>
        <v>5.7971982498741484E-2</v>
      </c>
      <c r="U165" s="5">
        <f t="shared" si="180"/>
        <v>9.4807657237887297E-2</v>
      </c>
      <c r="V165" s="5">
        <f t="shared" si="181"/>
        <v>1.9898103813071808E-2</v>
      </c>
      <c r="W165" s="5">
        <f t="shared" si="182"/>
        <v>1.1816031365489589E-2</v>
      </c>
      <c r="X165" s="5">
        <f t="shared" si="183"/>
        <v>2.5544774368245444E-2</v>
      </c>
      <c r="Y165" s="5">
        <f t="shared" si="184"/>
        <v>2.7612295420541659E-2</v>
      </c>
      <c r="Z165" s="5">
        <f t="shared" si="185"/>
        <v>5.1682965250394057E-2</v>
      </c>
      <c r="AA165" s="5">
        <f t="shared" si="186"/>
        <v>6.8320745423800913E-2</v>
      </c>
      <c r="AB165" s="5">
        <f t="shared" si="187"/>
        <v>4.5157279895315476E-2</v>
      </c>
      <c r="AC165" s="5">
        <f t="shared" si="188"/>
        <v>3.5540809787323107E-3</v>
      </c>
      <c r="AD165" s="5">
        <f t="shared" si="189"/>
        <v>3.9049620456670007E-3</v>
      </c>
      <c r="AE165" s="5">
        <f t="shared" si="190"/>
        <v>8.4420370332177561E-3</v>
      </c>
      <c r="AF165" s="5">
        <f t="shared" si="191"/>
        <v>9.1253113905806101E-3</v>
      </c>
      <c r="AG165" s="5">
        <f t="shared" si="192"/>
        <v>6.5759253481439727E-3</v>
      </c>
      <c r="AH165" s="5">
        <f t="shared" si="193"/>
        <v>2.7933018396073026E-2</v>
      </c>
      <c r="AI165" s="5">
        <f t="shared" si="194"/>
        <v>3.6925215678136857E-2</v>
      </c>
      <c r="AJ165" s="5">
        <f t="shared" si="195"/>
        <v>2.4406090554621351E-2</v>
      </c>
      <c r="AK165" s="5">
        <f t="shared" si="196"/>
        <v>1.0754299741988349E-2</v>
      </c>
      <c r="AL165" s="5">
        <f t="shared" si="197"/>
        <v>4.0627763841782639E-4</v>
      </c>
      <c r="AM165" s="5">
        <f t="shared" si="198"/>
        <v>1.0324094854816241E-3</v>
      </c>
      <c r="AN165" s="5">
        <f t="shared" si="199"/>
        <v>2.2319395189902428E-3</v>
      </c>
      <c r="AO165" s="5">
        <f t="shared" si="200"/>
        <v>2.4125863266872632E-3</v>
      </c>
      <c r="AP165" s="5">
        <f t="shared" si="201"/>
        <v>1.7385694472436956E-3</v>
      </c>
      <c r="AQ165" s="5">
        <f t="shared" si="202"/>
        <v>9.3964214548116301E-4</v>
      </c>
      <c r="AR165" s="5">
        <f t="shared" si="203"/>
        <v>1.2077534838570898E-2</v>
      </c>
      <c r="AS165" s="5">
        <f t="shared" si="204"/>
        <v>1.5965534853803639E-2</v>
      </c>
      <c r="AT165" s="5">
        <f t="shared" si="205"/>
        <v>1.055257991697006E-2</v>
      </c>
      <c r="AU165" s="5">
        <f t="shared" si="206"/>
        <v>4.6498888146136869E-3</v>
      </c>
      <c r="AV165" s="5">
        <f t="shared" si="207"/>
        <v>1.5366952554535316E-3</v>
      </c>
      <c r="AW165" s="5">
        <f t="shared" si="208"/>
        <v>3.2251953705960593E-5</v>
      </c>
      <c r="AX165" s="5">
        <f t="shared" si="209"/>
        <v>2.2746045784131119E-4</v>
      </c>
      <c r="AY165" s="5">
        <f t="shared" si="210"/>
        <v>4.9174091482392978E-4</v>
      </c>
      <c r="AZ165" s="5">
        <f t="shared" si="211"/>
        <v>5.3154101949573734E-4</v>
      </c>
      <c r="BA165" s="5">
        <f t="shared" si="212"/>
        <v>3.8304162061673062E-4</v>
      </c>
      <c r="BB165" s="5">
        <f t="shared" si="213"/>
        <v>2.0702195749240963E-4</v>
      </c>
      <c r="BC165" s="5">
        <f t="shared" si="214"/>
        <v>8.9511089296215418E-5</v>
      </c>
      <c r="BD165" s="5">
        <f t="shared" si="215"/>
        <v>4.351685333720815E-3</v>
      </c>
      <c r="BE165" s="5">
        <f t="shared" si="216"/>
        <v>5.7525798763522198E-3</v>
      </c>
      <c r="BF165" s="5">
        <f t="shared" si="217"/>
        <v>3.8022251950737651E-3</v>
      </c>
      <c r="BG165" s="5">
        <f t="shared" si="218"/>
        <v>1.6754125099573036E-3</v>
      </c>
      <c r="BH165" s="5">
        <f t="shared" si="219"/>
        <v>5.536903262906898E-4</v>
      </c>
      <c r="BI165" s="5">
        <f t="shared" si="220"/>
        <v>1.4638686322603772E-4</v>
      </c>
      <c r="BJ165" s="8">
        <f t="shared" si="221"/>
        <v>0.22866509920862929</v>
      </c>
      <c r="BK165" s="8">
        <f t="shared" si="222"/>
        <v>0.20541377360706278</v>
      </c>
      <c r="BL165" s="8">
        <f t="shared" si="223"/>
        <v>0.50743770642501118</v>
      </c>
      <c r="BM165" s="8">
        <f t="shared" si="224"/>
        <v>0.66888505292820977</v>
      </c>
      <c r="BN165" s="8">
        <f t="shared" si="225"/>
        <v>0.32385500260176969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1.6</v>
      </c>
      <c r="F166">
        <f>VLOOKUP(B166,home!$B$2:$E$405,3,FALSE)</f>
        <v>0.81</v>
      </c>
      <c r="G166">
        <f>VLOOKUP(C166,away!$B$2:$E$405,4,FALSE)</f>
        <v>0.87</v>
      </c>
      <c r="H166">
        <f>VLOOKUP(A166,away!$A$2:$E$405,3,FALSE)</f>
        <v>1.44761904761905</v>
      </c>
      <c r="I166">
        <f>VLOOKUP(C166,away!$B$2:$E$405,3,FALSE)</f>
        <v>0.5</v>
      </c>
      <c r="J166">
        <f>VLOOKUP(B166,home!$B$2:$E$405,4,FALSE)</f>
        <v>1.38</v>
      </c>
      <c r="K166" s="3">
        <f t="shared" si="170"/>
        <v>1.1275200000000003</v>
      </c>
      <c r="L166" s="3">
        <f t="shared" si="171"/>
        <v>0.99885714285714444</v>
      </c>
      <c r="M166" s="5">
        <f t="shared" si="172"/>
        <v>0.11926860520924533</v>
      </c>
      <c r="N166" s="5">
        <f t="shared" si="173"/>
        <v>0.13447773774552832</v>
      </c>
      <c r="O166" s="5">
        <f t="shared" si="174"/>
        <v>0.11913229823186353</v>
      </c>
      <c r="P166" s="5">
        <f t="shared" si="175"/>
        <v>0.1343240489023908</v>
      </c>
      <c r="Q166" s="5">
        <f t="shared" si="176"/>
        <v>7.5813169431419095E-2</v>
      </c>
      <c r="R166" s="5">
        <f t="shared" si="177"/>
        <v>5.9498073516942203E-2</v>
      </c>
      <c r="S166" s="5">
        <f t="shared" si="178"/>
        <v>3.781999060414358E-2</v>
      </c>
      <c r="T166" s="5">
        <f t="shared" si="179"/>
        <v>7.5726525809211881E-2</v>
      </c>
      <c r="U166" s="5">
        <f t="shared" si="180"/>
        <v>6.70852678518227E-2</v>
      </c>
      <c r="V166" s="5">
        <f t="shared" si="181"/>
        <v>4.7326734646895323E-3</v>
      </c>
      <c r="W166" s="5">
        <f t="shared" si="182"/>
        <v>2.8493621599104558E-2</v>
      </c>
      <c r="X166" s="5">
        <f t="shared" si="183"/>
        <v>2.8461057460134196E-2</v>
      </c>
      <c r="Y166" s="5">
        <f t="shared" si="184"/>
        <v>1.4214265268661328E-2</v>
      </c>
      <c r="Z166" s="5">
        <f t="shared" si="185"/>
        <v>1.9810025239545743E-2</v>
      </c>
      <c r="AA166" s="5">
        <f t="shared" si="186"/>
        <v>2.2336199658092623E-2</v>
      </c>
      <c r="AB166" s="5">
        <f t="shared" si="187"/>
        <v>1.2592255919246304E-2</v>
      </c>
      <c r="AC166" s="5">
        <f t="shared" si="188"/>
        <v>3.3313034305775002E-4</v>
      </c>
      <c r="AD166" s="5">
        <f t="shared" si="189"/>
        <v>8.031782056355595E-3</v>
      </c>
      <c r="AE166" s="5">
        <f t="shared" si="190"/>
        <v>8.0226028768626296E-3</v>
      </c>
      <c r="AF166" s="5">
        <f t="shared" si="191"/>
        <v>4.0067170939302559E-3</v>
      </c>
      <c r="AG166" s="5">
        <f t="shared" si="192"/>
        <v>1.3340459962266858E-3</v>
      </c>
      <c r="AH166" s="5">
        <f t="shared" si="193"/>
        <v>4.9468463026751449E-3</v>
      </c>
      <c r="AI166" s="5">
        <f t="shared" si="194"/>
        <v>5.577668143192281E-3</v>
      </c>
      <c r="AJ166" s="5">
        <f t="shared" si="195"/>
        <v>3.1444661924060818E-3</v>
      </c>
      <c r="AK166" s="5">
        <f t="shared" si="196"/>
        <v>1.1818161737539021E-3</v>
      </c>
      <c r="AL166" s="5">
        <f t="shared" si="197"/>
        <v>1.5007274181920512E-5</v>
      </c>
      <c r="AM166" s="5">
        <f t="shared" si="198"/>
        <v>1.8111989808364123E-3</v>
      </c>
      <c r="AN166" s="5">
        <f t="shared" si="199"/>
        <v>1.8091290391440307E-3</v>
      </c>
      <c r="AO166" s="5">
        <f t="shared" si="200"/>
        <v>9.0353073154964859E-4</v>
      </c>
      <c r="AP166" s="5">
        <f t="shared" si="201"/>
        <v>3.0083270833310258E-4</v>
      </c>
      <c r="AQ166" s="5">
        <f t="shared" si="202"/>
        <v>7.5122224880894874E-5</v>
      </c>
      <c r="AR166" s="5">
        <f t="shared" si="203"/>
        <v>9.8823855280870507E-4</v>
      </c>
      <c r="AS166" s="5">
        <f t="shared" si="204"/>
        <v>1.1142587330628714E-3</v>
      </c>
      <c r="AT166" s="5">
        <f t="shared" si="205"/>
        <v>6.2817450335152475E-4</v>
      </c>
      <c r="AU166" s="5">
        <f t="shared" si="206"/>
        <v>2.360931053396371E-4</v>
      </c>
      <c r="AV166" s="5">
        <f t="shared" si="207"/>
        <v>6.6549924533136927E-5</v>
      </c>
      <c r="AW166" s="5">
        <f t="shared" si="208"/>
        <v>4.6949065271789096E-7</v>
      </c>
      <c r="AX166" s="5">
        <f t="shared" si="209"/>
        <v>3.4036051247877876E-4</v>
      </c>
      <c r="AY166" s="5">
        <f t="shared" si="210"/>
        <v>3.399715290359464E-4</v>
      </c>
      <c r="AZ166" s="5">
        <f t="shared" si="211"/>
        <v>1.6979149507281003E-4</v>
      </c>
      <c r="BA166" s="5">
        <f t="shared" si="212"/>
        <v>5.6532482549956658E-5</v>
      </c>
      <c r="BB166" s="5">
        <f t="shared" si="213"/>
        <v>1.4116968499617769E-5</v>
      </c>
      <c r="BC166" s="5">
        <f t="shared" si="214"/>
        <v>2.8201669642665038E-6</v>
      </c>
      <c r="BD166" s="5">
        <f t="shared" si="215"/>
        <v>1.6451818955329702E-4</v>
      </c>
      <c r="BE166" s="5">
        <f t="shared" si="216"/>
        <v>1.854975490851335E-4</v>
      </c>
      <c r="BF166" s="5">
        <f t="shared" si="217"/>
        <v>1.0457609827223492E-4</v>
      </c>
      <c r="BG166" s="5">
        <f t="shared" si="218"/>
        <v>3.9303880774636784E-5</v>
      </c>
      <c r="BH166" s="5">
        <f t="shared" si="219"/>
        <v>1.107897791275462E-5</v>
      </c>
      <c r="BI166" s="5">
        <f t="shared" si="220"/>
        <v>2.4983538352378181E-6</v>
      </c>
      <c r="BJ166" s="8">
        <f t="shared" si="221"/>
        <v>0.38440493217677996</v>
      </c>
      <c r="BK166" s="8">
        <f t="shared" si="222"/>
        <v>0.29683342732674484</v>
      </c>
      <c r="BL166" s="8">
        <f t="shared" si="223"/>
        <v>0.29903567985852397</v>
      </c>
      <c r="BM166" s="8">
        <f t="shared" si="224"/>
        <v>0.35723062952582202</v>
      </c>
      <c r="BN166" s="8">
        <f t="shared" si="225"/>
        <v>0.64251393303738935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1.6</v>
      </c>
      <c r="F167">
        <f>VLOOKUP(B167,home!$B$2:$E$405,3,FALSE)</f>
        <v>1.69</v>
      </c>
      <c r="G167">
        <f>VLOOKUP(C167,away!$B$2:$E$405,4,FALSE)</f>
        <v>1.44</v>
      </c>
      <c r="H167">
        <f>VLOOKUP(A167,away!$A$2:$E$405,3,FALSE)</f>
        <v>1.44761904761905</v>
      </c>
      <c r="I167">
        <f>VLOOKUP(C167,away!$B$2:$E$405,3,FALSE)</f>
        <v>0.69</v>
      </c>
      <c r="J167">
        <f>VLOOKUP(B167,home!$B$2:$E$405,4,FALSE)</f>
        <v>0.69</v>
      </c>
      <c r="K167" s="3">
        <f t="shared" si="170"/>
        <v>3.8937600000000003</v>
      </c>
      <c r="L167" s="3">
        <f t="shared" si="171"/>
        <v>0.68921142857142959</v>
      </c>
      <c r="M167" s="5">
        <f t="shared" si="172"/>
        <v>1.0224469831971958E-2</v>
      </c>
      <c r="N167" s="5">
        <f t="shared" si="173"/>
        <v>3.9811631652939133E-2</v>
      </c>
      <c r="O167" s="5">
        <f t="shared" si="174"/>
        <v>7.0468214592788788E-3</v>
      </c>
      <c r="P167" s="5">
        <f t="shared" si="175"/>
        <v>2.7438631525281729E-2</v>
      </c>
      <c r="Q167" s="5">
        <f t="shared" si="176"/>
        <v>7.7508469432474164E-2</v>
      </c>
      <c r="R167" s="5">
        <f t="shared" si="177"/>
        <v>2.4283749424187004E-3</v>
      </c>
      <c r="S167" s="5">
        <f t="shared" si="178"/>
        <v>1.8408741782041601E-2</v>
      </c>
      <c r="T167" s="5">
        <f t="shared" si="179"/>
        <v>5.3419722943940505E-2</v>
      </c>
      <c r="U167" s="5">
        <f t="shared" si="180"/>
        <v>9.4555092157922408E-3</v>
      </c>
      <c r="V167" s="5">
        <f t="shared" si="181"/>
        <v>5.4891265855610489E-3</v>
      </c>
      <c r="W167" s="5">
        <f t="shared" si="182"/>
        <v>0.10059979264579688</v>
      </c>
      <c r="X167" s="5">
        <f t="shared" si="183"/>
        <v>6.9334526803399271E-2</v>
      </c>
      <c r="Y167" s="5">
        <f t="shared" si="184"/>
        <v>2.389307413374744E-2</v>
      </c>
      <c r="Z167" s="5">
        <f t="shared" si="185"/>
        <v>5.5788792105715196E-4</v>
      </c>
      <c r="AA167" s="5">
        <f t="shared" si="186"/>
        <v>2.1722816714954962E-3</v>
      </c>
      <c r="AB167" s="5">
        <f t="shared" si="187"/>
        <v>4.2291717406011528E-3</v>
      </c>
      <c r="AC167" s="5">
        <f t="shared" si="188"/>
        <v>9.2067195324071018E-4</v>
      </c>
      <c r="AD167" s="5">
        <f t="shared" si="189"/>
        <v>9.7927862153124531E-2</v>
      </c>
      <c r="AE167" s="5">
        <f t="shared" si="190"/>
        <v>6.7493001771500999E-2</v>
      </c>
      <c r="AF167" s="5">
        <f t="shared" si="191"/>
        <v>2.325847408475511E-2</v>
      </c>
      <c r="AG167" s="5">
        <f t="shared" si="192"/>
        <v>5.3433353834485484E-3</v>
      </c>
      <c r="AH167" s="5">
        <f t="shared" si="193"/>
        <v>9.6125682763636134E-5</v>
      </c>
      <c r="AI167" s="5">
        <f t="shared" si="194"/>
        <v>3.7429033851773587E-4</v>
      </c>
      <c r="AJ167" s="5">
        <f t="shared" si="195"/>
        <v>7.2869837425340979E-4</v>
      </c>
      <c r="AK167" s="5">
        <f t="shared" si="196"/>
        <v>9.4579219391098578E-4</v>
      </c>
      <c r="AL167" s="5">
        <f t="shared" si="197"/>
        <v>9.8829490020652038E-5</v>
      </c>
      <c r="AM167" s="5">
        <f t="shared" si="198"/>
        <v>7.6261518507470039E-2</v>
      </c>
      <c r="AN167" s="5">
        <f t="shared" si="199"/>
        <v>5.2560310115559949E-2</v>
      </c>
      <c r="AO167" s="5">
        <f t="shared" si="200"/>
        <v>1.8112583210451214E-2</v>
      </c>
      <c r="AP167" s="5">
        <f t="shared" si="201"/>
        <v>4.1611331165313245E-3</v>
      </c>
      <c r="AQ167" s="5">
        <f t="shared" si="202"/>
        <v>7.1697512493010967E-4</v>
      </c>
      <c r="AR167" s="5">
        <f t="shared" si="203"/>
        <v>1.3250183827985945E-5</v>
      </c>
      <c r="AS167" s="5">
        <f t="shared" si="204"/>
        <v>5.1593035782058562E-5</v>
      </c>
      <c r="AT167" s="5">
        <f t="shared" si="205"/>
        <v>1.004454495033742E-4</v>
      </c>
      <c r="AU167" s="5">
        <f t="shared" si="206"/>
        <v>1.3037015781941947E-4</v>
      </c>
      <c r="AV167" s="5">
        <f t="shared" si="207"/>
        <v>1.2690752642773568E-4</v>
      </c>
      <c r="AW167" s="5">
        <f t="shared" si="208"/>
        <v>7.3672550184692375E-6</v>
      </c>
      <c r="AX167" s="5">
        <f t="shared" si="209"/>
        <v>4.9490675050607766E-2</v>
      </c>
      <c r="AY167" s="5">
        <f t="shared" si="210"/>
        <v>3.4109538852593789E-2</v>
      </c>
      <c r="AZ167" s="5">
        <f t="shared" si="211"/>
        <v>1.1754342000254421E-2</v>
      </c>
      <c r="BA167" s="5">
        <f t="shared" si="212"/>
        <v>2.7004089473041688E-3</v>
      </c>
      <c r="BB167" s="5">
        <f t="shared" si="213"/>
        <v>4.6528817707464402E-4</v>
      </c>
      <c r="BC167" s="5">
        <f t="shared" si="214"/>
        <v>6.4136385843802354E-5</v>
      </c>
      <c r="BD167" s="5">
        <f t="shared" si="215"/>
        <v>1.5220296874867075E-6</v>
      </c>
      <c r="BE167" s="5">
        <f t="shared" si="216"/>
        <v>5.9264183159482426E-6</v>
      </c>
      <c r="BF167" s="5">
        <f t="shared" si="217"/>
        <v>1.1538025290953317E-5</v>
      </c>
      <c r="BG167" s="5">
        <f t="shared" si="218"/>
        <v>1.4975433785634132E-5</v>
      </c>
      <c r="BH167" s="5">
        <f t="shared" si="219"/>
        <v>1.4577686264287693E-5</v>
      </c>
      <c r="BI167" s="5">
        <f t="shared" si="220"/>
        <v>1.135240233368657E-5</v>
      </c>
      <c r="BJ167" s="8">
        <f t="shared" si="221"/>
        <v>0.80898680049374772</v>
      </c>
      <c r="BK167" s="8">
        <f t="shared" si="222"/>
        <v>9.6690010020711509E-2</v>
      </c>
      <c r="BL167" s="8">
        <f t="shared" si="223"/>
        <v>2.7959523968070804E-2</v>
      </c>
      <c r="BM167" s="8">
        <f t="shared" si="224"/>
        <v>0.73563365196164765</v>
      </c>
      <c r="BN167" s="8">
        <f t="shared" si="225"/>
        <v>0.16445839884436458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1.6</v>
      </c>
      <c r="F168">
        <f>VLOOKUP(B168,home!$B$2:$E$405,3,FALSE)</f>
        <v>1.59</v>
      </c>
      <c r="G168">
        <f>VLOOKUP(C168,away!$B$2:$E$405,4,FALSE)</f>
        <v>0.74</v>
      </c>
      <c r="H168">
        <f>VLOOKUP(A168,away!$A$2:$E$405,3,FALSE)</f>
        <v>1.44761904761905</v>
      </c>
      <c r="I168">
        <f>VLOOKUP(C168,away!$B$2:$E$405,3,FALSE)</f>
        <v>0.62</v>
      </c>
      <c r="J168">
        <f>VLOOKUP(B168,home!$B$2:$E$405,4,FALSE)</f>
        <v>0.82</v>
      </c>
      <c r="K168" s="3">
        <f t="shared" si="170"/>
        <v>1.8825600000000002</v>
      </c>
      <c r="L168" s="3">
        <f t="shared" si="171"/>
        <v>0.73596952380952507</v>
      </c>
      <c r="M168" s="5">
        <f t="shared" si="172"/>
        <v>7.2909996453240117E-2</v>
      </c>
      <c r="N168" s="5">
        <f t="shared" si="173"/>
        <v>0.13725744292301173</v>
      </c>
      <c r="O168" s="5">
        <f t="shared" si="174"/>
        <v>5.3659535370645293E-2</v>
      </c>
      <c r="P168" s="5">
        <f t="shared" si="175"/>
        <v>0.10101729490736201</v>
      </c>
      <c r="Q168" s="5">
        <f t="shared" si="176"/>
        <v>0.12919768587457253</v>
      </c>
      <c r="R168" s="5">
        <f t="shared" si="177"/>
        <v>1.974589134728709E-2</v>
      </c>
      <c r="S168" s="5">
        <f t="shared" si="178"/>
        <v>3.4990036918138748E-2</v>
      </c>
      <c r="T168" s="5">
        <f t="shared" si="179"/>
        <v>9.5085559350401749E-2</v>
      </c>
      <c r="U168" s="5">
        <f t="shared" si="180"/>
        <v>3.7172825214748788E-2</v>
      </c>
      <c r="V168" s="5">
        <f t="shared" si="181"/>
        <v>5.3865481798293854E-3</v>
      </c>
      <c r="W168" s="5">
        <f t="shared" si="182"/>
        <v>8.1074131840011776E-2</v>
      </c>
      <c r="X168" s="5">
        <f t="shared" si="183"/>
        <v>5.9668090203564117E-2</v>
      </c>
      <c r="Y168" s="5">
        <f t="shared" si="184"/>
        <v>2.1956947966870432E-2</v>
      </c>
      <c r="Z168" s="5">
        <f t="shared" si="185"/>
        <v>4.8441247506858347E-3</v>
      </c>
      <c r="AA168" s="5">
        <f t="shared" si="186"/>
        <v>9.1193554906511265E-3</v>
      </c>
      <c r="AB168" s="5">
        <f t="shared" si="187"/>
        <v>8.5838669362400949E-3</v>
      </c>
      <c r="AC168" s="5">
        <f t="shared" si="188"/>
        <v>4.6644369126693798E-4</v>
      </c>
      <c r="AD168" s="5">
        <f t="shared" si="189"/>
        <v>3.8156729409183132E-2</v>
      </c>
      <c r="AE168" s="5">
        <f t="shared" si="190"/>
        <v>2.8082189973405412E-2</v>
      </c>
      <c r="AF168" s="5">
        <f t="shared" si="191"/>
        <v>1.0333817991127899E-2</v>
      </c>
      <c r="AG168" s="5">
        <f t="shared" si="192"/>
        <v>2.5351250353549018E-3</v>
      </c>
      <c r="AH168" s="5">
        <f t="shared" si="193"/>
        <v>8.9128204650904691E-4</v>
      </c>
      <c r="AI168" s="5">
        <f t="shared" si="194"/>
        <v>1.6778919294760713E-3</v>
      </c>
      <c r="AJ168" s="5">
        <f t="shared" si="195"/>
        <v>1.5793661153772371E-3</v>
      </c>
      <c r="AK168" s="5">
        <f t="shared" si="196"/>
        <v>9.9108382472152395E-4</v>
      </c>
      <c r="AL168" s="5">
        <f t="shared" si="197"/>
        <v>2.5850435995349353E-5</v>
      </c>
      <c r="AM168" s="5">
        <f t="shared" si="198"/>
        <v>1.4366466503310362E-2</v>
      </c>
      <c r="AN168" s="5">
        <f t="shared" si="199"/>
        <v>1.0573281511266819E-2</v>
      </c>
      <c r="AO168" s="5">
        <f t="shared" si="200"/>
        <v>3.8908064794755479E-3</v>
      </c>
      <c r="AP168" s="5">
        <f t="shared" si="201"/>
        <v>9.5450499731154477E-4</v>
      </c>
      <c r="AQ168" s="5">
        <f t="shared" si="202"/>
        <v>1.7562164708629738E-4</v>
      </c>
      <c r="AR168" s="5">
        <f t="shared" si="203"/>
        <v>1.3119128466984847E-4</v>
      </c>
      <c r="AS168" s="5">
        <f t="shared" si="204"/>
        <v>2.469754648680699E-4</v>
      </c>
      <c r="AT168" s="5">
        <f t="shared" si="205"/>
        <v>2.3247306557101695E-4</v>
      </c>
      <c r="AU168" s="5">
        <f t="shared" si="206"/>
        <v>1.4588149810712458E-4</v>
      </c>
      <c r="AV168" s="5">
        <f t="shared" si="207"/>
        <v>6.8657668269137107E-5</v>
      </c>
      <c r="AW168" s="5">
        <f t="shared" si="208"/>
        <v>9.9488762532829059E-7</v>
      </c>
      <c r="AX168" s="5">
        <f t="shared" si="209"/>
        <v>4.5076225300786643E-3</v>
      </c>
      <c r="AY168" s="5">
        <f t="shared" si="210"/>
        <v>3.3174728069750811E-3</v>
      </c>
      <c r="AZ168" s="5">
        <f t="shared" si="211"/>
        <v>1.2207794410002493E-3</v>
      </c>
      <c r="BA168" s="5">
        <f t="shared" si="212"/>
        <v>2.9948548795647064E-4</v>
      </c>
      <c r="BB168" s="5">
        <f t="shared" si="213"/>
        <v>5.5103047989796725E-5</v>
      </c>
      <c r="BC168" s="5">
        <f t="shared" si="214"/>
        <v>8.110832797900821E-6</v>
      </c>
      <c r="BD168" s="5">
        <f t="shared" si="215"/>
        <v>1.6092131217738031E-5</v>
      </c>
      <c r="BE168" s="5">
        <f t="shared" si="216"/>
        <v>3.0294402545264908E-5</v>
      </c>
      <c r="BF168" s="5">
        <f t="shared" si="217"/>
        <v>2.8515515227806966E-5</v>
      </c>
      <c r="BG168" s="5">
        <f t="shared" si="218"/>
        <v>1.789405611575343E-5</v>
      </c>
      <c r="BH168" s="5">
        <f t="shared" si="219"/>
        <v>8.4216585703181926E-6</v>
      </c>
      <c r="BI168" s="5">
        <f t="shared" si="220"/>
        <v>3.1708555116276439E-6</v>
      </c>
      <c r="BJ168" s="8">
        <f t="shared" si="221"/>
        <v>0.64271697585275245</v>
      </c>
      <c r="BK168" s="8">
        <f t="shared" si="222"/>
        <v>0.21811364339280764</v>
      </c>
      <c r="BL168" s="8">
        <f t="shared" si="223"/>
        <v>0.13435066587632991</v>
      </c>
      <c r="BM168" s="8">
        <f t="shared" si="224"/>
        <v>0.48292108507710724</v>
      </c>
      <c r="BN168" s="8">
        <f t="shared" si="225"/>
        <v>0.51378784687611878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1.30952380952381</v>
      </c>
      <c r="F169">
        <f>VLOOKUP(B169,home!$B$2:$E$405,3,FALSE)</f>
        <v>1.3</v>
      </c>
      <c r="G169">
        <f>VLOOKUP(C169,away!$B$2:$E$405,4,FALSE)</f>
        <v>1.53</v>
      </c>
      <c r="H169">
        <f>VLOOKUP(A169,away!$A$2:$E$405,3,FALSE)</f>
        <v>1.0904761904761899</v>
      </c>
      <c r="I169">
        <f>VLOOKUP(C169,away!$B$2:$E$405,3,FALSE)</f>
        <v>0.46</v>
      </c>
      <c r="J169">
        <f>VLOOKUP(B169,home!$B$2:$E$405,4,FALSE)</f>
        <v>0.83</v>
      </c>
      <c r="K169" s="3">
        <f t="shared" si="170"/>
        <v>2.6046428571428581</v>
      </c>
      <c r="L169" s="3">
        <f t="shared" si="171"/>
        <v>0.41634380952380934</v>
      </c>
      <c r="M169" s="5">
        <f t="shared" si="172"/>
        <v>4.8753091573015973E-2</v>
      </c>
      <c r="N169" s="5">
        <f t="shared" si="173"/>
        <v>0.12698439172928772</v>
      </c>
      <c r="O169" s="5">
        <f t="shared" si="174"/>
        <v>2.0298047871572595E-2</v>
      </c>
      <c r="P169" s="5">
        <f t="shared" si="175"/>
        <v>5.2869165402635351E-2</v>
      </c>
      <c r="Q169" s="5">
        <f t="shared" si="176"/>
        <v>0.16537449444315996</v>
      </c>
      <c r="R169" s="5">
        <f t="shared" si="177"/>
        <v>4.225483288373591E-3</v>
      </c>
      <c r="S169" s="5">
        <f t="shared" si="178"/>
        <v>1.4333186676915702E-2</v>
      </c>
      <c r="T169" s="5">
        <f t="shared" si="179"/>
        <v>6.8852647014539262E-2</v>
      </c>
      <c r="U169" s="5">
        <f t="shared" si="180"/>
        <v>1.1005874865038789E-2</v>
      </c>
      <c r="V169" s="5">
        <f t="shared" si="181"/>
        <v>1.7270326243682571E-3</v>
      </c>
      <c r="W169" s="5">
        <f t="shared" si="182"/>
        <v>0.1435804985683293</v>
      </c>
      <c r="X169" s="5">
        <f t="shared" si="183"/>
        <v>5.9778851747266069E-2</v>
      </c>
      <c r="Y169" s="5">
        <f t="shared" si="184"/>
        <v>1.2444277432707887E-2</v>
      </c>
      <c r="Z169" s="5">
        <f t="shared" si="185"/>
        <v>5.864179364535512E-4</v>
      </c>
      <c r="AA169" s="5">
        <f t="shared" si="186"/>
        <v>1.5274092894841968E-3</v>
      </c>
      <c r="AB169" s="5">
        <f t="shared" si="187"/>
        <v>1.9891778478943311E-3</v>
      </c>
      <c r="AC169" s="5">
        <f t="shared" si="188"/>
        <v>1.1705254288428759E-4</v>
      </c>
      <c r="AD169" s="5">
        <f t="shared" si="189"/>
        <v>9.3493980005252345E-2</v>
      </c>
      <c r="AE169" s="5">
        <f t="shared" si="190"/>
        <v>3.8925639802929617E-2</v>
      </c>
      <c r="AF169" s="5">
        <f t="shared" si="191"/>
        <v>8.1032245818516684E-3</v>
      </c>
      <c r="AG169" s="5">
        <f t="shared" si="192"/>
        <v>1.1245757972783666E-3</v>
      </c>
      <c r="AH169" s="5">
        <f t="shared" si="193"/>
        <v>6.1037869409040669E-5</v>
      </c>
      <c r="AI169" s="5">
        <f t="shared" si="194"/>
        <v>1.5898185057147633E-4</v>
      </c>
      <c r="AJ169" s="5">
        <f t="shared" si="195"/>
        <v>2.0704547075317458E-4</v>
      </c>
      <c r="AK169" s="5">
        <f t="shared" si="196"/>
        <v>1.7975983550034557E-4</v>
      </c>
      <c r="AL169" s="5">
        <f t="shared" si="197"/>
        <v>5.0773971872369921E-6</v>
      </c>
      <c r="AM169" s="5">
        <f t="shared" si="198"/>
        <v>4.8703685441307536E-2</v>
      </c>
      <c r="AN169" s="5">
        <f t="shared" si="199"/>
        <v>2.0277477934483267E-2</v>
      </c>
      <c r="AO169" s="5">
        <f t="shared" si="200"/>
        <v>4.2212012053888734E-3</v>
      </c>
      <c r="AP169" s="5">
        <f t="shared" si="201"/>
        <v>5.8582366353936643E-4</v>
      </c>
      <c r="AQ169" s="5">
        <f t="shared" si="202"/>
        <v>6.0976013946793543E-5</v>
      </c>
      <c r="AR169" s="5">
        <f t="shared" si="203"/>
        <v>5.0825478149953569E-6</v>
      </c>
      <c r="AS169" s="5">
        <f t="shared" si="204"/>
        <v>1.3238221862414698E-5</v>
      </c>
      <c r="AT169" s="5">
        <f t="shared" si="205"/>
        <v>1.7240420007605438E-5</v>
      </c>
      <c r="AU169" s="5">
        <f t="shared" si="206"/>
        <v>1.4968378942317439E-5</v>
      </c>
      <c r="AV169" s="5">
        <f t="shared" si="207"/>
        <v>9.7468203237786754E-6</v>
      </c>
      <c r="AW169" s="5">
        <f t="shared" si="208"/>
        <v>1.529462845020454E-7</v>
      </c>
      <c r="AX169" s="5">
        <f t="shared" si="209"/>
        <v>2.1142617733539044E-2</v>
      </c>
      <c r="AY169" s="5">
        <f t="shared" si="210"/>
        <v>8.8025980104872933E-3</v>
      </c>
      <c r="AZ169" s="5">
        <f t="shared" si="211"/>
        <v>1.8324535946964917E-3</v>
      </c>
      <c r="BA169" s="5">
        <f t="shared" si="212"/>
        <v>2.543102367971786E-4</v>
      </c>
      <c r="BB169" s="5">
        <f t="shared" si="213"/>
        <v>2.6470123197259847E-5</v>
      </c>
      <c r="BC169" s="5">
        <f t="shared" si="214"/>
        <v>2.2041343861023447E-6</v>
      </c>
      <c r="BD169" s="5">
        <f t="shared" si="215"/>
        <v>3.5268121989701311E-7</v>
      </c>
      <c r="BE169" s="5">
        <f t="shared" si="216"/>
        <v>9.1860862025318483E-7</v>
      </c>
      <c r="BF169" s="5">
        <f t="shared" si="217"/>
        <v>1.1963236906261573E-6</v>
      </c>
      <c r="BG169" s="5">
        <f t="shared" si="218"/>
        <v>1.0386653185400677E-6</v>
      </c>
      <c r="BH169" s="5">
        <f t="shared" si="219"/>
        <v>6.7633805072434981E-7</v>
      </c>
      <c r="BI169" s="5">
        <f t="shared" si="220"/>
        <v>3.5232381456662029E-7</v>
      </c>
      <c r="BJ169" s="8">
        <f t="shared" si="221"/>
        <v>0.82457239921437142</v>
      </c>
      <c r="BK169" s="8">
        <f t="shared" si="222"/>
        <v>0.12660720422749411</v>
      </c>
      <c r="BL169" s="8">
        <f t="shared" si="223"/>
        <v>3.9717629518263256E-2</v>
      </c>
      <c r="BM169" s="8">
        <f t="shared" si="224"/>
        <v>0.56417653152433422</v>
      </c>
      <c r="BN169" s="8">
        <f t="shared" si="225"/>
        <v>0.41850467430804517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1.30952380952381</v>
      </c>
      <c r="F170">
        <f>VLOOKUP(B170,home!$B$2:$E$405,3,FALSE)</f>
        <v>1.37</v>
      </c>
      <c r="G170">
        <f>VLOOKUP(C170,away!$B$2:$E$405,4,FALSE)</f>
        <v>0.69</v>
      </c>
      <c r="H170">
        <f>VLOOKUP(A170,away!$A$2:$E$405,3,FALSE)</f>
        <v>1.0904761904761899</v>
      </c>
      <c r="I170">
        <f>VLOOKUP(C170,away!$B$2:$E$405,3,FALSE)</f>
        <v>0.83</v>
      </c>
      <c r="J170">
        <f>VLOOKUP(B170,home!$B$2:$E$405,4,FALSE)</f>
        <v>0.64</v>
      </c>
      <c r="K170" s="3">
        <f t="shared" si="170"/>
        <v>1.2378928571428576</v>
      </c>
      <c r="L170" s="3">
        <f t="shared" si="171"/>
        <v>0.5792609523809521</v>
      </c>
      <c r="M170" s="5">
        <f t="shared" si="172"/>
        <v>0.16248756397527189</v>
      </c>
      <c r="N170" s="5">
        <f t="shared" si="173"/>
        <v>0.20114219481953222</v>
      </c>
      <c r="O170" s="5">
        <f t="shared" si="174"/>
        <v>9.4122701058376876E-2</v>
      </c>
      <c r="P170" s="5">
        <f t="shared" si="175"/>
        <v>0.11651381933515723</v>
      </c>
      <c r="Q170" s="5">
        <f t="shared" si="176"/>
        <v>0.12449624311856802</v>
      </c>
      <c r="R170" s="5">
        <f t="shared" si="177"/>
        <v>2.7260802727871514E-2</v>
      </c>
      <c r="S170" s="5">
        <f t="shared" si="178"/>
        <v>2.0886937073737587E-2</v>
      </c>
      <c r="T170" s="5">
        <f t="shared" si="179"/>
        <v>7.2115812356712258E-2</v>
      </c>
      <c r="U170" s="5">
        <f t="shared" si="180"/>
        <v>3.3745952976812682E-2</v>
      </c>
      <c r="V170" s="5">
        <f t="shared" si="181"/>
        <v>1.6641388513650714E-3</v>
      </c>
      <c r="W170" s="5">
        <f t="shared" si="182"/>
        <v>5.1371003365865323E-2</v>
      </c>
      <c r="X170" s="5">
        <f t="shared" si="183"/>
        <v>2.9757216334476238E-2</v>
      </c>
      <c r="Y170" s="5">
        <f t="shared" si="184"/>
        <v>8.618596737057364E-3</v>
      </c>
      <c r="Z170" s="5">
        <f t="shared" si="185"/>
        <v>5.2637061836053696E-3</v>
      </c>
      <c r="AA170" s="5">
        <f t="shared" si="186"/>
        <v>6.5159042867837785E-3</v>
      </c>
      <c r="AB170" s="5">
        <f t="shared" si="187"/>
        <v>4.0329956872180829E-3</v>
      </c>
      <c r="AC170" s="5">
        <f t="shared" si="188"/>
        <v>7.4580774342395984E-5</v>
      </c>
      <c r="AD170" s="5">
        <f t="shared" si="189"/>
        <v>1.5897949532716605E-2</v>
      </c>
      <c r="AE170" s="5">
        <f t="shared" si="190"/>
        <v>9.2090613872257317E-3</v>
      </c>
      <c r="AF170" s="5">
        <f t="shared" si="191"/>
        <v>2.6672248348495143E-3</v>
      </c>
      <c r="AG170" s="5">
        <f t="shared" si="192"/>
        <v>5.1500639934968573E-4</v>
      </c>
      <c r="AH170" s="5">
        <f t="shared" si="193"/>
        <v>7.6226486424218836E-4</v>
      </c>
      <c r="AI170" s="5">
        <f t="shared" si="194"/>
        <v>9.4360223069637507E-4</v>
      </c>
      <c r="AJ170" s="5">
        <f t="shared" si="195"/>
        <v>5.8403923068155487E-4</v>
      </c>
      <c r="AK170" s="5">
        <f t="shared" si="196"/>
        <v>2.4099266398396876E-4</v>
      </c>
      <c r="AL170" s="5">
        <f t="shared" si="197"/>
        <v>2.1391645378912771E-6</v>
      </c>
      <c r="AM170" s="5">
        <f t="shared" si="198"/>
        <v>3.9359916339534971E-3</v>
      </c>
      <c r="AN170" s="5">
        <f t="shared" si="199"/>
        <v>2.2799662624473625E-3</v>
      </c>
      <c r="AO170" s="5">
        <f t="shared" si="200"/>
        <v>6.6034771429084938E-4</v>
      </c>
      <c r="AP170" s="5">
        <f t="shared" si="201"/>
        <v>1.2750454862756741E-4</v>
      </c>
      <c r="AQ170" s="5">
        <f t="shared" si="202"/>
        <v>1.846460156772703E-5</v>
      </c>
      <c r="AR170" s="5">
        <f t="shared" si="203"/>
        <v>8.8310054245493473E-5</v>
      </c>
      <c r="AS170" s="5">
        <f t="shared" si="204"/>
        <v>1.0931838536439466E-4</v>
      </c>
      <c r="AT170" s="5">
        <f t="shared" si="205"/>
        <v>6.7662224198487239E-5</v>
      </c>
      <c r="AU170" s="5">
        <f t="shared" si="206"/>
        <v>2.7919528011235315E-5</v>
      </c>
      <c r="AV170" s="5">
        <f t="shared" si="207"/>
        <v>8.6403460749770374E-6</v>
      </c>
      <c r="AW170" s="5">
        <f t="shared" si="208"/>
        <v>4.2608770309402151E-8</v>
      </c>
      <c r="AX170" s="5">
        <f t="shared" si="209"/>
        <v>8.1205598824084691E-4</v>
      </c>
      <c r="AY170" s="5">
        <f t="shared" si="210"/>
        <v>4.703923251350482E-4</v>
      </c>
      <c r="AZ170" s="5">
        <f t="shared" si="211"/>
        <v>1.3623995312520923E-4</v>
      </c>
      <c r="BA170" s="5">
        <f t="shared" si="212"/>
        <v>2.6306161666548321E-5</v>
      </c>
      <c r="BB170" s="5">
        <f t="shared" si="213"/>
        <v>3.8095330651130189E-6</v>
      </c>
      <c r="BC170" s="5">
        <f t="shared" si="214"/>
        <v>4.4134275028481915E-7</v>
      </c>
      <c r="BD170" s="5">
        <f t="shared" si="215"/>
        <v>8.5257610211763426E-6</v>
      </c>
      <c r="BE170" s="5">
        <f t="shared" si="216"/>
        <v>1.0553978669821192E-5</v>
      </c>
      <c r="BF170" s="5">
        <f t="shared" si="217"/>
        <v>6.5323474049048655E-6</v>
      </c>
      <c r="BG170" s="5">
        <f t="shared" si="218"/>
        <v>2.6954487309691378E-6</v>
      </c>
      <c r="BH170" s="5">
        <f t="shared" si="219"/>
        <v>8.3416918271536952E-7</v>
      </c>
      <c r="BI170" s="5">
        <f t="shared" si="220"/>
        <v>2.0652241458640993E-7</v>
      </c>
      <c r="BJ170" s="8">
        <f t="shared" si="221"/>
        <v>0.52426182895122275</v>
      </c>
      <c r="BK170" s="8">
        <f t="shared" si="222"/>
        <v>0.30209957149954714</v>
      </c>
      <c r="BL170" s="8">
        <f t="shared" si="223"/>
        <v>0.16854045449198579</v>
      </c>
      <c r="BM170" s="8">
        <f t="shared" si="224"/>
        <v>0.27367188637521878</v>
      </c>
      <c r="BN170" s="8">
        <f t="shared" si="225"/>
        <v>0.72602332503477762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1.30952380952381</v>
      </c>
      <c r="F171">
        <f>VLOOKUP(B171,home!$B$2:$E$405,3,FALSE)</f>
        <v>1.37</v>
      </c>
      <c r="G171">
        <f>VLOOKUP(C171,away!$B$2:$E$405,4,FALSE)</f>
        <v>0.84</v>
      </c>
      <c r="H171">
        <f>VLOOKUP(A171,away!$A$2:$E$405,3,FALSE)</f>
        <v>1.0904761904761899</v>
      </c>
      <c r="I171">
        <f>VLOOKUP(C171,away!$B$2:$E$405,3,FALSE)</f>
        <v>0.76</v>
      </c>
      <c r="J171">
        <f>VLOOKUP(B171,home!$B$2:$E$405,4,FALSE)</f>
        <v>0.64</v>
      </c>
      <c r="K171" s="3">
        <f t="shared" si="170"/>
        <v>1.5070000000000006</v>
      </c>
      <c r="L171" s="3">
        <f t="shared" si="171"/>
        <v>0.53040761904761879</v>
      </c>
      <c r="M171" s="5">
        <f t="shared" si="172"/>
        <v>0.13036623213458329</v>
      </c>
      <c r="N171" s="5">
        <f t="shared" si="173"/>
        <v>0.19646191182681705</v>
      </c>
      <c r="O171" s="5">
        <f t="shared" si="174"/>
        <v>6.9147242790713478E-2</v>
      </c>
      <c r="P171" s="5">
        <f t="shared" si="175"/>
        <v>0.10420489488560525</v>
      </c>
      <c r="Q171" s="5">
        <f t="shared" si="176"/>
        <v>0.14803405056150676</v>
      </c>
      <c r="R171" s="5">
        <f t="shared" si="177"/>
        <v>1.8338112206164978E-2</v>
      </c>
      <c r="S171" s="5">
        <f t="shared" si="178"/>
        <v>2.0823375693849403E-2</v>
      </c>
      <c r="T171" s="5">
        <f t="shared" si="179"/>
        <v>7.8518388296303601E-2</v>
      </c>
      <c r="U171" s="5">
        <f t="shared" si="180"/>
        <v>2.763553509469063E-2</v>
      </c>
      <c r="V171" s="5">
        <f t="shared" si="181"/>
        <v>1.8494033137021384E-3</v>
      </c>
      <c r="W171" s="5">
        <f t="shared" si="182"/>
        <v>7.4362438065396899E-2</v>
      </c>
      <c r="X171" s="5">
        <f t="shared" si="183"/>
        <v>3.9442403720843185E-2</v>
      </c>
      <c r="Y171" s="5">
        <f t="shared" si="184"/>
        <v>1.0460275723543687E-2</v>
      </c>
      <c r="Z171" s="5">
        <f t="shared" si="185"/>
        <v>3.2422248110333478E-3</v>
      </c>
      <c r="AA171" s="5">
        <f t="shared" si="186"/>
        <v>4.8860327902272562E-3</v>
      </c>
      <c r="AB171" s="5">
        <f t="shared" si="187"/>
        <v>3.6816257074362402E-3</v>
      </c>
      <c r="AC171" s="5">
        <f t="shared" si="188"/>
        <v>9.2392060979828045E-5</v>
      </c>
      <c r="AD171" s="5">
        <f t="shared" si="189"/>
        <v>2.8016048541138299E-2</v>
      </c>
      <c r="AE171" s="5">
        <f t="shared" si="190"/>
        <v>1.4859925601827679E-2</v>
      </c>
      <c r="AF171" s="5">
        <f t="shared" si="191"/>
        <v>3.940908878845086E-3</v>
      </c>
      <c r="AG171" s="5">
        <f t="shared" si="192"/>
        <v>6.9676269843728096E-4</v>
      </c>
      <c r="AH171" s="5">
        <f t="shared" si="193"/>
        <v>4.2992518560932831E-4</v>
      </c>
      <c r="AI171" s="5">
        <f t="shared" si="194"/>
        <v>6.4789725471325801E-4</v>
      </c>
      <c r="AJ171" s="5">
        <f t="shared" si="195"/>
        <v>4.881905814264402E-4</v>
      </c>
      <c r="AK171" s="5">
        <f t="shared" si="196"/>
        <v>2.4523440206988183E-4</v>
      </c>
      <c r="AL171" s="5">
        <f t="shared" si="197"/>
        <v>2.9540487118560803E-6</v>
      </c>
      <c r="AM171" s="5">
        <f t="shared" si="198"/>
        <v>8.4440370302990859E-3</v>
      </c>
      <c r="AN171" s="5">
        <f t="shared" si="199"/>
        <v>4.4787815763908632E-3</v>
      </c>
      <c r="AO171" s="5">
        <f t="shared" si="200"/>
        <v>1.187789936083909E-3</v>
      </c>
      <c r="AP171" s="5">
        <f t="shared" si="201"/>
        <v>2.1000427730899653E-4</v>
      </c>
      <c r="AQ171" s="5">
        <f t="shared" si="202"/>
        <v>2.7846967179320178E-5</v>
      </c>
      <c r="AR171" s="5">
        <f t="shared" si="203"/>
        <v>4.5607118813529889E-5</v>
      </c>
      <c r="AS171" s="5">
        <f t="shared" si="204"/>
        <v>6.8729928051989558E-5</v>
      </c>
      <c r="AT171" s="5">
        <f t="shared" si="205"/>
        <v>5.1788000787174165E-5</v>
      </c>
      <c r="AU171" s="5">
        <f t="shared" si="206"/>
        <v>2.6014839062090497E-5</v>
      </c>
      <c r="AV171" s="5">
        <f t="shared" si="207"/>
        <v>9.8010906166426006E-6</v>
      </c>
      <c r="AW171" s="5">
        <f t="shared" si="208"/>
        <v>6.5590079592112455E-8</v>
      </c>
      <c r="AX171" s="5">
        <f t="shared" si="209"/>
        <v>2.1208606341101216E-3</v>
      </c>
      <c r="AY171" s="5">
        <f t="shared" si="210"/>
        <v>1.1249206392701726E-3</v>
      </c>
      <c r="AZ171" s="5">
        <f t="shared" si="211"/>
        <v>2.9833323894640868E-4</v>
      </c>
      <c r="BA171" s="5">
        <f t="shared" si="212"/>
        <v>5.2746074317443E-5</v>
      </c>
      <c r="BB171" s="5">
        <f t="shared" si="213"/>
        <v>6.9942299232059223E-6</v>
      </c>
      <c r="BC171" s="5">
        <f t="shared" si="214"/>
        <v>7.4195856812785264E-7</v>
      </c>
      <c r="BD171" s="5">
        <f t="shared" si="215"/>
        <v>4.031727216917708E-6</v>
      </c>
      <c r="BE171" s="5">
        <f t="shared" si="216"/>
        <v>6.0758129158949876E-6</v>
      </c>
      <c r="BF171" s="5">
        <f t="shared" si="217"/>
        <v>4.5781250321268758E-6</v>
      </c>
      <c r="BG171" s="5">
        <f t="shared" si="218"/>
        <v>2.2997448078050678E-6</v>
      </c>
      <c r="BH171" s="5">
        <f t="shared" si="219"/>
        <v>8.664288563405598E-7</v>
      </c>
      <c r="BI171" s="5">
        <f t="shared" si="220"/>
        <v>2.6114165730104477E-7</v>
      </c>
      <c r="BJ171" s="8">
        <f t="shared" si="221"/>
        <v>0.61274617047705726</v>
      </c>
      <c r="BK171" s="8">
        <f t="shared" si="222"/>
        <v>0.25846417277670197</v>
      </c>
      <c r="BL171" s="8">
        <f t="shared" si="223"/>
        <v>0.12571984997086927</v>
      </c>
      <c r="BM171" s="8">
        <f t="shared" si="224"/>
        <v>0.3324951185810805</v>
      </c>
      <c r="BN171" s="8">
        <f t="shared" si="225"/>
        <v>0.66655244440539085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1.58378378378378</v>
      </c>
      <c r="F172">
        <f>VLOOKUP(B172,home!$B$2:$E$405,3,FALSE)</f>
        <v>0.8</v>
      </c>
      <c r="G172">
        <f>VLOOKUP(C172,away!$B$2:$E$405,4,FALSE)</f>
        <v>0.92</v>
      </c>
      <c r="H172">
        <f>VLOOKUP(A172,away!$A$2:$E$405,3,FALSE)</f>
        <v>1.48648648648649</v>
      </c>
      <c r="I172">
        <f>VLOOKUP(C172,away!$B$2:$E$405,3,FALSE)</f>
        <v>0.75</v>
      </c>
      <c r="J172">
        <f>VLOOKUP(B172,home!$B$2:$E$405,4,FALSE)</f>
        <v>0.92</v>
      </c>
      <c r="K172" s="3">
        <f t="shared" si="170"/>
        <v>1.1656648648648622</v>
      </c>
      <c r="L172" s="3">
        <f t="shared" si="171"/>
        <v>1.0256756756756782</v>
      </c>
      <c r="M172" s="5">
        <f t="shared" si="172"/>
        <v>0.11176682019365931</v>
      </c>
      <c r="N172" s="5">
        <f t="shared" si="173"/>
        <v>0.13028265535741723</v>
      </c>
      <c r="O172" s="5">
        <f t="shared" si="174"/>
        <v>0.11463650882025356</v>
      </c>
      <c r="P172" s="5">
        <f t="shared" si="175"/>
        <v>0.13362775056254045</v>
      </c>
      <c r="Q172" s="5">
        <f t="shared" si="176"/>
        <v>7.5932956925719622E-2</v>
      </c>
      <c r="R172" s="5">
        <f t="shared" si="177"/>
        <v>5.8789939320657195E-2</v>
      </c>
      <c r="S172" s="5">
        <f t="shared" si="178"/>
        <v>3.9941137471444205E-2</v>
      </c>
      <c r="T172" s="5">
        <f t="shared" si="179"/>
        <v>7.7882586900839643E-2</v>
      </c>
      <c r="U172" s="5">
        <f t="shared" si="180"/>
        <v>6.8529366673627315E-2</v>
      </c>
      <c r="V172" s="5">
        <f t="shared" si="181"/>
        <v>5.3059320248376599E-3</v>
      </c>
      <c r="W172" s="5">
        <f t="shared" si="182"/>
        <v>2.9504126657869455E-2</v>
      </c>
      <c r="X172" s="5">
        <f t="shared" si="183"/>
        <v>3.0261665045031045E-2</v>
      </c>
      <c r="Y172" s="5">
        <f t="shared" si="184"/>
        <v>1.5519326871066632E-2</v>
      </c>
      <c r="Z172" s="5">
        <f t="shared" si="185"/>
        <v>2.0099803578549066E-2</v>
      </c>
      <c r="AA172" s="5">
        <f t="shared" si="186"/>
        <v>2.3429634822199671E-2</v>
      </c>
      <c r="AB172" s="5">
        <f t="shared" si="187"/>
        <v>1.3655551054426231E-2</v>
      </c>
      <c r="AC172" s="5">
        <f t="shared" si="188"/>
        <v>3.9648381329107619E-4</v>
      </c>
      <c r="AD172" s="5">
        <f t="shared" si="189"/>
        <v>8.5979809534002926E-3</v>
      </c>
      <c r="AE172" s="5">
        <f t="shared" si="190"/>
        <v>8.8187399238254579E-3</v>
      </c>
      <c r="AF172" s="5">
        <f t="shared" si="191"/>
        <v>4.5225835149888772E-3</v>
      </c>
      <c r="AG172" s="5">
        <f t="shared" si="192"/>
        <v>1.5462346341786337E-3</v>
      </c>
      <c r="AH172" s="5">
        <f t="shared" si="193"/>
        <v>5.153969904094181E-3</v>
      </c>
      <c r="AI172" s="5">
        <f t="shared" si="194"/>
        <v>6.0078016317735095E-3</v>
      </c>
      <c r="AJ172" s="5">
        <f t="shared" si="195"/>
        <v>3.501541638618085E-3</v>
      </c>
      <c r="AK172" s="5">
        <f t="shared" si="196"/>
        <v>1.3605413536661461E-3</v>
      </c>
      <c r="AL172" s="5">
        <f t="shared" si="197"/>
        <v>1.8961348283057088E-5</v>
      </c>
      <c r="AM172" s="5">
        <f t="shared" si="198"/>
        <v>2.0044728612312024E-3</v>
      </c>
      <c r="AN172" s="5">
        <f t="shared" si="199"/>
        <v>2.0559390563168736E-3</v>
      </c>
      <c r="AO172" s="5">
        <f t="shared" si="200"/>
        <v>1.0543633403679125E-3</v>
      </c>
      <c r="AP172" s="5">
        <f t="shared" si="201"/>
        <v>3.6047827717984132E-4</v>
      </c>
      <c r="AQ172" s="5">
        <f t="shared" si="202"/>
        <v>9.2433450128209514E-5</v>
      </c>
      <c r="AR172" s="5">
        <f t="shared" si="203"/>
        <v>1.0572603127587822E-3</v>
      </c>
      <c r="AS172" s="5">
        <f t="shared" si="204"/>
        <v>1.2324111995989477E-3</v>
      </c>
      <c r="AT172" s="5">
        <f t="shared" si="205"/>
        <v>7.1828921721922546E-4</v>
      </c>
      <c r="AU172" s="5">
        <f t="shared" si="206"/>
        <v>2.790948344412454E-4</v>
      </c>
      <c r="AV172" s="5">
        <f t="shared" si="207"/>
        <v>8.1332760618358838E-5</v>
      </c>
      <c r="AW172" s="5">
        <f t="shared" si="208"/>
        <v>6.2972433597504711E-7</v>
      </c>
      <c r="AX172" s="5">
        <f t="shared" si="209"/>
        <v>3.8942393115205879E-4</v>
      </c>
      <c r="AY172" s="5">
        <f t="shared" si="210"/>
        <v>3.9942265370866676E-4</v>
      </c>
      <c r="AZ172" s="5">
        <f t="shared" si="211"/>
        <v>2.0483905011140456E-4</v>
      </c>
      <c r="BA172" s="5">
        <f t="shared" si="212"/>
        <v>7.003281037592634E-5</v>
      </c>
      <c r="BB172" s="5">
        <f t="shared" si="213"/>
        <v>1.795773752544872E-5</v>
      </c>
      <c r="BC172" s="5">
        <f t="shared" si="214"/>
        <v>3.6837629140042205E-6</v>
      </c>
      <c r="BD172" s="5">
        <f t="shared" si="215"/>
        <v>1.8073436427565705E-4</v>
      </c>
      <c r="BE172" s="5">
        <f t="shared" si="216"/>
        <v>2.1067569830982054E-4</v>
      </c>
      <c r="BF172" s="5">
        <f t="shared" si="217"/>
        <v>1.2278862970031379E-4</v>
      </c>
      <c r="BG172" s="5">
        <f t="shared" si="218"/>
        <v>4.7710130482185965E-5</v>
      </c>
      <c r="BH172" s="5">
        <f t="shared" si="219"/>
        <v>1.3903505700300558E-5</v>
      </c>
      <c r="BI172" s="5">
        <f t="shared" si="220"/>
        <v>3.2413656186577385E-6</v>
      </c>
      <c r="BJ172" s="8">
        <f t="shared" si="221"/>
        <v>0.38952190371534834</v>
      </c>
      <c r="BK172" s="8">
        <f t="shared" si="222"/>
        <v>0.29145650806776441</v>
      </c>
      <c r="BL172" s="8">
        <f t="shared" si="223"/>
        <v>0.29901229723803929</v>
      </c>
      <c r="BM172" s="8">
        <f t="shared" si="224"/>
        <v>0.37465508849008106</v>
      </c>
      <c r="BN172" s="8">
        <f t="shared" si="225"/>
        <v>0.62503663118024744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1.58378378378378</v>
      </c>
      <c r="F173">
        <f>VLOOKUP(B173,home!$B$2:$E$405,3,FALSE)</f>
        <v>1.1399999999999999</v>
      </c>
      <c r="G173">
        <f>VLOOKUP(C173,away!$B$2:$E$405,4,FALSE)</f>
        <v>0.92</v>
      </c>
      <c r="H173">
        <f>VLOOKUP(A173,away!$A$2:$E$405,3,FALSE)</f>
        <v>1.48648648648649</v>
      </c>
      <c r="I173">
        <f>VLOOKUP(C173,away!$B$2:$E$405,3,FALSE)</f>
        <v>1.43</v>
      </c>
      <c r="J173">
        <f>VLOOKUP(B173,home!$B$2:$E$405,4,FALSE)</f>
        <v>0.61</v>
      </c>
      <c r="K173" s="3">
        <f t="shared" si="170"/>
        <v>1.6610724324324286</v>
      </c>
      <c r="L173" s="3">
        <f t="shared" si="171"/>
        <v>1.296662162162165</v>
      </c>
      <c r="M173" s="5">
        <f t="shared" si="172"/>
        <v>5.1936441097196452E-2</v>
      </c>
      <c r="N173" s="5">
        <f t="shared" si="173"/>
        <v>8.6270190545203657E-2</v>
      </c>
      <c r="O173" s="5">
        <f t="shared" si="174"/>
        <v>6.7344018008098666E-2</v>
      </c>
      <c r="P173" s="5">
        <f t="shared" si="175"/>
        <v>0.11186329180248572</v>
      </c>
      <c r="Q173" s="5">
        <f t="shared" si="176"/>
        <v>7.1650517627665278E-2</v>
      </c>
      <c r="R173" s="5">
        <f t="shared" si="177"/>
        <v>4.3661219999534512E-2</v>
      </c>
      <c r="S173" s="5">
        <f t="shared" si="178"/>
        <v>6.0234181378879439E-2</v>
      </c>
      <c r="T173" s="5">
        <f t="shared" si="179"/>
        <v>9.2906515107126775E-2</v>
      </c>
      <c r="U173" s="5">
        <f t="shared" si="180"/>
        <v>7.2524448907594186E-2</v>
      </c>
      <c r="V173" s="5">
        <f t="shared" si="181"/>
        <v>1.4415041979354948E-2</v>
      </c>
      <c r="W173" s="5">
        <f t="shared" si="182"/>
        <v>3.96722332002762E-2</v>
      </c>
      <c r="X173" s="5">
        <f t="shared" si="183"/>
        <v>5.1441483679271753E-2</v>
      </c>
      <c r="Y173" s="5">
        <f t="shared" si="184"/>
        <v>3.3351112726197125E-2</v>
      </c>
      <c r="Z173" s="5">
        <f t="shared" si="185"/>
        <v>1.8871283975744786E-2</v>
      </c>
      <c r="AA173" s="5">
        <f t="shared" si="186"/>
        <v>3.1346569576713501E-2</v>
      </c>
      <c r="AB173" s="5">
        <f t="shared" si="187"/>
        <v>2.6034461287601934E-2</v>
      </c>
      <c r="AC173" s="5">
        <f t="shared" si="188"/>
        <v>1.9404896798087376E-3</v>
      </c>
      <c r="AD173" s="5">
        <f t="shared" si="189"/>
        <v>1.6474613225502338E-2</v>
      </c>
      <c r="AE173" s="5">
        <f t="shared" si="190"/>
        <v>2.136200760576526E-2</v>
      </c>
      <c r="AF173" s="5">
        <f t="shared" si="191"/>
        <v>1.3849653485108101E-2</v>
      </c>
      <c r="AG173" s="5">
        <f t="shared" si="192"/>
        <v>5.9861072110656754E-3</v>
      </c>
      <c r="AH173" s="5">
        <f t="shared" si="193"/>
        <v>6.1174199706913656E-3</v>
      </c>
      <c r="AI173" s="5">
        <f t="shared" si="194"/>
        <v>1.0161477670927023E-2</v>
      </c>
      <c r="AJ173" s="5">
        <f t="shared" si="195"/>
        <v>8.4394752159772796E-3</v>
      </c>
      <c r="AK173" s="5">
        <f t="shared" si="196"/>
        <v>4.6728598751521926E-3</v>
      </c>
      <c r="AL173" s="5">
        <f t="shared" si="197"/>
        <v>1.6718093015724502E-4</v>
      </c>
      <c r="AM173" s="5">
        <f t="shared" si="198"/>
        <v>5.4731051727737214E-3</v>
      </c>
      <c r="AN173" s="5">
        <f t="shared" si="199"/>
        <v>7.0967683870697025E-3</v>
      </c>
      <c r="AO173" s="5">
        <f t="shared" si="200"/>
        <v>4.6010555205709515E-3</v>
      </c>
      <c r="AP173" s="5">
        <f t="shared" si="201"/>
        <v>1.9886715331772311E-3</v>
      </c>
      <c r="AQ173" s="5">
        <f t="shared" si="202"/>
        <v>6.4465878250998432E-4</v>
      </c>
      <c r="AR173" s="5">
        <f t="shared" si="203"/>
        <v>1.5864454012101345E-3</v>
      </c>
      <c r="AS173" s="5">
        <f t="shared" si="204"/>
        <v>2.6352007215093582E-3</v>
      </c>
      <c r="AT173" s="5">
        <f t="shared" si="205"/>
        <v>2.1886296362126204E-3</v>
      </c>
      <c r="AU173" s="5">
        <f t="shared" si="206"/>
        <v>1.2118241178391332E-3</v>
      </c>
      <c r="AV173" s="5">
        <f t="shared" si="207"/>
        <v>5.0323190877483287E-4</v>
      </c>
      <c r="AW173" s="5">
        <f t="shared" si="208"/>
        <v>1.000229467387313E-5</v>
      </c>
      <c r="AX173" s="5">
        <f t="shared" si="209"/>
        <v>1.5152040203829592E-3</v>
      </c>
      <c r="AY173" s="5">
        <f t="shared" si="210"/>
        <v>1.9647077211865727E-3</v>
      </c>
      <c r="AZ173" s="5">
        <f t="shared" si="211"/>
        <v>1.2737810808852411E-3</v>
      </c>
      <c r="BA173" s="5">
        <f t="shared" si="212"/>
        <v>5.5055457682063854E-4</v>
      </c>
      <c r="BB173" s="5">
        <f t="shared" si="213"/>
        <v>1.7847082199213131E-4</v>
      </c>
      <c r="BC173" s="5">
        <f t="shared" si="214"/>
        <v>4.6283272385435161E-5</v>
      </c>
      <c r="BD173" s="5">
        <f t="shared" si="215"/>
        <v>3.4284728734755939E-4</v>
      </c>
      <c r="BE173" s="5">
        <f t="shared" si="216"/>
        <v>5.6949417754727021E-4</v>
      </c>
      <c r="BF173" s="5">
        <f t="shared" si="217"/>
        <v>4.7298553937727487E-4</v>
      </c>
      <c r="BG173" s="5">
        <f t="shared" si="218"/>
        <v>2.6188774679959144E-4</v>
      </c>
      <c r="BH173" s="5">
        <f t="shared" si="219"/>
        <v>1.0875362915016136E-4</v>
      </c>
      <c r="BI173" s="5">
        <f t="shared" si="220"/>
        <v>3.6129531061662533E-5</v>
      </c>
      <c r="BJ173" s="8">
        <f t="shared" si="221"/>
        <v>0.45829769530293657</v>
      </c>
      <c r="BK173" s="8">
        <f t="shared" si="222"/>
        <v>0.2425213345890691</v>
      </c>
      <c r="BL173" s="8">
        <f t="shared" si="223"/>
        <v>0.28021938020912024</v>
      </c>
      <c r="BM173" s="8">
        <f t="shared" si="224"/>
        <v>0.56522930957017414</v>
      </c>
      <c r="BN173" s="8">
        <f t="shared" si="225"/>
        <v>0.43272567908018433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1.58378378378378</v>
      </c>
      <c r="F174">
        <f>VLOOKUP(B174,home!$B$2:$E$405,3,FALSE)</f>
        <v>0.95</v>
      </c>
      <c r="G174">
        <f>VLOOKUP(C174,away!$B$2:$E$405,4,FALSE)</f>
        <v>1.2</v>
      </c>
      <c r="H174">
        <f>VLOOKUP(A174,away!$A$2:$E$405,3,FALSE)</f>
        <v>1.48648648648649</v>
      </c>
      <c r="I174">
        <f>VLOOKUP(C174,away!$B$2:$E$405,3,FALSE)</f>
        <v>0.25</v>
      </c>
      <c r="J174">
        <f>VLOOKUP(B174,home!$B$2:$E$405,4,FALSE)</f>
        <v>1.41</v>
      </c>
      <c r="K174" s="3">
        <f t="shared" si="170"/>
        <v>1.805513513513509</v>
      </c>
      <c r="L174" s="3">
        <f t="shared" si="171"/>
        <v>0.52398648648648771</v>
      </c>
      <c r="M174" s="5">
        <f t="shared" si="172"/>
        <v>9.7344407127073485E-2</v>
      </c>
      <c r="N174" s="5">
        <f t="shared" si="173"/>
        <v>0.17575664253289189</v>
      </c>
      <c r="O174" s="5">
        <f t="shared" si="174"/>
        <v>5.1007153869625441E-2</v>
      </c>
      <c r="P174" s="5">
        <f t="shared" si="175"/>
        <v>9.2094105597471609E-2</v>
      </c>
      <c r="Q174" s="5">
        <f t="shared" si="176"/>
        <v>0.1586654965914498</v>
      </c>
      <c r="R174" s="5">
        <f t="shared" si="177"/>
        <v>1.3363529670910345E-2</v>
      </c>
      <c r="S174" s="5">
        <f t="shared" si="178"/>
        <v>2.178174518728828E-2</v>
      </c>
      <c r="T174" s="5">
        <f t="shared" si="179"/>
        <v>8.3138576085587557E-2</v>
      </c>
      <c r="U174" s="5">
        <f t="shared" si="180"/>
        <v>2.4128033409067363E-2</v>
      </c>
      <c r="V174" s="5">
        <f t="shared" si="181"/>
        <v>2.2896599821620412E-3</v>
      </c>
      <c r="W174" s="5">
        <f t="shared" si="182"/>
        <v>9.5490899408064711E-2</v>
      </c>
      <c r="X174" s="5">
        <f t="shared" si="183"/>
        <v>5.0035940872266454E-2</v>
      </c>
      <c r="Y174" s="5">
        <f t="shared" si="184"/>
        <v>1.3109078427852272E-2</v>
      </c>
      <c r="Z174" s="5">
        <f t="shared" si="185"/>
        <v>2.3341029864394143E-3</v>
      </c>
      <c r="AA174" s="5">
        <f t="shared" si="186"/>
        <v>4.2142544839486006E-3</v>
      </c>
      <c r="AB174" s="5">
        <f t="shared" si="187"/>
        <v>3.8044467100770505E-3</v>
      </c>
      <c r="AC174" s="5">
        <f t="shared" si="188"/>
        <v>1.3538540271776584E-4</v>
      </c>
      <c r="AD174" s="5">
        <f t="shared" si="189"/>
        <v>4.3102527324705001E-2</v>
      </c>
      <c r="AE174" s="5">
        <f t="shared" si="190"/>
        <v>2.2585141851560003E-2</v>
      </c>
      <c r="AF174" s="5">
        <f t="shared" si="191"/>
        <v>5.9171545627989272E-3</v>
      </c>
      <c r="AG174" s="5">
        <f t="shared" si="192"/>
        <v>1.0335030097861665E-3</v>
      </c>
      <c r="AH174" s="5">
        <f t="shared" si="193"/>
        <v>3.0575960574050161E-4</v>
      </c>
      <c r="AI174" s="5">
        <f t="shared" si="194"/>
        <v>5.5205310005103825E-4</v>
      </c>
      <c r="AJ174" s="5">
        <f t="shared" si="195"/>
        <v>4.9836966615958759E-4</v>
      </c>
      <c r="AK174" s="5">
        <f t="shared" si="196"/>
        <v>2.9993772232545044E-4</v>
      </c>
      <c r="AL174" s="5">
        <f t="shared" si="197"/>
        <v>5.123333920137869E-6</v>
      </c>
      <c r="AM174" s="5">
        <f t="shared" si="198"/>
        <v>1.5564439110268035E-2</v>
      </c>
      <c r="AN174" s="5">
        <f t="shared" si="199"/>
        <v>8.155555763522223E-3</v>
      </c>
      <c r="AO174" s="5">
        <f t="shared" si="200"/>
        <v>2.1367005049363168E-3</v>
      </c>
      <c r="AP174" s="5">
        <f t="shared" si="201"/>
        <v>3.7320073008516172E-4</v>
      </c>
      <c r="AQ174" s="5">
        <f t="shared" si="202"/>
        <v>4.8888034827878967E-5</v>
      </c>
      <c r="AR174" s="5">
        <f t="shared" si="203"/>
        <v>3.2042780304291832E-5</v>
      </c>
      <c r="AS174" s="5">
        <f t="shared" si="204"/>
        <v>5.7853672849943408E-5</v>
      </c>
      <c r="AT174" s="5">
        <f t="shared" si="205"/>
        <v>5.222779406848123E-5</v>
      </c>
      <c r="AU174" s="5">
        <f t="shared" si="206"/>
        <v>3.1432662657214508E-5</v>
      </c>
      <c r="AV174" s="5">
        <f t="shared" si="207"/>
        <v>1.4188024298328063E-5</v>
      </c>
      <c r="AW174" s="5">
        <f t="shared" si="208"/>
        <v>1.3463903547819286E-7</v>
      </c>
      <c r="AX174" s="5">
        <f t="shared" si="209"/>
        <v>4.683634190641185E-3</v>
      </c>
      <c r="AY174" s="5">
        <f t="shared" si="210"/>
        <v>2.4541610235420592E-3</v>
      </c>
      <c r="AZ174" s="5">
        <f t="shared" si="211"/>
        <v>6.42973605998943E-4</v>
      </c>
      <c r="BA174" s="5">
        <f t="shared" si="212"/>
        <v>1.1230316023697783E-4</v>
      </c>
      <c r="BB174" s="5">
        <f t="shared" si="213"/>
        <v>1.4711334588475758E-5</v>
      </c>
      <c r="BC174" s="5">
        <f t="shared" si="214"/>
        <v>1.5417081045085105E-6</v>
      </c>
      <c r="BD174" s="5">
        <f t="shared" si="215"/>
        <v>2.7983306448173844E-6</v>
      </c>
      <c r="BE174" s="5">
        <f t="shared" si="216"/>
        <v>5.0524237944967592E-6</v>
      </c>
      <c r="BF174" s="5">
        <f t="shared" si="217"/>
        <v>4.5611097184805507E-6</v>
      </c>
      <c r="BG174" s="5">
        <f t="shared" si="218"/>
        <v>2.7450484111114762E-6</v>
      </c>
      <c r="BH174" s="5">
        <f t="shared" si="219"/>
        <v>1.2390555003776395E-6</v>
      </c>
      <c r="BI174" s="5">
        <f t="shared" si="220"/>
        <v>4.4742628998501426E-7</v>
      </c>
      <c r="BJ174" s="8">
        <f t="shared" si="221"/>
        <v>0.68302306983371475</v>
      </c>
      <c r="BK174" s="8">
        <f t="shared" si="222"/>
        <v>0.2161045876541754</v>
      </c>
      <c r="BL174" s="8">
        <f t="shared" si="223"/>
        <v>9.8378126566442903E-2</v>
      </c>
      <c r="BM174" s="8">
        <f t="shared" si="224"/>
        <v>0.40915452526684309</v>
      </c>
      <c r="BN174" s="8">
        <f t="shared" si="225"/>
        <v>0.58823133538942263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1.58378378378378</v>
      </c>
      <c r="F175">
        <f>VLOOKUP(B175,home!$B$2:$E$405,3,FALSE)</f>
        <v>1.1399999999999999</v>
      </c>
      <c r="G175">
        <f>VLOOKUP(C175,away!$B$2:$E$405,4,FALSE)</f>
        <v>0.38</v>
      </c>
      <c r="H175">
        <f>VLOOKUP(A175,away!$A$2:$E$405,3,FALSE)</f>
        <v>1.48648648648649</v>
      </c>
      <c r="I175">
        <f>VLOOKUP(C175,away!$B$2:$E$405,3,FALSE)</f>
        <v>2.21</v>
      </c>
      <c r="J175">
        <f>VLOOKUP(B175,home!$B$2:$E$405,4,FALSE)</f>
        <v>0.94</v>
      </c>
      <c r="K175" s="3">
        <f t="shared" si="170"/>
        <v>0.68609513513513354</v>
      </c>
      <c r="L175" s="3">
        <f t="shared" si="171"/>
        <v>3.0880270270270338</v>
      </c>
      <c r="M175" s="5">
        <f t="shared" si="172"/>
        <v>2.2957234528223434E-2</v>
      </c>
      <c r="N175" s="5">
        <f t="shared" si="173"/>
        <v>1.5750846925970414E-2</v>
      </c>
      <c r="O175" s="5">
        <f t="shared" si="174"/>
        <v>7.089256068895218E-2</v>
      </c>
      <c r="P175" s="5">
        <f t="shared" si="175"/>
        <v>4.8639041005962308E-2</v>
      </c>
      <c r="Q175" s="5">
        <f t="shared" si="176"/>
        <v>5.403289725083236E-3</v>
      </c>
      <c r="R175" s="5">
        <f t="shared" si="177"/>
        <v>0.1094590717113193</v>
      </c>
      <c r="S175" s="5">
        <f t="shared" si="178"/>
        <v>2.5762644745725375E-2</v>
      </c>
      <c r="T175" s="5">
        <f t="shared" si="179"/>
        <v>1.6685504705914504E-2</v>
      </c>
      <c r="U175" s="5">
        <f t="shared" si="180"/>
        <v>7.5099336597543892E-2</v>
      </c>
      <c r="V175" s="5">
        <f t="shared" si="181"/>
        <v>6.0647564916064614E-3</v>
      </c>
      <c r="W175" s="5">
        <f t="shared" si="182"/>
        <v>1.2357235980350869E-3</v>
      </c>
      <c r="X175" s="5">
        <f t="shared" si="183"/>
        <v>3.8159478686674389E-3</v>
      </c>
      <c r="Y175" s="5">
        <f t="shared" si="184"/>
        <v>5.8918750760856287E-3</v>
      </c>
      <c r="Z175" s="5">
        <f t="shared" si="185"/>
        <v>0.11267085726594808</v>
      </c>
      <c r="AA175" s="5">
        <f t="shared" si="186"/>
        <v>7.7302927041671993E-2</v>
      </c>
      <c r="AB175" s="5">
        <f t="shared" si="187"/>
        <v>2.6518581087498654E-2</v>
      </c>
      <c r="AC175" s="5">
        <f t="shared" si="188"/>
        <v>8.0308001417748044E-4</v>
      </c>
      <c r="AD175" s="5">
        <f t="shared" si="189"/>
        <v>2.1195598724588907E-4</v>
      </c>
      <c r="AE175" s="5">
        <f t="shared" si="190"/>
        <v>6.5452581715550275E-4</v>
      </c>
      <c r="AF175" s="5">
        <f t="shared" si="191"/>
        <v>1.0105967066315737E-3</v>
      </c>
      <c r="AG175" s="5">
        <f t="shared" si="192"/>
        <v>1.0402499811676034E-3</v>
      </c>
      <c r="AH175" s="5">
        <f t="shared" si="193"/>
        <v>8.6982663098888219E-2</v>
      </c>
      <c r="AI175" s="5">
        <f t="shared" si="194"/>
        <v>5.9678381993245516E-2</v>
      </c>
      <c r="AJ175" s="5">
        <f t="shared" si="195"/>
        <v>2.0472523779150948E-2</v>
      </c>
      <c r="AK175" s="5">
        <f t="shared" si="196"/>
        <v>4.6820329896046006E-3</v>
      </c>
      <c r="AL175" s="5">
        <f t="shared" si="197"/>
        <v>6.8058792870066224E-5</v>
      </c>
      <c r="AM175" s="5">
        <f t="shared" si="198"/>
        <v>2.9084394342433797E-5</v>
      </c>
      <c r="AN175" s="5">
        <f t="shared" si="199"/>
        <v>8.9813395794147716E-5</v>
      </c>
      <c r="AO175" s="5">
        <f t="shared" si="200"/>
        <v>1.3867309680070216E-4</v>
      </c>
      <c r="AP175" s="5">
        <f t="shared" si="201"/>
        <v>1.4274209028070144E-4</v>
      </c>
      <c r="AQ175" s="5">
        <f t="shared" si="202"/>
        <v>1.1019785817028473E-4</v>
      </c>
      <c r="AR175" s="5">
        <f t="shared" si="203"/>
        <v>5.3720962906430775E-2</v>
      </c>
      <c r="AS175" s="5">
        <f t="shared" si="204"/>
        <v>3.6857691304877122E-2</v>
      </c>
      <c r="AT175" s="5">
        <f t="shared" si="205"/>
        <v>1.2643941348294352E-2</v>
      </c>
      <c r="AU175" s="5">
        <f t="shared" si="206"/>
        <v>2.891648882666238E-3</v>
      </c>
      <c r="AV175" s="5">
        <f t="shared" si="207"/>
        <v>4.959865577290626E-4</v>
      </c>
      <c r="AW175" s="5">
        <f t="shared" si="208"/>
        <v>4.0054118079057069E-6</v>
      </c>
      <c r="AX175" s="5">
        <f t="shared" si="209"/>
        <v>3.3257769111159353E-6</v>
      </c>
      <c r="AY175" s="5">
        <f t="shared" si="210"/>
        <v>1.0270088987388494E-5</v>
      </c>
      <c r="AZ175" s="5">
        <f t="shared" si="211"/>
        <v>1.5857156181514188E-5</v>
      </c>
      <c r="BA175" s="5">
        <f t="shared" si="212"/>
        <v>1.6322442286768201E-5</v>
      </c>
      <c r="BB175" s="5">
        <f t="shared" si="213"/>
        <v>1.2601035732157286E-5</v>
      </c>
      <c r="BC175" s="5">
        <f t="shared" si="214"/>
        <v>7.7824677818870183E-6</v>
      </c>
      <c r="BD175" s="5">
        <f t="shared" si="215"/>
        <v>2.7648630895495834E-2</v>
      </c>
      <c r="BE175" s="5">
        <f t="shared" si="216"/>
        <v>1.8969591150546642E-2</v>
      </c>
      <c r="BF175" s="5">
        <f t="shared" si="217"/>
        <v>6.5074721019462659E-3</v>
      </c>
      <c r="BG175" s="5">
        <f t="shared" si="218"/>
        <v>1.4882483170576446E-3</v>
      </c>
      <c r="BH175" s="5">
        <f t="shared" si="219"/>
        <v>2.552699825515749E-4</v>
      </c>
      <c r="BI175" s="5">
        <f t="shared" si="220"/>
        <v>3.5027898634933212E-5</v>
      </c>
      <c r="BJ175" s="8">
        <f t="shared" si="221"/>
        <v>5.2277186195225984E-2</v>
      </c>
      <c r="BK175" s="8">
        <f t="shared" si="222"/>
        <v>0.10430508566755251</v>
      </c>
      <c r="BL175" s="8">
        <f t="shared" si="223"/>
        <v>0.69260255033410578</v>
      </c>
      <c r="BM175" s="8">
        <f t="shared" si="224"/>
        <v>0.68874737020014209</v>
      </c>
      <c r="BN175" s="8">
        <f t="shared" si="225"/>
        <v>0.27310204458551091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1.58378378378378</v>
      </c>
      <c r="F176">
        <f>VLOOKUP(B176,home!$B$2:$E$405,3,FALSE)</f>
        <v>0.56999999999999995</v>
      </c>
      <c r="G176">
        <f>VLOOKUP(C176,away!$B$2:$E$405,4,FALSE)</f>
        <v>0.69</v>
      </c>
      <c r="H176">
        <f>VLOOKUP(A176,away!$A$2:$E$405,3,FALSE)</f>
        <v>1.48648648648649</v>
      </c>
      <c r="I176">
        <f>VLOOKUP(C176,away!$B$2:$E$405,3,FALSE)</f>
        <v>0.63</v>
      </c>
      <c r="J176">
        <f>VLOOKUP(B176,home!$B$2:$E$405,4,FALSE)</f>
        <v>1.41</v>
      </c>
      <c r="K176" s="3">
        <f t="shared" si="170"/>
        <v>0.62290216216216066</v>
      </c>
      <c r="L176" s="3">
        <f t="shared" si="171"/>
        <v>1.320445945945949</v>
      </c>
      <c r="M176" s="5">
        <f t="shared" si="172"/>
        <v>0.14322361796840044</v>
      </c>
      <c r="N176" s="5">
        <f t="shared" si="173"/>
        <v>8.9214301305203941E-2</v>
      </c>
      <c r="O176" s="5">
        <f t="shared" si="174"/>
        <v>0.18911904571008573</v>
      </c>
      <c r="P176" s="5">
        <f t="shared" si="175"/>
        <v>0.11780266247885691</v>
      </c>
      <c r="Q176" s="5">
        <f t="shared" si="176"/>
        <v>2.7785890589398992E-2</v>
      </c>
      <c r="R176" s="5">
        <f t="shared" si="177"/>
        <v>0.12486073860452471</v>
      </c>
      <c r="S176" s="5">
        <f t="shared" si="178"/>
        <v>2.4223426771290749E-2</v>
      </c>
      <c r="T176" s="5">
        <f t="shared" si="179"/>
        <v>3.6689766583269591E-2</v>
      </c>
      <c r="U176" s="5">
        <f t="shared" si="180"/>
        <v>7.777602404592282E-2</v>
      </c>
      <c r="V176" s="5">
        <f t="shared" si="181"/>
        <v>2.213775298063588E-3</v>
      </c>
      <c r="W176" s="5">
        <f t="shared" si="182"/>
        <v>5.7692971085792901E-3</v>
      </c>
      <c r="X176" s="5">
        <f t="shared" si="183"/>
        <v>7.6180449779812082E-3</v>
      </c>
      <c r="Y176" s="5">
        <f t="shared" si="184"/>
        <v>5.0296083036045934E-3</v>
      </c>
      <c r="Z176" s="5">
        <f t="shared" si="185"/>
        <v>5.4957285366053807E-2</v>
      </c>
      <c r="AA176" s="5">
        <f t="shared" si="186"/>
        <v>3.4233011881077795E-2</v>
      </c>
      <c r="AB176" s="5">
        <f t="shared" si="187"/>
        <v>1.0661908559023141E-2</v>
      </c>
      <c r="AC176" s="5">
        <f t="shared" si="188"/>
        <v>1.1380308112806932E-4</v>
      </c>
      <c r="AD176" s="5">
        <f t="shared" si="189"/>
        <v>8.9842691077248534E-4</v>
      </c>
      <c r="AE176" s="5">
        <f t="shared" si="190"/>
        <v>1.1863241720582709E-3</v>
      </c>
      <c r="AF176" s="5">
        <f t="shared" si="191"/>
        <v>7.8323847178601446E-4</v>
      </c>
      <c r="AG176" s="5">
        <f t="shared" si="192"/>
        <v>3.4474135492624765E-4</v>
      </c>
      <c r="AH176" s="5">
        <f t="shared" si="193"/>
        <v>1.8142031165450098E-2</v>
      </c>
      <c r="AI176" s="5">
        <f t="shared" si="194"/>
        <v>1.1300710438972171E-2</v>
      </c>
      <c r="AJ176" s="5">
        <f t="shared" si="195"/>
        <v>3.5196184832021311E-3</v>
      </c>
      <c r="AK176" s="5">
        <f t="shared" si="196"/>
        <v>7.3079265439083749E-4</v>
      </c>
      <c r="AL176" s="5">
        <f t="shared" si="197"/>
        <v>3.7441606755505272E-6</v>
      </c>
      <c r="AM176" s="5">
        <f t="shared" si="198"/>
        <v>1.1192641305297034E-4</v>
      </c>
      <c r="AN176" s="5">
        <f t="shared" si="199"/>
        <v>1.4779277836006642E-4</v>
      </c>
      <c r="AO176" s="5">
        <f t="shared" si="200"/>
        <v>9.7576187512818981E-5</v>
      </c>
      <c r="AP176" s="5">
        <f t="shared" si="201"/>
        <v>4.2948027074054502E-5</v>
      </c>
      <c r="AQ176" s="5">
        <f t="shared" si="202"/>
        <v>1.4177637059078032E-5</v>
      </c>
      <c r="AR176" s="5">
        <f t="shared" si="203"/>
        <v>4.7911143007287283E-3</v>
      </c>
      <c r="AS176" s="5">
        <f t="shared" si="204"/>
        <v>2.9843954570899739E-3</v>
      </c>
      <c r="AT176" s="5">
        <f t="shared" si="205"/>
        <v>9.2949319148413691E-4</v>
      </c>
      <c r="AU176" s="5">
        <f t="shared" si="206"/>
        <v>1.9299443956349209E-4</v>
      </c>
      <c r="AV176" s="5">
        <f t="shared" si="207"/>
        <v>3.0054163422343414E-5</v>
      </c>
      <c r="AW176" s="5">
        <f t="shared" si="208"/>
        <v>8.5544569042338294E-8</v>
      </c>
      <c r="AX176" s="5">
        <f t="shared" si="209"/>
        <v>1.1619867448958382E-5</v>
      </c>
      <c r="AY176" s="5">
        <f t="shared" si="210"/>
        <v>1.5343406865406392E-5</v>
      </c>
      <c r="AZ176" s="5">
        <f t="shared" si="211"/>
        <v>1.013006969621256E-5</v>
      </c>
      <c r="BA176" s="5">
        <f t="shared" si="212"/>
        <v>4.4587364875045929E-6</v>
      </c>
      <c r="BB176" s="5">
        <f t="shared" si="213"/>
        <v>1.4718801297416801E-6</v>
      </c>
      <c r="BC176" s="5">
        <f t="shared" si="214"/>
        <v>3.8870763004715985E-7</v>
      </c>
      <c r="BD176" s="5">
        <f t="shared" si="215"/>
        <v>1.0544012424934847E-3</v>
      </c>
      <c r="BE176" s="5">
        <f t="shared" si="216"/>
        <v>6.5678881373566029E-4</v>
      </c>
      <c r="BF176" s="5">
        <f t="shared" si="217"/>
        <v>2.0455758607993162E-4</v>
      </c>
      <c r="BG176" s="5">
        <f t="shared" si="218"/>
        <v>4.2473120885287245E-5</v>
      </c>
      <c r="BH176" s="5">
        <f t="shared" si="219"/>
        <v>6.6141497083050625E-6</v>
      </c>
      <c r="BI176" s="5">
        <f t="shared" si="220"/>
        <v>8.2399363083348957E-7</v>
      </c>
      <c r="BJ176" s="8">
        <f t="shared" si="221"/>
        <v>0.17577747348889755</v>
      </c>
      <c r="BK176" s="8">
        <f t="shared" si="222"/>
        <v>0.28759637316528075</v>
      </c>
      <c r="BL176" s="8">
        <f t="shared" si="223"/>
        <v>0.48123759200147165</v>
      </c>
      <c r="BM176" s="8">
        <f t="shared" si="224"/>
        <v>0.30754720950293657</v>
      </c>
      <c r="BN176" s="8">
        <f t="shared" si="225"/>
        <v>0.69200625665647075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1.2292993630573199</v>
      </c>
      <c r="F177">
        <f>VLOOKUP(B177,home!$B$2:$E$405,3,FALSE)</f>
        <v>0.81</v>
      </c>
      <c r="G177">
        <f>VLOOKUP(C177,away!$B$2:$E$405,4,FALSE)</f>
        <v>1.27</v>
      </c>
      <c r="H177">
        <f>VLOOKUP(A177,away!$A$2:$E$405,3,FALSE)</f>
        <v>1.1337579617834399</v>
      </c>
      <c r="I177">
        <f>VLOOKUP(C177,away!$B$2:$E$405,3,FALSE)</f>
        <v>0.99</v>
      </c>
      <c r="J177">
        <f>VLOOKUP(B177,home!$B$2:$E$405,4,FALSE)</f>
        <v>1.1000000000000001</v>
      </c>
      <c r="K177" s="3">
        <f t="shared" si="170"/>
        <v>1.264580254777065</v>
      </c>
      <c r="L177" s="3">
        <f t="shared" si="171"/>
        <v>1.2346624203821663</v>
      </c>
      <c r="M177" s="5">
        <f t="shared" si="172"/>
        <v>8.2147187177907213E-2</v>
      </c>
      <c r="N177" s="5">
        <f t="shared" si="173"/>
        <v>0.10388171089065716</v>
      </c>
      <c r="O177" s="5">
        <f t="shared" si="174"/>
        <v>0.10142404494866177</v>
      </c>
      <c r="P177" s="5">
        <f t="shared" si="175"/>
        <v>0.1282588446016992</v>
      </c>
      <c r="Q177" s="5">
        <f t="shared" si="176"/>
        <v>6.5683380212392339E-2</v>
      </c>
      <c r="R177" s="5">
        <f t="shared" si="177"/>
        <v>6.2612228410632201E-2</v>
      </c>
      <c r="S177" s="5">
        <f t="shared" si="178"/>
        <v>5.0063586422430209E-2</v>
      </c>
      <c r="T177" s="5">
        <f t="shared" si="179"/>
        <v>8.1096801191914397E-2</v>
      </c>
      <c r="U177" s="5">
        <f t="shared" si="180"/>
        <v>7.917818775567706E-2</v>
      </c>
      <c r="V177" s="5">
        <f t="shared" si="181"/>
        <v>8.6850850308374718E-3</v>
      </c>
      <c r="W177" s="5">
        <f t="shared" si="182"/>
        <v>2.7687301894535315E-2</v>
      </c>
      <c r="X177" s="5">
        <f t="shared" si="183"/>
        <v>3.4184471170958707E-2</v>
      </c>
      <c r="Y177" s="5">
        <f t="shared" si="184"/>
        <v>2.1103140957710136E-2</v>
      </c>
      <c r="Z177" s="5">
        <f t="shared" si="185"/>
        <v>2.5768321824997387E-2</v>
      </c>
      <c r="AA177" s="5">
        <f t="shared" si="186"/>
        <v>3.25861109786326E-2</v>
      </c>
      <c r="AB177" s="5">
        <f t="shared" si="187"/>
        <v>2.0603876261776472E-2</v>
      </c>
      <c r="AC177" s="5">
        <f t="shared" si="188"/>
        <v>8.4751758519608202E-4</v>
      </c>
      <c r="AD177" s="5">
        <f t="shared" si="189"/>
        <v>8.7532038209702477E-3</v>
      </c>
      <c r="AE177" s="5">
        <f t="shared" si="190"/>
        <v>1.0807251815697552E-2</v>
      </c>
      <c r="AF177" s="5">
        <f t="shared" si="191"/>
        <v>6.6716538422243524E-3</v>
      </c>
      <c r="AG177" s="5">
        <f t="shared" si="192"/>
        <v>2.7457467602642316E-3</v>
      </c>
      <c r="AH177" s="5">
        <f t="shared" si="193"/>
        <v>7.9537946484094686E-3</v>
      </c>
      <c r="AI177" s="5">
        <f t="shared" si="194"/>
        <v>1.0058211662930102E-2</v>
      </c>
      <c r="AJ177" s="5">
        <f t="shared" si="195"/>
        <v>6.3597079336549E-3</v>
      </c>
      <c r="AK177" s="5">
        <f t="shared" si="196"/>
        <v>2.6807870263496785E-3</v>
      </c>
      <c r="AL177" s="5">
        <f t="shared" si="197"/>
        <v>5.2930175696195172E-5</v>
      </c>
      <c r="AM177" s="5">
        <f t="shared" si="198"/>
        <v>2.2138257436076256E-3</v>
      </c>
      <c r="AN177" s="5">
        <f t="shared" si="199"/>
        <v>2.7333274509069396E-3</v>
      </c>
      <c r="AO177" s="5">
        <f t="shared" si="200"/>
        <v>1.6873683431168898E-3</v>
      </c>
      <c r="AP177" s="5">
        <f t="shared" si="201"/>
        <v>6.9444342752964807E-4</v>
      </c>
      <c r="AQ177" s="5">
        <f t="shared" si="202"/>
        <v>2.1435080076306068E-4</v>
      </c>
      <c r="AR177" s="5">
        <f t="shared" si="203"/>
        <v>1.9640502703655903E-3</v>
      </c>
      <c r="AS177" s="5">
        <f t="shared" si="204"/>
        <v>2.4836991912938816E-3</v>
      </c>
      <c r="AT177" s="5">
        <f t="shared" si="205"/>
        <v>1.5704184780580041E-3</v>
      </c>
      <c r="AU177" s="5">
        <f t="shared" si="206"/>
        <v>6.6197339969640049E-4</v>
      </c>
      <c r="AV177" s="5">
        <f t="shared" si="207"/>
        <v>2.0927962261092857E-4</v>
      </c>
      <c r="AW177" s="5">
        <f t="shared" si="208"/>
        <v>2.2955960083428027E-6</v>
      </c>
      <c r="AX177" s="5">
        <f t="shared" si="209"/>
        <v>4.665933871472264E-4</v>
      </c>
      <c r="AY177" s="5">
        <f t="shared" si="210"/>
        <v>5.7608532070950761E-4</v>
      </c>
      <c r="AZ177" s="5">
        <f t="shared" si="211"/>
        <v>3.5563544820691872E-4</v>
      </c>
      <c r="BA177" s="5">
        <f t="shared" si="212"/>
        <v>1.4636324108561688E-4</v>
      </c>
      <c r="BB177" s="5">
        <f t="shared" si="213"/>
        <v>4.5177298373436565E-5</v>
      </c>
      <c r="BC177" s="5">
        <f t="shared" si="214"/>
        <v>1.1155742511214893E-5</v>
      </c>
      <c r="BD177" s="5">
        <f t="shared" si="215"/>
        <v>4.041565100936382E-4</v>
      </c>
      <c r="BE177" s="5">
        <f t="shared" si="216"/>
        <v>5.1108834250402247E-4</v>
      </c>
      <c r="BF177" s="5">
        <f t="shared" si="217"/>
        <v>3.2315611318866239E-4</v>
      </c>
      <c r="BG177" s="5">
        <f t="shared" si="218"/>
        <v>1.3621894664962828E-4</v>
      </c>
      <c r="BH177" s="5">
        <f t="shared" si="219"/>
        <v>4.3064947564912595E-5</v>
      </c>
      <c r="BI177" s="5">
        <f t="shared" si="220"/>
        <v>1.0891816472719615E-5</v>
      </c>
      <c r="BJ177" s="8">
        <f t="shared" si="221"/>
        <v>0.37175898876128255</v>
      </c>
      <c r="BK177" s="8">
        <f t="shared" si="222"/>
        <v>0.27063123631447589</v>
      </c>
      <c r="BL177" s="8">
        <f t="shared" si="223"/>
        <v>0.33177494726522261</v>
      </c>
      <c r="BM177" s="8">
        <f t="shared" si="224"/>
        <v>0.45535230819932732</v>
      </c>
      <c r="BN177" s="8">
        <f t="shared" si="225"/>
        <v>0.54400739624194994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1.36279069767442</v>
      </c>
      <c r="F178">
        <f>VLOOKUP(B178,home!$B$2:$E$405,3,FALSE)</f>
        <v>0.6</v>
      </c>
      <c r="G178">
        <f>VLOOKUP(C178,away!$B$2:$E$405,4,FALSE)</f>
        <v>1.03</v>
      </c>
      <c r="H178">
        <f>VLOOKUP(A178,away!$A$2:$E$405,3,FALSE)</f>
        <v>1.15348837209302</v>
      </c>
      <c r="I178">
        <f>VLOOKUP(C178,away!$B$2:$E$405,3,FALSE)</f>
        <v>0.66</v>
      </c>
      <c r="J178">
        <f>VLOOKUP(B178,home!$B$2:$E$405,4,FALSE)</f>
        <v>0.63</v>
      </c>
      <c r="K178" s="3">
        <f t="shared" si="170"/>
        <v>0.84220465116279153</v>
      </c>
      <c r="L178" s="3">
        <f t="shared" si="171"/>
        <v>0.47962046511627771</v>
      </c>
      <c r="M178" s="5">
        <f t="shared" si="172"/>
        <v>0.26664819362741266</v>
      </c>
      <c r="N178" s="5">
        <f t="shared" si="173"/>
        <v>0.22457234889716354</v>
      </c>
      <c r="O178" s="5">
        <f t="shared" si="174"/>
        <v>0.12788993064999493</v>
      </c>
      <c r="P178" s="5">
        <f t="shared" si="175"/>
        <v>0.10770949443031257</v>
      </c>
      <c r="Q178" s="5">
        <f t="shared" si="176"/>
        <v>9.4567938381872177E-2</v>
      </c>
      <c r="R178" s="5">
        <f t="shared" si="177"/>
        <v>3.0669314011019536E-2</v>
      </c>
      <c r="S178" s="5">
        <f t="shared" si="178"/>
        <v>1.0877005233573862E-2</v>
      </c>
      <c r="T178" s="5">
        <f t="shared" si="179"/>
        <v>4.5356718591801015E-2</v>
      </c>
      <c r="U178" s="5">
        <f t="shared" si="180"/>
        <v>2.5829838908052821E-2</v>
      </c>
      <c r="V178" s="5">
        <f t="shared" si="181"/>
        <v>4.8818245772810329E-4</v>
      </c>
      <c r="W178" s="5">
        <f t="shared" si="182"/>
        <v>2.6548519185363009E-2</v>
      </c>
      <c r="X178" s="5">
        <f t="shared" si="183"/>
        <v>1.2733213119832228E-2</v>
      </c>
      <c r="Y178" s="5">
        <f t="shared" si="184"/>
        <v>3.0535547994793113E-3</v>
      </c>
      <c r="Z178" s="5">
        <f t="shared" si="185"/>
        <v>4.9032102169207885E-3</v>
      </c>
      <c r="AA178" s="5">
        <f t="shared" si="186"/>
        <v>4.1295064503196078E-3</v>
      </c>
      <c r="AB178" s="5">
        <f t="shared" si="187"/>
        <v>1.7389447697329615E-3</v>
      </c>
      <c r="AC178" s="5">
        <f t="shared" si="188"/>
        <v>1.2324733245969888E-5</v>
      </c>
      <c r="AD178" s="5">
        <f t="shared" si="189"/>
        <v>5.5898215848493313E-3</v>
      </c>
      <c r="AE178" s="5">
        <f t="shared" si="190"/>
        <v>2.6809928284424445E-3</v>
      </c>
      <c r="AF178" s="5">
        <f t="shared" si="191"/>
        <v>6.4292951367548516E-4</v>
      </c>
      <c r="AG178" s="5">
        <f t="shared" si="192"/>
        <v>1.0278738412867283E-4</v>
      </c>
      <c r="AH178" s="5">
        <f t="shared" si="193"/>
        <v>5.8791999120060825E-4</v>
      </c>
      <c r="AI178" s="5">
        <f t="shared" si="194"/>
        <v>4.9514895110073967E-4</v>
      </c>
      <c r="AJ178" s="5">
        <f t="shared" si="195"/>
        <v>2.0850837481771031E-4</v>
      </c>
      <c r="AK178" s="5">
        <f t="shared" si="196"/>
        <v>5.853557435929011E-5</v>
      </c>
      <c r="AL178" s="5">
        <f t="shared" si="197"/>
        <v>1.9913741306146403E-7</v>
      </c>
      <c r="AM178" s="5">
        <f t="shared" si="198"/>
        <v>9.4155474758605506E-4</v>
      </c>
      <c r="AN178" s="5">
        <f t="shared" si="199"/>
        <v>4.5158892596966314E-4</v>
      </c>
      <c r="AO178" s="5">
        <f t="shared" si="200"/>
        <v>1.0829564535746508E-4</v>
      </c>
      <c r="AP178" s="5">
        <f t="shared" si="201"/>
        <v>1.731360259880496E-5</v>
      </c>
      <c r="AQ178" s="5">
        <f t="shared" si="202"/>
        <v>2.0759895328193069E-6</v>
      </c>
      <c r="AR178" s="5">
        <f t="shared" si="203"/>
        <v>5.6395691926158742E-5</v>
      </c>
      <c r="AS178" s="5">
        <f t="shared" si="204"/>
        <v>4.7496714045754775E-5</v>
      </c>
      <c r="AT178" s="5">
        <f t="shared" si="205"/>
        <v>2.0000976742141881E-5</v>
      </c>
      <c r="AU178" s="5">
        <f t="shared" si="206"/>
        <v>5.6149718800102373E-6</v>
      </c>
      <c r="AV178" s="5">
        <f t="shared" si="207"/>
        <v>1.182238858373226E-6</v>
      </c>
      <c r="AW178" s="5">
        <f t="shared" si="208"/>
        <v>2.2344245876127942E-9</v>
      </c>
      <c r="AX178" s="5">
        <f t="shared" si="209"/>
        <v>1.3216363129023057E-4</v>
      </c>
      <c r="AY178" s="5">
        <f t="shared" si="210"/>
        <v>6.3388382310876611E-5</v>
      </c>
      <c r="AZ178" s="5">
        <f t="shared" si="211"/>
        <v>1.5201182703455538E-5</v>
      </c>
      <c r="BA178" s="5">
        <f t="shared" si="212"/>
        <v>2.4302661061829544E-6</v>
      </c>
      <c r="BB178" s="5">
        <f t="shared" si="213"/>
        <v>2.9140134005094836E-7</v>
      </c>
      <c r="BC178" s="5">
        <f t="shared" si="214"/>
        <v>2.7952409250148499E-8</v>
      </c>
      <c r="BD178" s="5">
        <f t="shared" si="215"/>
        <v>4.5080879986964262E-6</v>
      </c>
      <c r="BE178" s="5">
        <f t="shared" si="216"/>
        <v>3.7967326803532906E-6</v>
      </c>
      <c r="BF178" s="5">
        <f t="shared" si="217"/>
        <v>1.5988129613076567E-6</v>
      </c>
      <c r="BG178" s="5">
        <f t="shared" si="218"/>
        <v>4.4884257078422169E-7</v>
      </c>
      <c r="BH178" s="5">
        <f t="shared" si="219"/>
        <v>9.4504325188583969E-8</v>
      </c>
      <c r="BI178" s="5">
        <f t="shared" si="220"/>
        <v>1.5918396445765281E-8</v>
      </c>
      <c r="BJ178" s="8">
        <f t="shared" si="221"/>
        <v>0.41758315601381207</v>
      </c>
      <c r="BK178" s="8">
        <f t="shared" si="222"/>
        <v>0.38579878800199713</v>
      </c>
      <c r="BL178" s="8">
        <f t="shared" si="223"/>
        <v>0.1917488011729834</v>
      </c>
      <c r="BM178" s="8">
        <f t="shared" si="224"/>
        <v>0.14791334926005167</v>
      </c>
      <c r="BN178" s="8">
        <f t="shared" si="225"/>
        <v>0.85205721999777539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1.36279069767442</v>
      </c>
      <c r="F179">
        <f>VLOOKUP(B179,home!$B$2:$E$405,3,FALSE)</f>
        <v>0.73</v>
      </c>
      <c r="G179">
        <f>VLOOKUP(C179,away!$B$2:$E$405,4,FALSE)</f>
        <v>0.56999999999999995</v>
      </c>
      <c r="H179">
        <f>VLOOKUP(A179,away!$A$2:$E$405,3,FALSE)</f>
        <v>1.15348837209302</v>
      </c>
      <c r="I179">
        <f>VLOOKUP(C179,away!$B$2:$E$405,3,FALSE)</f>
        <v>1.3</v>
      </c>
      <c r="J179">
        <f>VLOOKUP(B179,home!$B$2:$E$405,4,FALSE)</f>
        <v>1.34</v>
      </c>
      <c r="K179" s="3">
        <f t="shared" si="170"/>
        <v>0.56705720930232606</v>
      </c>
      <c r="L179" s="3">
        <f t="shared" si="171"/>
        <v>2.0093767441860413</v>
      </c>
      <c r="M179" s="5">
        <f t="shared" si="172"/>
        <v>7.6044700015951566E-2</v>
      </c>
      <c r="N179" s="5">
        <f t="shared" si="173"/>
        <v>4.3121695373278056E-2</v>
      </c>
      <c r="O179" s="5">
        <f t="shared" si="174"/>
        <v>0.15280245173065696</v>
      </c>
      <c r="P179" s="5">
        <f t="shared" si="175"/>
        <v>8.6647731852939724E-2</v>
      </c>
      <c r="Q179" s="5">
        <f t="shared" si="176"/>
        <v>1.2226234119378038E-2</v>
      </c>
      <c r="R179" s="5">
        <f t="shared" si="177"/>
        <v>0.15351884648109615</v>
      </c>
      <c r="S179" s="5">
        <f t="shared" si="178"/>
        <v>2.4682290263766119E-2</v>
      </c>
      <c r="T179" s="5">
        <f t="shared" si="179"/>
        <v>2.4567110508452131E-2</v>
      </c>
      <c r="U179" s="5">
        <f t="shared" si="180"/>
        <v>8.7053968660882622E-2</v>
      </c>
      <c r="V179" s="5">
        <f t="shared" si="181"/>
        <v>3.1248645246262519E-3</v>
      </c>
      <c r="W179" s="5">
        <f t="shared" si="182"/>
        <v>2.3109914000037975E-3</v>
      </c>
      <c r="X179" s="5">
        <f t="shared" si="183"/>
        <v>4.6436523751815723E-3</v>
      </c>
      <c r="Y179" s="5">
        <f t="shared" si="184"/>
        <v>4.6654235453870638E-3</v>
      </c>
      <c r="Z179" s="5">
        <f t="shared" si="185"/>
        <v>0.10282573330446056</v>
      </c>
      <c r="AA179" s="5">
        <f t="shared" si="186"/>
        <v>5.8308073372092657E-2</v>
      </c>
      <c r="AB179" s="5">
        <f t="shared" si="187"/>
        <v>1.6532006683087061E-2</v>
      </c>
      <c r="AC179" s="5">
        <f t="shared" si="188"/>
        <v>2.2253558051200703E-4</v>
      </c>
      <c r="AD179" s="5">
        <f t="shared" si="189"/>
        <v>3.2761608350195728E-4</v>
      </c>
      <c r="AE179" s="5">
        <f t="shared" si="190"/>
        <v>6.58304139210145E-4</v>
      </c>
      <c r="AF179" s="5">
        <f t="shared" si="191"/>
        <v>6.6139051396513812E-4</v>
      </c>
      <c r="AG179" s="5">
        <f t="shared" si="192"/>
        <v>4.429942391956005E-4</v>
      </c>
      <c r="AH179" s="5">
        <f t="shared" si="193"/>
        <v>5.1653909301464782E-2</v>
      </c>
      <c r="AI179" s="5">
        <f t="shared" si="194"/>
        <v>2.9290721658044087E-2</v>
      </c>
      <c r="AJ179" s="5">
        <f t="shared" si="195"/>
        <v>8.3047574409308381E-3</v>
      </c>
      <c r="AK179" s="5">
        <f t="shared" si="196"/>
        <v>1.5697575261289897E-3</v>
      </c>
      <c r="AL179" s="5">
        <f t="shared" si="197"/>
        <v>1.0142562626401545E-5</v>
      </c>
      <c r="AM179" s="5">
        <f t="shared" si="198"/>
        <v>3.7155412406635547E-5</v>
      </c>
      <c r="AN179" s="5">
        <f t="shared" si="199"/>
        <v>7.4659221610534981E-5</v>
      </c>
      <c r="AO179" s="5">
        <f t="shared" si="200"/>
        <v>7.5009251821620481E-5</v>
      </c>
      <c r="AP179" s="5">
        <f t="shared" si="201"/>
        <v>5.0240615403052872E-5</v>
      </c>
      <c r="AQ179" s="5">
        <f t="shared" si="202"/>
        <v>2.5238081051122365E-5</v>
      </c>
      <c r="AR179" s="5">
        <f t="shared" si="203"/>
        <v>2.0758432819331697E-2</v>
      </c>
      <c r="AS179" s="5">
        <f t="shared" si="204"/>
        <v>1.1771218984020049E-2</v>
      </c>
      <c r="AT179" s="5">
        <f t="shared" si="205"/>
        <v>3.3374772935824853E-3</v>
      </c>
      <c r="AU179" s="5">
        <f t="shared" si="206"/>
        <v>6.3084685340292147E-4</v>
      </c>
      <c r="AV179" s="5">
        <f t="shared" si="207"/>
        <v>8.9431564046953558E-5</v>
      </c>
      <c r="AW179" s="5">
        <f t="shared" si="208"/>
        <v>3.2102100130644649E-7</v>
      </c>
      <c r="AX179" s="5">
        <f t="shared" si="209"/>
        <v>3.5115407449639622E-6</v>
      </c>
      <c r="AY179" s="5">
        <f t="shared" si="210"/>
        <v>7.0560083091923115E-6</v>
      </c>
      <c r="AZ179" s="5">
        <f t="shared" si="211"/>
        <v>7.0890895016372538E-6</v>
      </c>
      <c r="BA179" s="5">
        <f t="shared" si="212"/>
        <v>4.748217194014436E-6</v>
      </c>
      <c r="BB179" s="5">
        <f t="shared" si="213"/>
        <v>2.385239301499227E-6</v>
      </c>
      <c r="BC179" s="5">
        <f t="shared" si="214"/>
        <v>9.5856887635022185E-7</v>
      </c>
      <c r="BD179" s="5">
        <f t="shared" si="215"/>
        <v>6.9519186921522258E-3</v>
      </c>
      <c r="BE179" s="5">
        <f t="shared" si="216"/>
        <v>3.9421356128685183E-3</v>
      </c>
      <c r="BF179" s="5">
        <f t="shared" si="217"/>
        <v>1.1177082096622683E-3</v>
      </c>
      <c r="BG179" s="5">
        <f t="shared" si="218"/>
        <v>2.1126816606179501E-4</v>
      </c>
      <c r="BH179" s="5">
        <f t="shared" si="219"/>
        <v>2.9950284165355468E-5</v>
      </c>
      <c r="BI179" s="5">
        <f t="shared" si="220"/>
        <v>3.3967049113236243E-6</v>
      </c>
      <c r="BJ179" s="8">
        <f t="shared" si="221"/>
        <v>9.3913463543774112E-2</v>
      </c>
      <c r="BK179" s="8">
        <f t="shared" si="222"/>
        <v>0.19073932080873127</v>
      </c>
      <c r="BL179" s="8">
        <f t="shared" si="223"/>
        <v>0.60787827803858963</v>
      </c>
      <c r="BM179" s="8">
        <f t="shared" si="224"/>
        <v>0.47098840113494733</v>
      </c>
      <c r="BN179" s="8">
        <f t="shared" si="225"/>
        <v>0.5243616595733005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1.36279069767442</v>
      </c>
      <c r="F180">
        <f>VLOOKUP(B180,home!$B$2:$E$405,3,FALSE)</f>
        <v>1.07</v>
      </c>
      <c r="G180">
        <f>VLOOKUP(C180,away!$B$2:$E$405,4,FALSE)</f>
        <v>0.98</v>
      </c>
      <c r="H180">
        <f>VLOOKUP(A180,away!$A$2:$E$405,3,FALSE)</f>
        <v>1.15348837209302</v>
      </c>
      <c r="I180">
        <f>VLOOKUP(C180,away!$B$2:$E$405,3,FALSE)</f>
        <v>0.67</v>
      </c>
      <c r="J180">
        <f>VLOOKUP(B180,home!$B$2:$E$405,4,FALSE)</f>
        <v>1.02</v>
      </c>
      <c r="K180" s="3">
        <f t="shared" si="170"/>
        <v>1.4290223255813967</v>
      </c>
      <c r="L180" s="3">
        <f t="shared" si="171"/>
        <v>0.78829395348836995</v>
      </c>
      <c r="M180" s="5">
        <f t="shared" si="172"/>
        <v>0.10890097683449039</v>
      </c>
      <c r="N180" s="5">
        <f t="shared" si="173"/>
        <v>0.15562192717410928</v>
      </c>
      <c r="O180" s="5">
        <f t="shared" si="174"/>
        <v>8.5845981567605811E-2</v>
      </c>
      <c r="P180" s="5">
        <f t="shared" si="175"/>
        <v>0.12267582422155777</v>
      </c>
      <c r="Q180" s="5">
        <f t="shared" si="176"/>
        <v>0.11119360414090222</v>
      </c>
      <c r="R180" s="5">
        <f t="shared" si="177"/>
        <v>3.3835934100508856E-2</v>
      </c>
      <c r="S180" s="5">
        <f t="shared" si="178"/>
        <v>3.4548261838162439E-2</v>
      </c>
      <c r="T180" s="5">
        <f t="shared" si="179"/>
        <v>8.7653245810852584E-2</v>
      </c>
      <c r="U180" s="5">
        <f t="shared" si="180"/>
        <v>4.8352305236528052E-2</v>
      </c>
      <c r="V180" s="5">
        <f t="shared" si="181"/>
        <v>4.3242510761354993E-3</v>
      </c>
      <c r="W180" s="5">
        <f t="shared" si="182"/>
        <v>5.2966047593069776E-2</v>
      </c>
      <c r="X180" s="5">
        <f t="shared" si="183"/>
        <v>4.1752815057794129E-2</v>
      </c>
      <c r="Y180" s="5">
        <f t="shared" si="184"/>
        <v>1.6456745825588637E-2</v>
      </c>
      <c r="Z180" s="5">
        <f t="shared" si="185"/>
        <v>8.8908874206873618E-3</v>
      </c>
      <c r="AA180" s="5">
        <f t="shared" si="186"/>
        <v>1.270527661839304E-2</v>
      </c>
      <c r="AB180" s="5">
        <f t="shared" si="187"/>
        <v>9.0780619701854842E-3</v>
      </c>
      <c r="AC180" s="5">
        <f t="shared" si="188"/>
        <v>3.0445150741858986E-4</v>
      </c>
      <c r="AD180" s="5">
        <f t="shared" si="189"/>
        <v>1.8922416127075879E-2</v>
      </c>
      <c r="AE180" s="5">
        <f t="shared" si="190"/>
        <v>1.4916426218364733E-2</v>
      </c>
      <c r="AF180" s="5">
        <f t="shared" si="191"/>
        <v>5.8792642977961544E-3</v>
      </c>
      <c r="AG180" s="5">
        <f t="shared" si="192"/>
        <v>1.5448628323042524E-3</v>
      </c>
      <c r="AH180" s="5">
        <f t="shared" si="193"/>
        <v>1.7521581987184139E-3</v>
      </c>
      <c r="AI180" s="5">
        <f t="shared" si="194"/>
        <v>2.5038731839190989E-3</v>
      </c>
      <c r="AJ180" s="5">
        <f t="shared" si="195"/>
        <v>1.7890453401224837E-3</v>
      </c>
      <c r="AK180" s="5">
        <f t="shared" si="196"/>
        <v>8.5219524417079766E-4</v>
      </c>
      <c r="AL180" s="5">
        <f t="shared" si="197"/>
        <v>1.3718458986767286E-5</v>
      </c>
      <c r="AM180" s="5">
        <f t="shared" si="198"/>
        <v>5.4081110199065818E-3</v>
      </c>
      <c r="AN180" s="5">
        <f t="shared" si="199"/>
        <v>4.2631812167861797E-3</v>
      </c>
      <c r="AO180" s="5">
        <f t="shared" si="200"/>
        <v>1.6803199879088684E-3</v>
      </c>
      <c r="AP180" s="5">
        <f t="shared" si="201"/>
        <v>4.415286954647374E-4</v>
      </c>
      <c r="AQ180" s="5">
        <f t="shared" si="202"/>
        <v>8.7013600231615064E-5</v>
      </c>
      <c r="AR180" s="5">
        <f t="shared" si="203"/>
        <v>2.7624314272096001E-4</v>
      </c>
      <c r="AS180" s="5">
        <f t="shared" si="204"/>
        <v>3.9475761823701998E-4</v>
      </c>
      <c r="AT180" s="5">
        <f t="shared" si="205"/>
        <v>2.8205872482701982E-4</v>
      </c>
      <c r="AU180" s="5">
        <f t="shared" si="206"/>
        <v>1.3435607163427704E-4</v>
      </c>
      <c r="AV180" s="5">
        <f t="shared" si="207"/>
        <v>4.7999456485698829E-5</v>
      </c>
      <c r="AW180" s="5">
        <f t="shared" si="208"/>
        <v>4.292695050357147E-7</v>
      </c>
      <c r="AX180" s="5">
        <f t="shared" si="209"/>
        <v>1.2880518977782126E-3</v>
      </c>
      <c r="AY180" s="5">
        <f t="shared" si="210"/>
        <v>1.0153635227977849E-3</v>
      </c>
      <c r="AZ180" s="5">
        <f t="shared" si="211"/>
        <v>4.0020246280707218E-4</v>
      </c>
      <c r="BA180" s="5">
        <f t="shared" si="212"/>
        <v>1.0515906053398978E-4</v>
      </c>
      <c r="BB180" s="5">
        <f t="shared" si="213"/>
        <v>2.0724062893365402E-5</v>
      </c>
      <c r="BC180" s="5">
        <f t="shared" si="214"/>
        <v>3.2673306941105295E-6</v>
      </c>
      <c r="BD180" s="5">
        <f t="shared" si="215"/>
        <v>3.629346651659292E-5</v>
      </c>
      <c r="BE180" s="5">
        <f t="shared" si="216"/>
        <v>5.1864173924952169E-5</v>
      </c>
      <c r="BF180" s="5">
        <f t="shared" si="217"/>
        <v>3.70575312182966E-5</v>
      </c>
      <c r="BG180" s="5">
        <f t="shared" si="218"/>
        <v>1.7652013147291808E-5</v>
      </c>
      <c r="BH180" s="5">
        <f t="shared" si="219"/>
        <v>6.3062802197340824E-6</v>
      </c>
      <c r="BI180" s="5">
        <f t="shared" si="220"/>
        <v>1.8023630450744728E-6</v>
      </c>
      <c r="BJ180" s="8">
        <f t="shared" si="221"/>
        <v>0.52162027793566024</v>
      </c>
      <c r="BK180" s="8">
        <f t="shared" si="222"/>
        <v>0.27178284745954928</v>
      </c>
      <c r="BL180" s="8">
        <f t="shared" si="223"/>
        <v>0.19800122230212897</v>
      </c>
      <c r="BM180" s="8">
        <f t="shared" si="224"/>
        <v>0.38120605282555875</v>
      </c>
      <c r="BN180" s="8">
        <f t="shared" si="225"/>
        <v>0.61807424803917432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1.36279069767442</v>
      </c>
      <c r="F181">
        <f>VLOOKUP(B181,home!$B$2:$E$405,3,FALSE)</f>
        <v>1.69</v>
      </c>
      <c r="G181">
        <f>VLOOKUP(C181,away!$B$2:$E$405,4,FALSE)</f>
        <v>1.17</v>
      </c>
      <c r="H181">
        <f>VLOOKUP(A181,away!$A$2:$E$405,3,FALSE)</f>
        <v>1.15348837209302</v>
      </c>
      <c r="I181">
        <f>VLOOKUP(C181,away!$B$2:$E$405,3,FALSE)</f>
        <v>0.66</v>
      </c>
      <c r="J181">
        <f>VLOOKUP(B181,home!$B$2:$E$405,4,FALSE)</f>
        <v>0.95</v>
      </c>
      <c r="K181" s="3">
        <f t="shared" si="170"/>
        <v>2.6946460465116302</v>
      </c>
      <c r="L181" s="3">
        <f t="shared" si="171"/>
        <v>0.72323720930232349</v>
      </c>
      <c r="M181" s="5">
        <f t="shared" si="172"/>
        <v>3.2781752132990144E-2</v>
      </c>
      <c r="N181" s="5">
        <f t="shared" si="173"/>
        <v>8.8335218782886096E-2</v>
      </c>
      <c r="O181" s="5">
        <f t="shared" si="174"/>
        <v>2.370898292870428E-2</v>
      </c>
      <c r="P181" s="5">
        <f t="shared" si="175"/>
        <v>6.3887317115644729E-2</v>
      </c>
      <c r="Q181" s="5">
        <f t="shared" si="176"/>
        <v>0.119016074030522</v>
      </c>
      <c r="R181" s="5">
        <f t="shared" si="177"/>
        <v>8.5736093243762562E-3</v>
      </c>
      <c r="S181" s="5">
        <f t="shared" si="178"/>
        <v>3.1126991562841273E-2</v>
      </c>
      <c r="T181" s="5">
        <f t="shared" si="179"/>
        <v>8.6076853243953463E-2</v>
      </c>
      <c r="U181" s="5">
        <f t="shared" si="180"/>
        <v>2.3102842470265728E-2</v>
      </c>
      <c r="V181" s="5">
        <f t="shared" si="181"/>
        <v>6.7402674131488228E-3</v>
      </c>
      <c r="W181" s="5">
        <f t="shared" si="182"/>
        <v>0.10690206445256052</v>
      </c>
      <c r="X181" s="5">
        <f t="shared" si="183"/>
        <v>7.7315550763326982E-2</v>
      </c>
      <c r="Y181" s="5">
        <f t="shared" si="184"/>
        <v>2.7958741584870366E-2</v>
      </c>
      <c r="Z181" s="5">
        <f t="shared" si="185"/>
        <v>2.0669177604700881E-3</v>
      </c>
      <c r="AA181" s="5">
        <f t="shared" si="186"/>
        <v>5.5696117717153951E-3</v>
      </c>
      <c r="AB181" s="5">
        <f t="shared" si="187"/>
        <v>7.5040661706287648E-3</v>
      </c>
      <c r="AC181" s="5">
        <f t="shared" si="188"/>
        <v>8.2099333785062194E-4</v>
      </c>
      <c r="AD181" s="5">
        <f t="shared" si="189"/>
        <v>7.2015806335255936E-2</v>
      </c>
      <c r="AE181" s="5">
        <f t="shared" si="190"/>
        <v>5.2084510799567087E-2</v>
      </c>
      <c r="AF181" s="5">
        <f t="shared" si="191"/>
        <v>1.8834728119277812E-2</v>
      </c>
      <c r="AG181" s="5">
        <f t="shared" si="192"/>
        <v>4.5406587343181622E-3</v>
      </c>
      <c r="AH181" s="5">
        <f t="shared" si="193"/>
        <v>3.7371795823494861E-4</v>
      </c>
      <c r="AI181" s="5">
        <f t="shared" si="194"/>
        <v>1.0070376186682029E-3</v>
      </c>
      <c r="AJ181" s="5">
        <f t="shared" si="195"/>
        <v>1.3568049689163802E-3</v>
      </c>
      <c r="AK181" s="5">
        <f t="shared" si="196"/>
        <v>1.2187030484592863E-3</v>
      </c>
      <c r="AL181" s="5">
        <f t="shared" si="197"/>
        <v>6.4000315190364514E-5</v>
      </c>
      <c r="AM181" s="5">
        <f t="shared" si="198"/>
        <v>3.8811421565528914E-2</v>
      </c>
      <c r="AN181" s="5">
        <f t="shared" si="199"/>
        <v>2.8069864222109144E-2</v>
      </c>
      <c r="AO181" s="5">
        <f t="shared" si="200"/>
        <v>1.0150585132746675E-2</v>
      </c>
      <c r="AP181" s="5">
        <f t="shared" si="201"/>
        <v>2.4470936213977874E-3</v>
      </c>
      <c r="AQ181" s="5">
        <f t="shared" si="202"/>
        <v>4.4245729041031303E-4</v>
      </c>
      <c r="AR181" s="5">
        <f t="shared" si="203"/>
        <v>5.4057346636001323E-5</v>
      </c>
      <c r="AS181" s="5">
        <f t="shared" si="204"/>
        <v>1.4566541539760974E-4</v>
      </c>
      <c r="AT181" s="5">
        <f t="shared" si="205"/>
        <v>1.9625836785732177E-4</v>
      </c>
      <c r="AU181" s="5">
        <f t="shared" si="206"/>
        <v>1.7628227834718576E-4</v>
      </c>
      <c r="AV181" s="5">
        <f t="shared" si="207"/>
        <v>1.1875458610457672E-4</v>
      </c>
      <c r="AW181" s="5">
        <f t="shared" si="208"/>
        <v>3.46467179487913E-6</v>
      </c>
      <c r="AX181" s="5">
        <f t="shared" si="209"/>
        <v>1.7430507280174781E-2</v>
      </c>
      <c r="AY181" s="5">
        <f t="shared" si="210"/>
        <v>1.2606391442037441E-2</v>
      </c>
      <c r="AZ181" s="5">
        <f t="shared" si="211"/>
        <v>4.5587056829559259E-3</v>
      </c>
      <c r="BA181" s="5">
        <f t="shared" si="212"/>
        <v>1.0990085253905623E-3</v>
      </c>
      <c r="BB181" s="5">
        <f t="shared" si="213"/>
        <v>1.9871096472573297E-4</v>
      </c>
      <c r="BC181" s="5">
        <f t="shared" si="214"/>
        <v>2.8743032717202322E-5</v>
      </c>
      <c r="BD181" s="5">
        <f t="shared" si="215"/>
        <v>6.5160474205516544E-6</v>
      </c>
      <c r="BE181" s="5">
        <f t="shared" si="216"/>
        <v>1.7558441420671822E-5</v>
      </c>
      <c r="BF181" s="5">
        <f t="shared" si="217"/>
        <v>2.3656892378559694E-5</v>
      </c>
      <c r="BG181" s="5">
        <f t="shared" si="218"/>
        <v>2.1248983840212329E-5</v>
      </c>
      <c r="BH181" s="5">
        <f t="shared" si="219"/>
        <v>1.4314622574354421E-5</v>
      </c>
      <c r="BI181" s="5">
        <f t="shared" si="220"/>
        <v>7.7145682254580526E-6</v>
      </c>
      <c r="BJ181" s="8">
        <f t="shared" si="221"/>
        <v>0.76892369560673279</v>
      </c>
      <c r="BK181" s="8">
        <f t="shared" si="222"/>
        <v>0.14802771331970338</v>
      </c>
      <c r="BL181" s="8">
        <f t="shared" si="223"/>
        <v>7.3197403810171757E-2</v>
      </c>
      <c r="BM181" s="8">
        <f t="shared" si="224"/>
        <v>0.64330984941171199</v>
      </c>
      <c r="BN181" s="8">
        <f t="shared" si="225"/>
        <v>0.33630295431512347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1.1178707224334601</v>
      </c>
      <c r="F182">
        <f>VLOOKUP(B182,home!$B$2:$E$405,3,FALSE)</f>
        <v>1.1200000000000001</v>
      </c>
      <c r="G182">
        <f>VLOOKUP(C182,away!$B$2:$E$405,4,FALSE)</f>
        <v>1.34</v>
      </c>
      <c r="H182">
        <f>VLOOKUP(A182,away!$A$2:$E$405,3,FALSE)</f>
        <v>0.85171102661596998</v>
      </c>
      <c r="I182">
        <f>VLOOKUP(C182,away!$B$2:$E$405,3,FALSE)</f>
        <v>0.75</v>
      </c>
      <c r="J182">
        <f>VLOOKUP(B182,home!$B$2:$E$405,4,FALSE)</f>
        <v>0.59</v>
      </c>
      <c r="K182" s="3">
        <f t="shared" si="170"/>
        <v>1.6777003802281372</v>
      </c>
      <c r="L182" s="3">
        <f t="shared" si="171"/>
        <v>0.3768821292775667</v>
      </c>
      <c r="M182" s="5">
        <f t="shared" si="172"/>
        <v>0.12814632428350931</v>
      </c>
      <c r="N182" s="5">
        <f t="shared" si="173"/>
        <v>0.21499113697528169</v>
      </c>
      <c r="O182" s="5">
        <f t="shared" si="174"/>
        <v>4.829605955506254E-2</v>
      </c>
      <c r="P182" s="5">
        <f t="shared" si="175"/>
        <v>8.1026317479049176E-2</v>
      </c>
      <c r="Q182" s="5">
        <f t="shared" si="176"/>
        <v>0.18034535612455488</v>
      </c>
      <c r="R182" s="5">
        <f t="shared" si="177"/>
        <v>9.100960880414068E-3</v>
      </c>
      <c r="S182" s="5">
        <f t="shared" si="178"/>
        <v>1.2808139759223144E-2</v>
      </c>
      <c r="T182" s="5">
        <f t="shared" si="179"/>
        <v>6.7968941821543297E-2</v>
      </c>
      <c r="U182" s="5">
        <f t="shared" si="180"/>
        <v>1.5268685529512084E-2</v>
      </c>
      <c r="V182" s="5">
        <f t="shared" si="181"/>
        <v>8.9983627375395201E-4</v>
      </c>
      <c r="W182" s="5">
        <f t="shared" si="182"/>
        <v>0.1008551575141815</v>
      </c>
      <c r="X182" s="5">
        <f t="shared" si="183"/>
        <v>3.8010506512569112E-2</v>
      </c>
      <c r="Y182" s="5">
        <f t="shared" si="184"/>
        <v>7.1627403146879301E-3</v>
      </c>
      <c r="Z182" s="5">
        <f t="shared" si="185"/>
        <v>1.1433298383607645E-3</v>
      </c>
      <c r="AA182" s="5">
        <f t="shared" si="186"/>
        <v>1.9181649045440291E-3</v>
      </c>
      <c r="AB182" s="5">
        <f t="shared" si="187"/>
        <v>1.6090529948468936E-3</v>
      </c>
      <c r="AC182" s="5">
        <f t="shared" si="188"/>
        <v>3.5560139943541352E-5</v>
      </c>
      <c r="AD182" s="5">
        <f t="shared" si="189"/>
        <v>4.2301184027377758E-2</v>
      </c>
      <c r="AE182" s="5">
        <f t="shared" si="190"/>
        <v>1.5942560307200326E-2</v>
      </c>
      <c r="AF182" s="5">
        <f t="shared" si="191"/>
        <v>3.0042330373568379E-3</v>
      </c>
      <c r="AG182" s="5">
        <f t="shared" si="192"/>
        <v>3.7741391465501899E-4</v>
      </c>
      <c r="AH182" s="5">
        <f t="shared" si="193"/>
        <v>1.0772514598699527E-4</v>
      </c>
      <c r="AI182" s="5">
        <f t="shared" si="194"/>
        <v>1.8073051838251355E-4</v>
      </c>
      <c r="AJ182" s="5">
        <f t="shared" si="195"/>
        <v>1.5160582970458571E-4</v>
      </c>
      <c r="AK182" s="5">
        <f t="shared" si="196"/>
        <v>8.4783052713395218E-5</v>
      </c>
      <c r="AL182" s="5">
        <f t="shared" si="197"/>
        <v>8.9938036218353969E-7</v>
      </c>
      <c r="AM182" s="5">
        <f t="shared" si="198"/>
        <v>1.4193742505366402E-2</v>
      </c>
      <c r="AN182" s="5">
        <f t="shared" si="199"/>
        <v>5.349367897839994E-3</v>
      </c>
      <c r="AO182" s="5">
        <f t="shared" si="200"/>
        <v>1.0080405818134988E-3</v>
      </c>
      <c r="AP182" s="5">
        <f t="shared" si="201"/>
        <v>1.266374936240229E-4</v>
      </c>
      <c r="AQ182" s="5">
        <f t="shared" si="202"/>
        <v>1.1931852060849008E-5</v>
      </c>
      <c r="AR182" s="5">
        <f t="shared" si="203"/>
        <v>8.1199364792631035E-6</v>
      </c>
      <c r="AS182" s="5">
        <f t="shared" si="204"/>
        <v>1.3622820518688027E-5</v>
      </c>
      <c r="AT182" s="5">
        <f t="shared" si="205"/>
        <v>1.1427505581991292E-5</v>
      </c>
      <c r="AU182" s="5">
        <f t="shared" si="206"/>
        <v>6.3906434866553162E-6</v>
      </c>
      <c r="AV182" s="5">
        <f t="shared" si="207"/>
        <v>2.6803962518660241E-6</v>
      </c>
      <c r="AW182" s="5">
        <f t="shared" si="208"/>
        <v>1.5796499121036338E-8</v>
      </c>
      <c r="AX182" s="5">
        <f t="shared" si="209"/>
        <v>3.968807866352249E-3</v>
      </c>
      <c r="AY182" s="5">
        <f t="shared" si="210"/>
        <v>1.4957727593643921E-3</v>
      </c>
      <c r="AZ182" s="5">
        <f t="shared" si="211"/>
        <v>2.8186501123231668E-4</v>
      </c>
      <c r="BA182" s="5">
        <f t="shared" si="212"/>
        <v>3.5409961867360269E-5</v>
      </c>
      <c r="BB182" s="5">
        <f t="shared" si="213"/>
        <v>3.3363454565520451E-6</v>
      </c>
      <c r="BC182" s="5">
        <f t="shared" si="214"/>
        <v>2.5148179593417413E-7</v>
      </c>
      <c r="BD182" s="5">
        <f t="shared" si="215"/>
        <v>5.1004315831721093E-7</v>
      </c>
      <c r="BE182" s="5">
        <f t="shared" si="216"/>
        <v>8.556996006415446E-7</v>
      </c>
      <c r="BF182" s="5">
        <f t="shared" si="217"/>
        <v>7.1780377267869251E-7</v>
      </c>
      <c r="BG182" s="5">
        <f t="shared" si="218"/>
        <v>4.0141988745074458E-7</v>
      </c>
      <c r="BH182" s="5">
        <f t="shared" si="219"/>
        <v>1.6836557445181262E-7</v>
      </c>
      <c r="BI182" s="5">
        <f t="shared" si="220"/>
        <v>5.6493397655026903E-8</v>
      </c>
      <c r="BJ182" s="8">
        <f t="shared" si="221"/>
        <v>0.69743439430618182</v>
      </c>
      <c r="BK182" s="8">
        <f t="shared" si="222"/>
        <v>0.2244128500752057</v>
      </c>
      <c r="BL182" s="8">
        <f t="shared" si="223"/>
        <v>7.676271953887677E-2</v>
      </c>
      <c r="BM182" s="8">
        <f t="shared" si="224"/>
        <v>0.33635138149788824</v>
      </c>
      <c r="BN182" s="8">
        <f t="shared" si="225"/>
        <v>0.66190615529787167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1.1178707224334601</v>
      </c>
      <c r="F183">
        <f>VLOOKUP(B183,home!$B$2:$E$405,3,FALSE)</f>
        <v>1.57</v>
      </c>
      <c r="G183">
        <f>VLOOKUP(C183,away!$B$2:$E$405,4,FALSE)</f>
        <v>0.89</v>
      </c>
      <c r="H183">
        <f>VLOOKUP(A183,away!$A$2:$E$405,3,FALSE)</f>
        <v>0.85171102661596998</v>
      </c>
      <c r="I183">
        <f>VLOOKUP(C183,away!$B$2:$E$405,3,FALSE)</f>
        <v>0.75</v>
      </c>
      <c r="J183">
        <f>VLOOKUP(B183,home!$B$2:$E$405,4,FALSE)</f>
        <v>0.68</v>
      </c>
      <c r="K183" s="3">
        <f t="shared" si="170"/>
        <v>1.562000760456274</v>
      </c>
      <c r="L183" s="3">
        <f t="shared" si="171"/>
        <v>0.43437262357414475</v>
      </c>
      <c r="M183" s="5">
        <f t="shared" si="172"/>
        <v>0.13582698340096319</v>
      </c>
      <c r="N183" s="5">
        <f t="shared" si="173"/>
        <v>0.21216185136278623</v>
      </c>
      <c r="O183" s="5">
        <f t="shared" si="174"/>
        <v>5.8999523132038191E-2</v>
      </c>
      <c r="P183" s="5">
        <f t="shared" si="175"/>
        <v>9.2157299998801193E-2</v>
      </c>
      <c r="Q183" s="5">
        <f t="shared" si="176"/>
        <v>0.16569848658424158</v>
      </c>
      <c r="R183" s="5">
        <f t="shared" si="177"/>
        <v>1.2813888826243435E-2</v>
      </c>
      <c r="S183" s="5">
        <f t="shared" si="178"/>
        <v>1.5631960105448414E-2</v>
      </c>
      <c r="T183" s="5">
        <f t="shared" si="179"/>
        <v>7.1974886339862237E-2</v>
      </c>
      <c r="U183" s="5">
        <f t="shared" si="180"/>
        <v>2.0015304090994401E-2</v>
      </c>
      <c r="V183" s="5">
        <f t="shared" si="181"/>
        <v>1.17845937443195E-3</v>
      </c>
      <c r="W183" s="5">
        <f t="shared" si="182"/>
        <v>8.6273720683679653E-2</v>
      </c>
      <c r="X183" s="5">
        <f t="shared" si="183"/>
        <v>3.747494239887289E-2</v>
      </c>
      <c r="Y183" s="5">
        <f t="shared" si="184"/>
        <v>8.1390445240441846E-3</v>
      </c>
      <c r="Z183" s="5">
        <f t="shared" si="185"/>
        <v>1.8553341692142604E-3</v>
      </c>
      <c r="AA183" s="5">
        <f t="shared" si="186"/>
        <v>2.8980333832131842E-3</v>
      </c>
      <c r="AB183" s="5">
        <f t="shared" si="187"/>
        <v>2.2633651742033317E-3</v>
      </c>
      <c r="AC183" s="5">
        <f t="shared" si="188"/>
        <v>4.9973333439813132E-5</v>
      </c>
      <c r="AD183" s="5">
        <f t="shared" si="189"/>
        <v>3.3689904328824953E-2</v>
      </c>
      <c r="AE183" s="5">
        <f t="shared" si="190"/>
        <v>1.4633972131273631E-2</v>
      </c>
      <c r="AF183" s="5">
        <f t="shared" si="191"/>
        <v>3.1782984339861226E-3</v>
      </c>
      <c r="AG183" s="5">
        <f t="shared" si="192"/>
        <v>4.6018860975738276E-4</v>
      </c>
      <c r="AH183" s="5">
        <f t="shared" si="193"/>
        <v>2.0147659267208854E-4</v>
      </c>
      <c r="AI183" s="5">
        <f t="shared" si="194"/>
        <v>3.147065909679413E-4</v>
      </c>
      <c r="AJ183" s="5">
        <f t="shared" si="195"/>
        <v>2.4578596720626299E-4</v>
      </c>
      <c r="AK183" s="5">
        <f t="shared" si="196"/>
        <v>1.2797262256188783E-4</v>
      </c>
      <c r="AL183" s="5">
        <f t="shared" si="197"/>
        <v>1.3562570165186539E-6</v>
      </c>
      <c r="AM183" s="5">
        <f t="shared" si="198"/>
        <v>1.0524731236264727E-2</v>
      </c>
      <c r="AN183" s="5">
        <f t="shared" si="199"/>
        <v>4.5716551195090615E-3</v>
      </c>
      <c r="AO183" s="5">
        <f t="shared" si="200"/>
        <v>9.9290091416866059E-4</v>
      </c>
      <c r="AP183" s="5">
        <f t="shared" si="201"/>
        <v>1.4376299167886934E-4</v>
      </c>
      <c r="AQ183" s="5">
        <f t="shared" si="202"/>
        <v>1.5611676967104597E-5</v>
      </c>
      <c r="AR183" s="5">
        <f t="shared" si="203"/>
        <v>1.7503183229550878E-5</v>
      </c>
      <c r="AS183" s="5">
        <f t="shared" si="204"/>
        <v>2.7339985514963978E-5</v>
      </c>
      <c r="AT183" s="5">
        <f t="shared" si="205"/>
        <v>2.1352539082618627E-5</v>
      </c>
      <c r="AU183" s="5">
        <f t="shared" si="206"/>
        <v>1.11175607615742E-5</v>
      </c>
      <c r="AV183" s="5">
        <f t="shared" si="207"/>
        <v>4.3414095909994336E-6</v>
      </c>
      <c r="AW183" s="5">
        <f t="shared" si="208"/>
        <v>2.5561314519643054E-8</v>
      </c>
      <c r="AX183" s="5">
        <f t="shared" si="209"/>
        <v>2.7399396991072372E-3</v>
      </c>
      <c r="AY183" s="5">
        <f t="shared" si="210"/>
        <v>1.1901547955361633E-3</v>
      </c>
      <c r="AZ183" s="5">
        <f t="shared" si="211"/>
        <v>2.5848533049819649E-4</v>
      </c>
      <c r="BA183" s="5">
        <f t="shared" si="212"/>
        <v>3.7426317054643855E-5</v>
      </c>
      <c r="BB183" s="5">
        <f t="shared" si="213"/>
        <v>4.0642418824358502E-6</v>
      </c>
      <c r="BC183" s="5">
        <f t="shared" si="214"/>
        <v>3.5307908186271617E-7</v>
      </c>
      <c r="BD183" s="5">
        <f t="shared" si="215"/>
        <v>1.2671506033864984E-6</v>
      </c>
      <c r="BE183" s="5">
        <f t="shared" si="216"/>
        <v>1.9792902061023373E-6</v>
      </c>
      <c r="BF183" s="5">
        <f t="shared" si="217"/>
        <v>1.5458264035477534E-6</v>
      </c>
      <c r="BG183" s="5">
        <f t="shared" si="218"/>
        <v>8.0486067262499234E-7</v>
      </c>
      <c r="BH183" s="5">
        <f t="shared" si="219"/>
        <v>3.1429824567539658E-7</v>
      </c>
      <c r="BI183" s="5">
        <f t="shared" si="220"/>
        <v>9.8186819751008365E-8</v>
      </c>
      <c r="BJ183" s="8">
        <f t="shared" si="221"/>
        <v>0.65416438079907779</v>
      </c>
      <c r="BK183" s="8">
        <f t="shared" si="222"/>
        <v>0.24603618726563728</v>
      </c>
      <c r="BL183" s="8">
        <f t="shared" si="223"/>
        <v>9.7967720671231509E-2</v>
      </c>
      <c r="BM183" s="8">
        <f t="shared" si="224"/>
        <v>0.32117546036586542</v>
      </c>
      <c r="BN183" s="8">
        <f t="shared" si="225"/>
        <v>0.6776580333050739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1.1178707224334601</v>
      </c>
      <c r="F184">
        <f>VLOOKUP(B184,home!$B$2:$E$405,3,FALSE)</f>
        <v>0.75</v>
      </c>
      <c r="G184">
        <f>VLOOKUP(C184,away!$B$2:$E$405,4,FALSE)</f>
        <v>1.19</v>
      </c>
      <c r="H184">
        <f>VLOOKUP(A184,away!$A$2:$E$405,3,FALSE)</f>
        <v>0.85171102661596998</v>
      </c>
      <c r="I184">
        <f>VLOOKUP(C184,away!$B$2:$E$405,3,FALSE)</f>
        <v>0.52</v>
      </c>
      <c r="J184">
        <f>VLOOKUP(B184,home!$B$2:$E$405,4,FALSE)</f>
        <v>0.78</v>
      </c>
      <c r="K184" s="3">
        <f t="shared" si="170"/>
        <v>0.99769961977186306</v>
      </c>
      <c r="L184" s="3">
        <f t="shared" si="171"/>
        <v>0.34545399239543745</v>
      </c>
      <c r="M184" s="5">
        <f t="shared" si="172"/>
        <v>0.2610212095891779</v>
      </c>
      <c r="N184" s="5">
        <f t="shared" si="173"/>
        <v>0.26042076155951455</v>
      </c>
      <c r="O184" s="5">
        <f t="shared" si="174"/>
        <v>9.0170818952467757E-2</v>
      </c>
      <c r="P184" s="5">
        <f t="shared" si="175"/>
        <v>8.9963391783394575E-2</v>
      </c>
      <c r="Q184" s="5">
        <f t="shared" si="176"/>
        <v>0.12991084739431333</v>
      </c>
      <c r="R184" s="5">
        <f t="shared" si="177"/>
        <v>1.5574934702348079E-2</v>
      </c>
      <c r="S184" s="5">
        <f t="shared" si="178"/>
        <v>7.7516802886543118E-3</v>
      </c>
      <c r="T184" s="5">
        <f t="shared" si="179"/>
        <v>4.4878220887839958E-2</v>
      </c>
      <c r="U184" s="5">
        <f t="shared" si="180"/>
        <v>1.5539106430504273E-2</v>
      </c>
      <c r="V184" s="5">
        <f t="shared" si="181"/>
        <v>2.9685431475745853E-4</v>
      </c>
      <c r="W184" s="5">
        <f t="shared" si="182"/>
        <v>4.3204001016515656E-2</v>
      </c>
      <c r="X184" s="5">
        <f t="shared" si="183"/>
        <v>1.4924994638611872E-2</v>
      </c>
      <c r="Y184" s="5">
        <f t="shared" si="184"/>
        <v>2.5779494921944848E-3</v>
      </c>
      <c r="Z184" s="5">
        <f t="shared" si="185"/>
        <v>1.7934744580747966E-3</v>
      </c>
      <c r="AA184" s="5">
        <f t="shared" si="186"/>
        <v>1.7893487848917725E-3</v>
      </c>
      <c r="AB184" s="5">
        <f t="shared" si="187"/>
        <v>8.926163011628832E-4</v>
      </c>
      <c r="AC184" s="5">
        <f t="shared" si="188"/>
        <v>6.3946003332327502E-6</v>
      </c>
      <c r="AD184" s="5">
        <f t="shared" si="189"/>
        <v>1.0776153846700212E-2</v>
      </c>
      <c r="AE184" s="5">
        <f t="shared" si="190"/>
        <v>3.7226653690100391E-3</v>
      </c>
      <c r="AF184" s="5">
        <f t="shared" si="191"/>
        <v>6.4300480703837609E-4</v>
      </c>
      <c r="AG184" s="5">
        <f t="shared" si="192"/>
        <v>7.4042859240288316E-5</v>
      </c>
      <c r="AH184" s="5">
        <f t="shared" si="193"/>
        <v>1.548907279502955E-4</v>
      </c>
      <c r="AI184" s="5">
        <f t="shared" si="194"/>
        <v>1.5453442038219689E-4</v>
      </c>
      <c r="AJ184" s="5">
        <f t="shared" si="195"/>
        <v>7.708946622849153E-5</v>
      </c>
      <c r="AK184" s="5">
        <f t="shared" si="196"/>
        <v>2.5637377048193962E-5</v>
      </c>
      <c r="AL184" s="5">
        <f t="shared" si="197"/>
        <v>8.815834329819848E-8</v>
      </c>
      <c r="AM184" s="5">
        <f t="shared" si="198"/>
        <v>2.1502729190911807E-3</v>
      </c>
      <c r="AN184" s="5">
        <f t="shared" si="199"/>
        <v>7.4282036463983996E-4</v>
      </c>
      <c r="AO184" s="5">
        <f t="shared" si="200"/>
        <v>1.2830513029873363E-4</v>
      </c>
      <c r="AP184" s="5">
        <f t="shared" si="201"/>
        <v>1.4774506502171452E-5</v>
      </c>
      <c r="AQ184" s="5">
        <f t="shared" si="202"/>
        <v>1.2759780642118692E-6</v>
      </c>
      <c r="AR184" s="5">
        <f t="shared" si="203"/>
        <v>1.0701524071093039E-5</v>
      </c>
      <c r="AS184" s="5">
        <f t="shared" si="204"/>
        <v>1.0676906496708962E-5</v>
      </c>
      <c r="AT184" s="5">
        <f t="shared" si="205"/>
        <v>5.326172776053133E-6</v>
      </c>
      <c r="AU184" s="5">
        <f t="shared" si="206"/>
        <v>1.7713068511691534E-6</v>
      </c>
      <c r="AV184" s="5">
        <f t="shared" si="207"/>
        <v>4.4180804297769E-7</v>
      </c>
      <c r="AW184" s="5">
        <f t="shared" si="208"/>
        <v>8.4401651046687419E-10</v>
      </c>
      <c r="AX184" s="5">
        <f t="shared" si="209"/>
        <v>3.5755441229716743E-4</v>
      </c>
      <c r="AY184" s="5">
        <f t="shared" si="210"/>
        <v>1.2351859922666078E-4</v>
      </c>
      <c r="AZ184" s="5">
        <f t="shared" si="211"/>
        <v>2.1334996618970977E-5</v>
      </c>
      <c r="BA184" s="5">
        <f t="shared" si="212"/>
        <v>2.4567532532555618E-6</v>
      </c>
      <c r="BB184" s="5">
        <f t="shared" si="213"/>
        <v>2.1217380491690322E-7</v>
      </c>
      <c r="BC184" s="5">
        <f t="shared" si="214"/>
        <v>1.4659257598054994E-8</v>
      </c>
      <c r="BD184" s="5">
        <f t="shared" si="215"/>
        <v>6.1614736917916039E-7</v>
      </c>
      <c r="BE184" s="5">
        <f t="shared" si="216"/>
        <v>6.1472999595348199E-7</v>
      </c>
      <c r="BF184" s="5">
        <f t="shared" si="217"/>
        <v>3.0665794161257393E-7</v>
      </c>
      <c r="BG184" s="5">
        <f t="shared" si="218"/>
        <v>1.0198417058229575E-7</v>
      </c>
      <c r="BH184" s="5">
        <f t="shared" si="219"/>
        <v>2.5437392053176319E-8</v>
      </c>
      <c r="BI184" s="5">
        <f t="shared" si="220"/>
        <v>5.0757752758883665E-9</v>
      </c>
      <c r="BJ184" s="8">
        <f t="shared" si="221"/>
        <v>0.51467518236403342</v>
      </c>
      <c r="BK184" s="8">
        <f t="shared" si="222"/>
        <v>0.35916313733388744</v>
      </c>
      <c r="BL184" s="8">
        <f t="shared" si="223"/>
        <v>0.12440956491386661</v>
      </c>
      <c r="BM184" s="8">
        <f t="shared" si="224"/>
        <v>0.15285587733343592</v>
      </c>
      <c r="BN184" s="8">
        <f t="shared" si="225"/>
        <v>0.84706196398121614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1.1178707224334601</v>
      </c>
      <c r="F185">
        <f>VLOOKUP(B185,home!$B$2:$E$405,3,FALSE)</f>
        <v>0.97</v>
      </c>
      <c r="G185">
        <f>VLOOKUP(C185,away!$B$2:$E$405,4,FALSE)</f>
        <v>1.27</v>
      </c>
      <c r="H185">
        <f>VLOOKUP(A185,away!$A$2:$E$405,3,FALSE)</f>
        <v>0.85171102661596998</v>
      </c>
      <c r="I185">
        <f>VLOOKUP(C185,away!$B$2:$E$405,3,FALSE)</f>
        <v>1.19</v>
      </c>
      <c r="J185">
        <f>VLOOKUP(B185,home!$B$2:$E$405,4,FALSE)</f>
        <v>0.68</v>
      </c>
      <c r="K185" s="3">
        <f t="shared" si="170"/>
        <v>1.3771049429657793</v>
      </c>
      <c r="L185" s="3">
        <f t="shared" si="171"/>
        <v>0.68920456273764297</v>
      </c>
      <c r="M185" s="5">
        <f t="shared" si="172"/>
        <v>0.12665232998008205</v>
      </c>
      <c r="N185" s="5">
        <f t="shared" si="173"/>
        <v>0.17441354965370398</v>
      </c>
      <c r="O185" s="5">
        <f t="shared" si="174"/>
        <v>8.7289363703626138E-2</v>
      </c>
      <c r="P185" s="5">
        <f t="shared" si="175"/>
        <v>0.12020661422460124</v>
      </c>
      <c r="Q185" s="5">
        <f t="shared" si="176"/>
        <v>0.1200928806741616</v>
      </c>
      <c r="R185" s="5">
        <f t="shared" si="177"/>
        <v>3.0080113871502362E-2</v>
      </c>
      <c r="S185" s="5">
        <f t="shared" si="178"/>
        <v>2.8522235054054122E-2</v>
      </c>
      <c r="T185" s="5">
        <f t="shared" si="179"/>
        <v>8.2768561312939484E-2</v>
      </c>
      <c r="U185" s="5">
        <f t="shared" si="180"/>
        <v>4.1423473497419414E-2</v>
      </c>
      <c r="V185" s="5">
        <f t="shared" si="181"/>
        <v>3.0078503591553637E-3</v>
      </c>
      <c r="W185" s="5">
        <f t="shared" si="182"/>
        <v>5.5126833197129139E-2</v>
      </c>
      <c r="X185" s="5">
        <f t="shared" si="183"/>
        <v>3.7993664968738371E-2</v>
      </c>
      <c r="Y185" s="5">
        <f t="shared" si="184"/>
        <v>1.3092703625789915E-2</v>
      </c>
      <c r="Z185" s="5">
        <f t="shared" si="185"/>
        <v>6.9104505759690982E-3</v>
      </c>
      <c r="AA185" s="5">
        <f t="shared" si="186"/>
        <v>9.5164156462877632E-3</v>
      </c>
      <c r="AB185" s="5">
        <f t="shared" si="187"/>
        <v>6.5525515129098814E-3</v>
      </c>
      <c r="AC185" s="5">
        <f t="shared" si="188"/>
        <v>1.7842324131797364E-4</v>
      </c>
      <c r="AD185" s="5">
        <f t="shared" si="189"/>
        <v>1.8978858621454139E-2</v>
      </c>
      <c r="AE185" s="5">
        <f t="shared" si="190"/>
        <v>1.3080315957458845E-2</v>
      </c>
      <c r="AF185" s="5">
        <f t="shared" si="191"/>
        <v>4.5075067199653179E-3</v>
      </c>
      <c r="AG185" s="5">
        <f t="shared" si="192"/>
        <v>1.0355313993235615E-3</v>
      </c>
      <c r="AH185" s="5">
        <f t="shared" si="193"/>
        <v>1.1906785168827186E-3</v>
      </c>
      <c r="AI185" s="5">
        <f t="shared" si="194"/>
        <v>1.6396892710823551E-3</v>
      </c>
      <c r="AJ185" s="5">
        <f t="shared" si="195"/>
        <v>1.1290121000677336E-3</v>
      </c>
      <c r="AK185" s="5">
        <f t="shared" si="196"/>
        <v>5.182560478904836E-4</v>
      </c>
      <c r="AL185" s="5">
        <f t="shared" si="197"/>
        <v>6.7737099637047525E-6</v>
      </c>
      <c r="AM185" s="5">
        <f t="shared" si="198"/>
        <v>5.2271760038906396E-3</v>
      </c>
      <c r="AN185" s="5">
        <f t="shared" si="199"/>
        <v>3.6025935521141485E-3</v>
      </c>
      <c r="AO185" s="5">
        <f t="shared" si="200"/>
        <v>1.2414619569031417E-3</v>
      </c>
      <c r="AP185" s="5">
        <f t="shared" si="201"/>
        <v>2.8520708172094945E-4</v>
      </c>
      <c r="AQ185" s="5">
        <f t="shared" si="202"/>
        <v>4.9141505511791527E-5</v>
      </c>
      <c r="AR185" s="5">
        <f t="shared" si="203"/>
        <v>1.6412421331785191E-4</v>
      </c>
      <c r="AS185" s="5">
        <f t="shared" si="204"/>
        <v>2.2601626542038386E-4</v>
      </c>
      <c r="AT185" s="5">
        <f t="shared" si="205"/>
        <v>1.5562405815053811E-4</v>
      </c>
      <c r="AU185" s="5">
        <f t="shared" si="206"/>
        <v>7.1436886574499956E-5</v>
      </c>
      <c r="AV185" s="5">
        <f t="shared" si="207"/>
        <v>2.4594022402957401E-5</v>
      </c>
      <c r="AW185" s="5">
        <f t="shared" si="208"/>
        <v>1.7858265585192623E-7</v>
      </c>
      <c r="AX185" s="5">
        <f t="shared" si="209"/>
        <v>1.1997283187849832E-3</v>
      </c>
      <c r="AY185" s="5">
        <f t="shared" si="210"/>
        <v>8.2685823135217188E-4</v>
      </c>
      <c r="AZ185" s="5">
        <f t="shared" si="211"/>
        <v>2.8493723289254718E-4</v>
      </c>
      <c r="BA185" s="5">
        <f t="shared" si="212"/>
        <v>6.5460013667793975E-5</v>
      </c>
      <c r="BB185" s="5">
        <f t="shared" si="213"/>
        <v>1.1278835024178017E-5</v>
      </c>
      <c r="BC185" s="5">
        <f t="shared" si="214"/>
        <v>1.5546849122057251E-6</v>
      </c>
      <c r="BD185" s="5">
        <f t="shared" si="215"/>
        <v>1.8852526112398288E-5</v>
      </c>
      <c r="BE185" s="5">
        <f t="shared" si="216"/>
        <v>2.5961906896775112E-5</v>
      </c>
      <c r="BF185" s="5">
        <f t="shared" si="217"/>
        <v>1.7876135158183185E-5</v>
      </c>
      <c r="BG185" s="5">
        <f t="shared" si="218"/>
        <v>8.205771362486138E-6</v>
      </c>
      <c r="BH185" s="5">
        <f t="shared" si="219"/>
        <v>2.8250520760316744E-6</v>
      </c>
      <c r="BI185" s="5">
        <f t="shared" si="220"/>
        <v>7.7807863560779136E-7</v>
      </c>
      <c r="BJ185" s="8">
        <f t="shared" si="221"/>
        <v>0.53388580354743909</v>
      </c>
      <c r="BK185" s="8">
        <f t="shared" si="222"/>
        <v>0.27940108480052656</v>
      </c>
      <c r="BL185" s="8">
        <f t="shared" si="223"/>
        <v>0.18005584908377656</v>
      </c>
      <c r="BM185" s="8">
        <f t="shared" si="224"/>
        <v>0.34069165625133763</v>
      </c>
      <c r="BN185" s="8">
        <f t="shared" si="225"/>
        <v>0.65873485210767735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1.5125</v>
      </c>
      <c r="F186">
        <f>VLOOKUP(B186,home!$B$2:$E$405,3,FALSE)</f>
        <v>0.55000000000000004</v>
      </c>
      <c r="G186">
        <f>VLOOKUP(C186,away!$B$2:$E$405,4,FALSE)</f>
        <v>1.32</v>
      </c>
      <c r="H186">
        <f>VLOOKUP(A186,away!$A$2:$E$405,3,FALSE)</f>
        <v>1.1875</v>
      </c>
      <c r="I186">
        <f>VLOOKUP(C186,away!$B$2:$E$405,3,FALSE)</f>
        <v>0.66</v>
      </c>
      <c r="J186">
        <f>VLOOKUP(B186,home!$B$2:$E$405,4,FALSE)</f>
        <v>1.1200000000000001</v>
      </c>
      <c r="K186" s="3">
        <f t="shared" si="170"/>
        <v>1.0980750000000001</v>
      </c>
      <c r="L186" s="3">
        <f t="shared" si="171"/>
        <v>0.87780000000000014</v>
      </c>
      <c r="M186" s="5">
        <f t="shared" si="172"/>
        <v>0.13863994919881767</v>
      </c>
      <c r="N186" s="5">
        <f t="shared" si="173"/>
        <v>0.15223706221649172</v>
      </c>
      <c r="O186" s="5">
        <f t="shared" si="174"/>
        <v>0.12169814740672215</v>
      </c>
      <c r="P186" s="5">
        <f t="shared" si="175"/>
        <v>0.13363369321363641</v>
      </c>
      <c r="Q186" s="5">
        <f t="shared" si="176"/>
        <v>8.3583856046687069E-2</v>
      </c>
      <c r="R186" s="5">
        <f t="shared" si="177"/>
        <v>5.3413316896810357E-2</v>
      </c>
      <c r="S186" s="5">
        <f t="shared" si="178"/>
        <v>3.220205298890249E-2</v>
      </c>
      <c r="T186" s="5">
        <f t="shared" si="179"/>
        <v>7.3369908837781911E-2</v>
      </c>
      <c r="U186" s="5">
        <f t="shared" si="180"/>
        <v>5.8651827951465035E-2</v>
      </c>
      <c r="V186" s="5">
        <f t="shared" si="181"/>
        <v>3.448804935883966E-3</v>
      </c>
      <c r="W186" s="5">
        <f t="shared" si="182"/>
        <v>3.0593780909488649E-2</v>
      </c>
      <c r="X186" s="5">
        <f t="shared" si="183"/>
        <v>2.6855220882349134E-2</v>
      </c>
      <c r="Y186" s="5">
        <f t="shared" si="184"/>
        <v>1.1786756445263037E-2</v>
      </c>
      <c r="Z186" s="5">
        <f t="shared" si="185"/>
        <v>1.5628736524006717E-2</v>
      </c>
      <c r="AA186" s="5">
        <f t="shared" si="186"/>
        <v>1.7161524858598676E-2</v>
      </c>
      <c r="AB186" s="5">
        <f t="shared" si="187"/>
        <v>9.4223207045528706E-3</v>
      </c>
      <c r="AC186" s="5">
        <f t="shared" si="188"/>
        <v>2.0776683750739722E-4</v>
      </c>
      <c r="AD186" s="5">
        <f t="shared" si="189"/>
        <v>8.3985664930466847E-3</v>
      </c>
      <c r="AE186" s="5">
        <f t="shared" si="190"/>
        <v>7.3722616675963807E-3</v>
      </c>
      <c r="AF186" s="5">
        <f t="shared" si="191"/>
        <v>3.2356856459080517E-3</v>
      </c>
      <c r="AG186" s="5">
        <f t="shared" si="192"/>
        <v>9.4676161999269635E-4</v>
      </c>
      <c r="AH186" s="5">
        <f t="shared" si="193"/>
        <v>3.4297262301932739E-3</v>
      </c>
      <c r="AI186" s="5">
        <f t="shared" si="194"/>
        <v>3.7660966302194795E-3</v>
      </c>
      <c r="AJ186" s="5">
        <f t="shared" si="195"/>
        <v>2.0677282786141274E-3</v>
      </c>
      <c r="AK186" s="5">
        <f t="shared" si="196"/>
        <v>7.5684024317973638E-4</v>
      </c>
      <c r="AL186" s="5">
        <f t="shared" si="197"/>
        <v>8.0105770332084819E-6</v>
      </c>
      <c r="AM186" s="5">
        <f t="shared" si="198"/>
        <v>1.8444511803704486E-3</v>
      </c>
      <c r="AN186" s="5">
        <f t="shared" si="199"/>
        <v>1.6190592461291799E-3</v>
      </c>
      <c r="AO186" s="5">
        <f t="shared" si="200"/>
        <v>7.1060510312609718E-4</v>
      </c>
      <c r="AP186" s="5">
        <f t="shared" si="201"/>
        <v>2.0792305317469611E-4</v>
      </c>
      <c r="AQ186" s="5">
        <f t="shared" si="202"/>
        <v>4.5628714019187062E-5</v>
      </c>
      <c r="AR186" s="5">
        <f t="shared" si="203"/>
        <v>6.0212273697273129E-4</v>
      </c>
      <c r="AS186" s="5">
        <f t="shared" si="204"/>
        <v>6.6117592440133191E-4</v>
      </c>
      <c r="AT186" s="5">
        <f t="shared" si="205"/>
        <v>3.6301037659349633E-4</v>
      </c>
      <c r="AU186" s="5">
        <f t="shared" si="206"/>
        <v>1.3287087309263453E-4</v>
      </c>
      <c r="AV186" s="5">
        <f t="shared" si="207"/>
        <v>3.6475545992798661E-5</v>
      </c>
      <c r="AW186" s="5">
        <f t="shared" si="208"/>
        <v>2.144810271951368E-7</v>
      </c>
      <c r="AX186" s="5">
        <f t="shared" si="209"/>
        <v>3.3755762164754664E-4</v>
      </c>
      <c r="AY186" s="5">
        <f t="shared" si="210"/>
        <v>2.9630808028221643E-4</v>
      </c>
      <c r="AZ186" s="5">
        <f t="shared" si="211"/>
        <v>1.3004961643586481E-4</v>
      </c>
      <c r="BA186" s="5">
        <f t="shared" si="212"/>
        <v>3.805251776913406E-5</v>
      </c>
      <c r="BB186" s="5">
        <f t="shared" si="213"/>
        <v>8.3506250244364696E-6</v>
      </c>
      <c r="BC186" s="5">
        <f t="shared" si="214"/>
        <v>1.466035729290067E-6</v>
      </c>
      <c r="BD186" s="5">
        <f t="shared" si="215"/>
        <v>8.809055641911058E-5</v>
      </c>
      <c r="BE186" s="5">
        <f t="shared" si="216"/>
        <v>9.6730037739914862E-5</v>
      </c>
      <c r="BF186" s="5">
        <f t="shared" si="217"/>
        <v>5.3108418095628506E-5</v>
      </c>
      <c r="BG186" s="5">
        <f t="shared" si="218"/>
        <v>1.9439008733452432E-5</v>
      </c>
      <c r="BH186" s="5">
        <f t="shared" si="219"/>
        <v>5.3363723787464442E-6</v>
      </c>
      <c r="BI186" s="5">
        <f t="shared" si="220"/>
        <v>1.171947419958401E-6</v>
      </c>
      <c r="BJ186" s="8">
        <f t="shared" si="221"/>
        <v>0.40361931255831346</v>
      </c>
      <c r="BK186" s="8">
        <f t="shared" si="222"/>
        <v>0.30843658583206335</v>
      </c>
      <c r="BL186" s="8">
        <f t="shared" si="223"/>
        <v>0.27242706099819552</v>
      </c>
      <c r="BM186" s="8">
        <f t="shared" si="224"/>
        <v>0.31660957733415862</v>
      </c>
      <c r="BN186" s="8">
        <f t="shared" si="225"/>
        <v>0.68320602497916538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1.5125</v>
      </c>
      <c r="F187">
        <f>VLOOKUP(B187,home!$B$2:$E$405,3,FALSE)</f>
        <v>0.44</v>
      </c>
      <c r="G187">
        <f>VLOOKUP(C187,away!$B$2:$E$405,4,FALSE)</f>
        <v>0.94</v>
      </c>
      <c r="H187">
        <f>VLOOKUP(A187,away!$A$2:$E$405,3,FALSE)</f>
        <v>1.1875</v>
      </c>
      <c r="I187">
        <f>VLOOKUP(C187,away!$B$2:$E$405,3,FALSE)</f>
        <v>0.61</v>
      </c>
      <c r="J187">
        <f>VLOOKUP(B187,home!$B$2:$E$405,4,FALSE)</f>
        <v>1.05</v>
      </c>
      <c r="K187" s="3">
        <f t="shared" si="170"/>
        <v>0.62556999999999996</v>
      </c>
      <c r="L187" s="3">
        <f t="shared" si="171"/>
        <v>0.76059375000000007</v>
      </c>
      <c r="M187" s="5">
        <f t="shared" si="172"/>
        <v>0.25003265491247356</v>
      </c>
      <c r="N187" s="5">
        <f t="shared" si="173"/>
        <v>0.15641292793359607</v>
      </c>
      <c r="O187" s="5">
        <f t="shared" si="174"/>
        <v>0.19017327462233422</v>
      </c>
      <c r="P187" s="5">
        <f t="shared" si="175"/>
        <v>0.11896669540549358</v>
      </c>
      <c r="Q187" s="5">
        <f t="shared" si="176"/>
        <v>4.892361766370984E-2</v>
      </c>
      <c r="R187" s="5">
        <f t="shared" si="177"/>
        <v>7.2322302047390513E-2</v>
      </c>
      <c r="S187" s="5">
        <f t="shared" si="178"/>
        <v>1.4151226187493305E-2</v>
      </c>
      <c r="T187" s="5">
        <f t="shared" si="179"/>
        <v>3.7210997822407305E-2</v>
      </c>
      <c r="U187" s="5">
        <f t="shared" si="180"/>
        <v>4.5242662491786073E-2</v>
      </c>
      <c r="V187" s="5">
        <f t="shared" si="181"/>
        <v>7.4813544123804115E-4</v>
      </c>
      <c r="W187" s="5">
        <f t="shared" si="182"/>
        <v>1.0201715833962321E-2</v>
      </c>
      <c r="X187" s="5">
        <f t="shared" si="183"/>
        <v>7.7593613025877788E-3</v>
      </c>
      <c r="Y187" s="5">
        <f t="shared" si="184"/>
        <v>2.9508608553700621E-3</v>
      </c>
      <c r="Z187" s="5">
        <f t="shared" si="185"/>
        <v>1.8335963640952479E-2</v>
      </c>
      <c r="AA187" s="5">
        <f t="shared" si="186"/>
        <v>1.1470428774870639E-2</v>
      </c>
      <c r="AB187" s="5">
        <f t="shared" si="187"/>
        <v>3.5877780643479126E-3</v>
      </c>
      <c r="AC187" s="5">
        <f t="shared" si="188"/>
        <v>2.2247894277793696E-5</v>
      </c>
      <c r="AD187" s="5">
        <f t="shared" si="189"/>
        <v>1.5954718435629519E-3</v>
      </c>
      <c r="AE187" s="5">
        <f t="shared" si="190"/>
        <v>1.2135059125149591E-3</v>
      </c>
      <c r="AF187" s="5">
        <f t="shared" si="191"/>
        <v>4.6149250632346236E-4</v>
      </c>
      <c r="AG187" s="5">
        <f t="shared" si="192"/>
        <v>1.1700277199382034E-4</v>
      </c>
      <c r="AH187" s="5">
        <f t="shared" si="193"/>
        <v>3.4865548363839241E-3</v>
      </c>
      <c r="AI187" s="5">
        <f t="shared" si="194"/>
        <v>2.1810841089966908E-3</v>
      </c>
      <c r="AJ187" s="5">
        <f t="shared" si="195"/>
        <v>6.8221039303252996E-4</v>
      </c>
      <c r="AK187" s="5">
        <f t="shared" si="196"/>
        <v>1.4225678518978656E-4</v>
      </c>
      <c r="AL187" s="5">
        <f t="shared" si="197"/>
        <v>4.2342604615168097E-7</v>
      </c>
      <c r="AM187" s="5">
        <f t="shared" si="198"/>
        <v>1.9961586423553526E-4</v>
      </c>
      <c r="AN187" s="5">
        <f t="shared" si="199"/>
        <v>1.5182657873839665E-4</v>
      </c>
      <c r="AO187" s="5">
        <f t="shared" si="200"/>
        <v>5.7739173436153694E-5</v>
      </c>
      <c r="AP187" s="5">
        <f t="shared" si="201"/>
        <v>1.4638684815234843E-5</v>
      </c>
      <c r="AQ187" s="5">
        <f t="shared" si="202"/>
        <v>2.7835230446718812E-6</v>
      </c>
      <c r="AR187" s="5">
        <f t="shared" si="203"/>
        <v>5.3037036351717736E-4</v>
      </c>
      <c r="AS187" s="5">
        <f t="shared" si="204"/>
        <v>3.3178378830544056E-4</v>
      </c>
      <c r="AT187" s="5">
        <f t="shared" si="205"/>
        <v>1.0377699222511722E-4</v>
      </c>
      <c r="AU187" s="5">
        <f t="shared" si="206"/>
        <v>2.1639924342088857E-5</v>
      </c>
      <c r="AV187" s="5">
        <f t="shared" si="207"/>
        <v>3.3843218676701311E-6</v>
      </c>
      <c r="AW187" s="5">
        <f t="shared" si="208"/>
        <v>5.5963353929946582E-9</v>
      </c>
      <c r="AX187" s="5">
        <f t="shared" si="209"/>
        <v>2.0812282698303948E-5</v>
      </c>
      <c r="AY187" s="5">
        <f t="shared" si="210"/>
        <v>1.5829692143563116E-5</v>
      </c>
      <c r="AZ187" s="5">
        <f t="shared" si="211"/>
        <v>6.019982454409106E-6</v>
      </c>
      <c r="BA187" s="5">
        <f t="shared" si="212"/>
        <v>1.5262536766444089E-6</v>
      </c>
      <c r="BB187" s="5">
        <f t="shared" si="213"/>
        <v>2.9021475184256456E-7</v>
      </c>
      <c r="BC187" s="5">
        <f t="shared" si="214"/>
        <v>4.4147105281851135E-8</v>
      </c>
      <c r="BD187" s="5">
        <f t="shared" si="215"/>
        <v>6.7232730612732148E-5</v>
      </c>
      <c r="BE187" s="5">
        <f t="shared" si="216"/>
        <v>4.2058779289406845E-5</v>
      </c>
      <c r="BF187" s="5">
        <f t="shared" si="217"/>
        <v>1.3155355280037119E-5</v>
      </c>
      <c r="BG187" s="5">
        <f t="shared" si="218"/>
        <v>2.7431985341776065E-6</v>
      </c>
      <c r="BH187" s="5">
        <f t="shared" si="219"/>
        <v>4.2901567675637125E-7</v>
      </c>
      <c r="BI187" s="5">
        <f t="shared" si="220"/>
        <v>5.3675867381696655E-8</v>
      </c>
      <c r="BJ187" s="8">
        <f t="shared" si="221"/>
        <v>0.26731808084312864</v>
      </c>
      <c r="BK187" s="8">
        <f t="shared" si="222"/>
        <v>0.38393721295916605</v>
      </c>
      <c r="BL187" s="8">
        <f t="shared" si="223"/>
        <v>0.33040518026985022</v>
      </c>
      <c r="BM187" s="8">
        <f t="shared" si="224"/>
        <v>0.16314914103229142</v>
      </c>
      <c r="BN187" s="8">
        <f t="shared" si="225"/>
        <v>0.83683147258499779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1.5125</v>
      </c>
      <c r="F188">
        <f>VLOOKUP(B188,home!$B$2:$E$405,3,FALSE)</f>
        <v>0.84</v>
      </c>
      <c r="G188">
        <f>VLOOKUP(C188,away!$B$2:$E$405,4,FALSE)</f>
        <v>0.77</v>
      </c>
      <c r="H188">
        <f>VLOOKUP(A188,away!$A$2:$E$405,3,FALSE)</f>
        <v>1.1875</v>
      </c>
      <c r="I188">
        <f>VLOOKUP(C188,away!$B$2:$E$405,3,FALSE)</f>
        <v>0.55000000000000004</v>
      </c>
      <c r="J188">
        <f>VLOOKUP(B188,home!$B$2:$E$405,4,FALSE)</f>
        <v>1.45</v>
      </c>
      <c r="K188" s="3">
        <f t="shared" si="170"/>
        <v>0.97828499999999996</v>
      </c>
      <c r="L188" s="3">
        <f t="shared" si="171"/>
        <v>0.9470312500000001</v>
      </c>
      <c r="M188" s="5">
        <f t="shared" si="172"/>
        <v>0.14582963094216619</v>
      </c>
      <c r="N188" s="5">
        <f t="shared" si="173"/>
        <v>0.14266294050625702</v>
      </c>
      <c r="O188" s="5">
        <f t="shared" si="174"/>
        <v>0.13810521767819833</v>
      </c>
      <c r="P188" s="5">
        <f t="shared" si="175"/>
        <v>0.13510626287631625</v>
      </c>
      <c r="Q188" s="5">
        <f t="shared" si="176"/>
        <v>6.9782507376581843E-2</v>
      </c>
      <c r="R188" s="5">
        <f t="shared" si="177"/>
        <v>6.5394978464653142E-2</v>
      </c>
      <c r="S188" s="5">
        <f t="shared" si="178"/>
        <v>3.1292855489093656E-2</v>
      </c>
      <c r="T188" s="5">
        <f t="shared" si="179"/>
        <v>6.6086215188978517E-2</v>
      </c>
      <c r="U188" s="5">
        <f t="shared" si="180"/>
        <v>6.3974926507293181E-2</v>
      </c>
      <c r="V188" s="5">
        <f t="shared" si="181"/>
        <v>3.2213090276380033E-3</v>
      </c>
      <c r="W188" s="5">
        <f t="shared" si="182"/>
        <v>2.2755726742966453E-2</v>
      </c>
      <c r="X188" s="5">
        <f t="shared" si="183"/>
        <v>2.155038434204995E-2</v>
      </c>
      <c r="Y188" s="5">
        <f t="shared" si="184"/>
        <v>1.0204443710715995E-2</v>
      </c>
      <c r="Z188" s="5">
        <f t="shared" si="185"/>
        <v>2.0643696066367852E-2</v>
      </c>
      <c r="AA188" s="5">
        <f t="shared" si="186"/>
        <v>2.0195418206286671E-2</v>
      </c>
      <c r="AB188" s="5">
        <f t="shared" si="187"/>
        <v>9.8784373499685788E-3</v>
      </c>
      <c r="AC188" s="5">
        <f t="shared" si="188"/>
        <v>1.8652717450239585E-4</v>
      </c>
      <c r="AD188" s="5">
        <f t="shared" si="189"/>
        <v>5.5653965341857323E-3</v>
      </c>
      <c r="AE188" s="5">
        <f t="shared" si="190"/>
        <v>5.2706044365155823E-3</v>
      </c>
      <c r="AF188" s="5">
        <f t="shared" si="191"/>
        <v>2.4957135538844488E-3</v>
      </c>
      <c r="AG188" s="5">
        <f t="shared" si="192"/>
        <v>7.8783957552571078E-4</v>
      </c>
      <c r="AH188" s="5">
        <f t="shared" si="193"/>
        <v>4.8875563225881076E-3</v>
      </c>
      <c r="AI188" s="5">
        <f t="shared" si="194"/>
        <v>4.7814230370431064E-3</v>
      </c>
      <c r="AJ188" s="5">
        <f t="shared" si="195"/>
        <v>2.3387972178968578E-3</v>
      </c>
      <c r="AK188" s="5">
        <f t="shared" si="196"/>
        <v>7.6267007877007576E-4</v>
      </c>
      <c r="AL188" s="5">
        <f t="shared" si="197"/>
        <v>6.9124468899990705E-6</v>
      </c>
      <c r="AM188" s="5">
        <f t="shared" si="198"/>
        <v>1.0889087896891782E-3</v>
      </c>
      <c r="AN188" s="5">
        <f t="shared" si="199"/>
        <v>1.0312306522353297E-3</v>
      </c>
      <c r="AO188" s="5">
        <f t="shared" si="200"/>
        <v>4.8830382681236981E-4</v>
      </c>
      <c r="AP188" s="5">
        <f t="shared" si="201"/>
        <v>1.5414632782863406E-4</v>
      </c>
      <c r="AQ188" s="5">
        <f t="shared" si="202"/>
        <v>3.6495347381615276E-5</v>
      </c>
      <c r="AR188" s="5">
        <f t="shared" si="203"/>
        <v>9.2573371472520402E-4</v>
      </c>
      <c r="AS188" s="5">
        <f t="shared" si="204"/>
        <v>9.0563140710994607E-4</v>
      </c>
      <c r="AT188" s="5">
        <f t="shared" si="205"/>
        <v>4.4298281055227685E-4</v>
      </c>
      <c r="AU188" s="5">
        <f t="shared" si="206"/>
        <v>1.4445447960704469E-4</v>
      </c>
      <c r="AV188" s="5">
        <f t="shared" si="207"/>
        <v>3.5329412645594425E-5</v>
      </c>
      <c r="AW188" s="5">
        <f t="shared" si="208"/>
        <v>1.7789306234439738E-7</v>
      </c>
      <c r="AX188" s="5">
        <f t="shared" si="209"/>
        <v>1.7754385588684621E-4</v>
      </c>
      <c r="AY188" s="5">
        <f t="shared" si="210"/>
        <v>1.6813957977033985E-4</v>
      </c>
      <c r="AZ188" s="5">
        <f t="shared" si="211"/>
        <v>7.9616718202189823E-5</v>
      </c>
      <c r="BA188" s="5">
        <f t="shared" si="212"/>
        <v>2.5133173386639198E-5</v>
      </c>
      <c r="BB188" s="5">
        <f t="shared" si="213"/>
        <v>5.9504751522039135E-6</v>
      </c>
      <c r="BC188" s="5">
        <f t="shared" si="214"/>
        <v>1.1270571842971229E-6</v>
      </c>
      <c r="BD188" s="5">
        <f t="shared" si="215"/>
        <v>1.4611645950389217E-4</v>
      </c>
      <c r="BE188" s="5">
        <f t="shared" si="216"/>
        <v>1.4294354058576512E-4</v>
      </c>
      <c r="BF188" s="5">
        <f t="shared" si="217"/>
        <v>6.9919760800972629E-5</v>
      </c>
      <c r="BG188" s="5">
        <f t="shared" si="218"/>
        <v>2.2800484398393167E-5</v>
      </c>
      <c r="BH188" s="5">
        <f t="shared" si="219"/>
        <v>5.5763429699205137E-6</v>
      </c>
      <c r="BI188" s="5">
        <f t="shared" si="220"/>
        <v>1.0910505364657383E-6</v>
      </c>
      <c r="BJ188" s="8">
        <f t="shared" si="221"/>
        <v>0.3504183677711909</v>
      </c>
      <c r="BK188" s="8">
        <f t="shared" si="222"/>
        <v>0.31581163753637687</v>
      </c>
      <c r="BL188" s="8">
        <f t="shared" si="223"/>
        <v>0.3131620043261335</v>
      </c>
      <c r="BM188" s="8">
        <f t="shared" si="224"/>
        <v>0.30298620616918825</v>
      </c>
      <c r="BN188" s="8">
        <f t="shared" si="225"/>
        <v>0.69688153784417284</v>
      </c>
    </row>
    <row r="189" spans="1:66" s="11" customFormat="1" x14ac:dyDescent="0.25">
      <c r="A189" s="11" t="s">
        <v>40</v>
      </c>
      <c r="B189" s="11" t="s">
        <v>320</v>
      </c>
      <c r="C189" s="11" t="s">
        <v>239</v>
      </c>
      <c r="D189" s="11" t="s">
        <v>495</v>
      </c>
      <c r="E189" s="11">
        <f>VLOOKUP(A189,home!$A$2:$E$405,3,FALSE)</f>
        <v>1.5125</v>
      </c>
      <c r="F189" s="11">
        <f>VLOOKUP(B189,home!$B$2:$E$405,3,FALSE)</f>
        <v>1.49</v>
      </c>
      <c r="G189" s="11">
        <f>VLOOKUP(C189,away!$B$2:$E$405,4,FALSE)</f>
        <v>0.5</v>
      </c>
      <c r="H189" s="11">
        <f>VLOOKUP(A189,away!$A$2:$E$405,3,FALSE)</f>
        <v>1.1875</v>
      </c>
      <c r="I189" s="11">
        <f>VLOOKUP(C189,away!$B$2:$E$405,3,FALSE)</f>
        <v>0.77</v>
      </c>
      <c r="J189" s="11">
        <f>VLOOKUP(B189,home!$B$2:$E$405,4,FALSE)</f>
        <v>0.49</v>
      </c>
      <c r="K189" s="12">
        <f t="shared" si="170"/>
        <v>1.1268125</v>
      </c>
      <c r="L189" s="12">
        <f t="shared" si="171"/>
        <v>0.44804375000000002</v>
      </c>
      <c r="M189" s="13">
        <f t="shared" si="172"/>
        <v>0.20703731215576154</v>
      </c>
      <c r="N189" s="13">
        <f t="shared" si="173"/>
        <v>0.23329223130351401</v>
      </c>
      <c r="O189" s="13">
        <f t="shared" si="174"/>
        <v>9.2761773728187974E-2</v>
      </c>
      <c r="P189" s="13">
        <f t="shared" si="175"/>
        <v>0.1045251261590938</v>
      </c>
      <c r="Q189" s="13">
        <f t="shared" si="176"/>
        <v>0.13143830119284547</v>
      </c>
      <c r="R189" s="13">
        <f t="shared" si="177"/>
        <v>2.0780666478914411E-2</v>
      </c>
      <c r="S189" s="13">
        <f t="shared" si="178"/>
        <v>1.319267271779837E-2</v>
      </c>
      <c r="T189" s="13">
        <f t="shared" si="179"/>
        <v>5.8890109360071954E-2</v>
      </c>
      <c r="U189" s="13">
        <f t="shared" si="180"/>
        <v>2.3415914746771741E-2</v>
      </c>
      <c r="V189" s="13">
        <f t="shared" si="181"/>
        <v>7.4005220811280883E-4</v>
      </c>
      <c r="W189" s="13">
        <f t="shared" si="182"/>
        <v>4.9368773587621054E-2</v>
      </c>
      <c r="X189" s="13">
        <f t="shared" si="183"/>
        <v>2.2119370451098689E-2</v>
      </c>
      <c r="Y189" s="13">
        <f t="shared" si="184"/>
        <v>4.9552228422747244E-3</v>
      </c>
      <c r="Z189" s="13">
        <f t="shared" si="185"/>
        <v>3.1035492455707032E-3</v>
      </c>
      <c r="AA189" s="13">
        <f t="shared" si="186"/>
        <v>3.4971180842746376E-3</v>
      </c>
      <c r="AB189" s="13">
        <f t="shared" si="187"/>
        <v>1.970298185668358E-3</v>
      </c>
      <c r="AC189" s="13">
        <f t="shared" si="188"/>
        <v>2.3351482400643056E-5</v>
      </c>
      <c r="AD189" s="13">
        <f t="shared" si="189"/>
        <v>1.3907337797050319E-2</v>
      </c>
      <c r="AE189" s="13">
        <f t="shared" si="190"/>
        <v>6.2310957791071641E-3</v>
      </c>
      <c r="AF189" s="13">
        <f t="shared" si="191"/>
        <v>1.3959017597401726E-3</v>
      </c>
      <c r="AG189" s="13">
        <f t="shared" si="192"/>
        <v>2.0847501968852868E-4</v>
      </c>
      <c r="AH189" s="13">
        <f t="shared" si="193"/>
        <v>3.476314605737922E-4</v>
      </c>
      <c r="AI189" s="13">
        <f t="shared" si="194"/>
        <v>3.917154751678062E-4</v>
      </c>
      <c r="AJ189" s="13">
        <f t="shared" si="195"/>
        <v>2.2069494693126185E-4</v>
      </c>
      <c r="AK189" s="13">
        <f t="shared" si="196"/>
        <v>8.2893941629660821E-5</v>
      </c>
      <c r="AL189" s="13">
        <f t="shared" si="197"/>
        <v>4.715703886442961E-7</v>
      </c>
      <c r="AM189" s="13">
        <f t="shared" si="198"/>
        <v>3.1341924142877496E-3</v>
      </c>
      <c r="AN189" s="13">
        <f t="shared" si="199"/>
        <v>1.4042553225190367E-3</v>
      </c>
      <c r="AO189" s="13">
        <f t="shared" si="200"/>
        <v>3.1458391032944432E-4</v>
      </c>
      <c r="AP189" s="13">
        <f t="shared" si="201"/>
        <v>4.6982451624556002E-5</v>
      </c>
      <c r="AQ189" s="13">
        <f t="shared" si="202"/>
        <v>5.2625484525149156E-6</v>
      </c>
      <c r="AR189" s="13">
        <f t="shared" si="203"/>
        <v>3.1150820642691813E-5</v>
      </c>
      <c r="AS189" s="13">
        <f t="shared" si="204"/>
        <v>3.5101134085443163E-5</v>
      </c>
      <c r="AT189" s="13">
        <f t="shared" si="205"/>
        <v>1.9776198325826717E-5</v>
      </c>
      <c r="AU189" s="13">
        <f t="shared" si="206"/>
        <v>7.4280224920068708E-6</v>
      </c>
      <c r="AV189" s="13">
        <f t="shared" si="207"/>
        <v>2.0924971485686239E-6</v>
      </c>
      <c r="AW189" s="13">
        <f t="shared" si="208"/>
        <v>6.6132677369841331E-9</v>
      </c>
      <c r="AX189" s="13">
        <f t="shared" si="209"/>
        <v>5.8860786497076959E-4</v>
      </c>
      <c r="AY189" s="13">
        <f t="shared" si="210"/>
        <v>2.6372207510099729E-4</v>
      </c>
      <c r="AZ189" s="13">
        <f t="shared" si="211"/>
        <v>5.9079513743016215E-5</v>
      </c>
      <c r="BA189" s="13">
        <f t="shared" si="212"/>
        <v>8.823402295199176E-6</v>
      </c>
      <c r="BB189" s="13">
        <f t="shared" si="213"/>
        <v>9.8831756302491145E-7</v>
      </c>
      <c r="BC189" s="13">
        <f t="shared" si="214"/>
        <v>8.8561901425708563E-8</v>
      </c>
      <c r="BD189" s="13">
        <f t="shared" si="215"/>
        <v>2.3261550827215075E-6</v>
      </c>
      <c r="BE189" s="13">
        <f t="shared" si="216"/>
        <v>2.6211406241491284E-6</v>
      </c>
      <c r="BF189" s="13">
        <f t="shared" si="217"/>
        <v>1.4767670097745202E-6</v>
      </c>
      <c r="BG189" s="13">
        <f t="shared" si="218"/>
        <v>5.5467984206718379E-7</v>
      </c>
      <c r="BH189" s="13">
        <f t="shared" si="219"/>
        <v>1.5625504488483221E-7</v>
      </c>
      <c r="BI189" s="13">
        <f t="shared" si="220"/>
        <v>3.521402755285796E-8</v>
      </c>
      <c r="BJ189" s="14">
        <f t="shared" si="221"/>
        <v>0.52763340547579995</v>
      </c>
      <c r="BK189" s="14">
        <f t="shared" si="222"/>
        <v>0.3257827083686568</v>
      </c>
      <c r="BL189" s="14">
        <f t="shared" si="223"/>
        <v>0.14357142593244532</v>
      </c>
      <c r="BM189" s="14">
        <f t="shared" si="224"/>
        <v>0.20999196254232219</v>
      </c>
      <c r="BN189" s="14">
        <f t="shared" si="225"/>
        <v>0.78983541101831722</v>
      </c>
    </row>
    <row r="190" spans="1:66" x14ac:dyDescent="0.25">
      <c r="A190" t="s">
        <v>69</v>
      </c>
      <c r="B190" t="s">
        <v>258</v>
      </c>
      <c r="C190" t="s">
        <v>71</v>
      </c>
      <c r="D190" s="16">
        <v>44229</v>
      </c>
      <c r="E190" s="15">
        <f>VLOOKUP(A190,home!$A$2:$E$405,3,FALSE)</f>
        <v>1.34666666666667</v>
      </c>
      <c r="F190" s="15">
        <f>VLOOKUP(B190,home!$B$2:$E$405,3,FALSE)</f>
        <v>0.56000000000000005</v>
      </c>
      <c r="G190" s="15">
        <f>VLOOKUP(C190,away!$B$2:$E$405,4,FALSE)</f>
        <v>1.42</v>
      </c>
      <c r="H190" s="15">
        <f>VLOOKUP(A190,away!$A$2:$E$405,3,FALSE)</f>
        <v>1.3688888888888899</v>
      </c>
      <c r="I190" s="15">
        <f>VLOOKUP(C190,away!$B$2:$E$405,3,FALSE)</f>
        <v>0.68</v>
      </c>
      <c r="J190" s="15">
        <f>VLOOKUP(B190,home!$B$2:$E$405,4,FALSE)</f>
        <v>1.1000000000000001</v>
      </c>
      <c r="K190" s="17">
        <f t="shared" ref="K190:K197" si="226">E190*F190*G190</f>
        <v>1.0708693333333361</v>
      </c>
      <c r="L190" s="17">
        <f t="shared" ref="L190:L197" si="227">H190*I190*J190</f>
        <v>1.0239288888888898</v>
      </c>
      <c r="M190" s="18">
        <f t="shared" ref="M190:M253" si="228">_xlfn.POISSON.DIST(0,K190,FALSE) * _xlfn.POISSON.DIST(0,L190,FALSE)</f>
        <v>0.12309507899976853</v>
      </c>
      <c r="N190" s="18">
        <f t="shared" ref="N190:N253" si="229">_xlfn.POISSON.DIST(1,K190,FALSE) * _xlfn.POISSON.DIST(0,L190,FALSE)</f>
        <v>0.13181874518509648</v>
      </c>
      <c r="O190" s="18">
        <f t="shared" ref="O190:O253" si="230">_xlfn.POISSON.DIST(0,K190,FALSE) * _xlfn.POISSON.DIST(1,L190,FALSE)</f>
        <v>0.12604060746792309</v>
      </c>
      <c r="P190" s="18">
        <f t="shared" ref="P190:P253" si="231">_xlfn.POISSON.DIST(1,K190,FALSE) * _xlfn.POISSON.DIST(1,L190,FALSE)</f>
        <v>0.13497302129210353</v>
      </c>
      <c r="Q190" s="18">
        <f t="shared" ref="Q190:Q253" si="232">_xlfn.POISSON.DIST(2,K190,FALSE) * _xlfn.POISSON.DIST(0,L190,FALSE)</f>
        <v>7.0580325888600581E-2</v>
      </c>
      <c r="R190" s="18">
        <f t="shared" ref="R190:R253" si="233">_xlfn.POISSON.DIST(0,K190,FALSE) * _xlfn.POISSON.DIST(2,L190,FALSE)</f>
        <v>6.4528309579755597E-2</v>
      </c>
      <c r="S190" s="18">
        <f t="shared" ref="S190:S253" si="234">_xlfn.POISSON.DIST(2,K190,FALSE) * _xlfn.POISSON.DIST(2,L190,FALSE)</f>
        <v>3.6999278575451593E-2</v>
      </c>
      <c r="T190" s="18">
        <f t="shared" ref="T190:T253" si="235">_xlfn.POISSON.DIST(2,K190,FALSE) * _xlfn.POISSON.DIST(1,L190,FALSE)</f>
        <v>7.2269234664530529E-2</v>
      </c>
      <c r="U190" s="18">
        <f t="shared" ref="U190:U253" si="236">_xlfn.POISSON.DIST(1,K190,FALSE) * _xlfn.POISSON.DIST(2,L190,FALSE)</f>
        <v>6.9101387860800015E-2</v>
      </c>
      <c r="V190" s="18">
        <f t="shared" ref="V190:V253" si="237">_xlfn.POISSON.DIST(3,K190,FALSE) * _xlfn.POISSON.DIST(3,L190,FALSE)</f>
        <v>4.5077209652677301E-3</v>
      </c>
      <c r="W190" s="18">
        <f t="shared" ref="W190:W253" si="238">_xlfn.POISSON.DIST(3,K190,FALSE) * _xlfn.POISSON.DIST(0,L190,FALSE)</f>
        <v>2.5194102176925103E-2</v>
      </c>
      <c r="X190" s="18">
        <f t="shared" ref="X190:X253" si="239">_xlfn.POISSON.DIST(3,K190,FALSE) * _xlfn.POISSON.DIST(1,L190,FALSE)</f>
        <v>2.5796969048572076E-2</v>
      </c>
      <c r="Y190" s="18">
        <f t="shared" ref="Y190:Y253" si="240">_xlfn.POISSON.DIST(3,K190,FALSE) * _xlfn.POISSON.DIST(2,L190,FALSE)</f>
        <v>1.3207130927302742E-2</v>
      </c>
      <c r="Z190" s="18">
        <f t="shared" ref="Z190:Z253" si="241">_xlfn.POISSON.DIST(0,K190,FALSE) * _xlfn.POISSON.DIST(3,L190,FALSE)</f>
        <v>2.202413344329248E-2</v>
      </c>
      <c r="AA190" s="18">
        <f t="shared" ref="AA190:AA253" si="242">_xlfn.POISSON.DIST(1,K190,FALSE) * _xlfn.POISSON.DIST(3,L190,FALSE)</f>
        <v>2.3584969097663055E-2</v>
      </c>
      <c r="AB190" s="18">
        <f t="shared" ref="AB190:AB253" si="243">_xlfn.POISSON.DIST(2,K190,FALSE) * _xlfn.POISSON.DIST(3,L190,FALSE)</f>
        <v>1.2628210067150883E-2</v>
      </c>
      <c r="AC190" s="18">
        <f t="shared" ref="AC190:AC253" si="244">_xlfn.POISSON.DIST(4,K190,FALSE) * _xlfn.POISSON.DIST(4,L190,FALSE)</f>
        <v>3.0891807514147598E-4</v>
      </c>
      <c r="AD190" s="18">
        <f t="shared" ref="AD190:AD253" si="245">_xlfn.POISSON.DIST(4,K190,FALSE) * _xlfn.POISSON.DIST(0,L190,FALSE)</f>
        <v>6.7448978505339338E-3</v>
      </c>
      <c r="AE190" s="18">
        <f t="shared" ref="AE190:AE253" si="246">_xlfn.POISSON.DIST(4,K190,FALSE) * _xlfn.POISSON.DIST(1,L190,FALSE)</f>
        <v>6.9062957617662714E-3</v>
      </c>
      <c r="AF190" s="18">
        <f t="shared" ref="AF190:AF253" si="247">_xlfn.POISSON.DIST(4,K190,FALSE) * _xlfn.POISSON.DIST(2,L190,FALSE)</f>
        <v>3.5357778728416934E-3</v>
      </c>
      <c r="AG190" s="18">
        <f t="shared" ref="AG190:AG253" si="248">_xlfn.POISSON.DIST(4,K190,FALSE) * _xlfn.POISSON.DIST(3,L190,FALSE)</f>
        <v>1.2067950362322391E-3</v>
      </c>
      <c r="AH190" s="18">
        <f t="shared" ref="AH190:AH253" si="249">_xlfn.POISSON.DIST(0,K190,FALSE) * _xlfn.POISSON.DIST(4,L190,FALSE)</f>
        <v>5.6377866213327774E-3</v>
      </c>
      <c r="AI190" s="18">
        <f t="shared" ref="AI190:AI253" si="250">_xlfn.POISSON.DIST(1,K190,FALSE) * _xlfn.POISSON.DIST(4,L190,FALSE)</f>
        <v>6.0373328006622339E-3</v>
      </c>
      <c r="AJ190" s="18">
        <f t="shared" ref="AJ190:AJ253" si="251">_xlfn.POISSON.DIST(2,K190,FALSE) * _xlfn.POISSON.DIST(4,L190,FALSE)</f>
        <v>3.2325972756783242E-3</v>
      </c>
      <c r="AK190" s="18">
        <f t="shared" ref="AK190:AK253" si="252">_xlfn.POISSON.DIST(3,K190,FALSE) * _xlfn.POISSON.DIST(4,L190,FALSE)</f>
        <v>1.1538964298469351E-3</v>
      </c>
      <c r="AL190" s="18">
        <f t="shared" ref="AL190:AL253" si="253">_xlfn.POISSON.DIST(5,K190,FALSE) * _xlfn.POISSON.DIST(5,L190,FALSE)</f>
        <v>1.3549073211501655E-5</v>
      </c>
      <c r="AM190" s="18">
        <f t="shared" ref="AM190:AM253" si="254">_xlfn.POISSON.DIST(5,K190,FALSE) * _xlfn.POISSON.DIST(0,L190,FALSE)</f>
        <v>1.4445808529205454E-3</v>
      </c>
      <c r="AN190" s="18">
        <f t="shared" ref="AN190:AN253" si="255">_xlfn.POISSON.DIST(5,K190,FALSE) * _xlfn.POISSON.DIST(1,L190,FALSE)</f>
        <v>1.4791480676410987E-3</v>
      </c>
      <c r="AO190" s="18">
        <f t="shared" ref="AO190:AO253" si="256">_xlfn.POISSON.DIST(5,K190,FALSE) * _xlfn.POISSON.DIST(2,L190,FALSE)</f>
        <v>7.5727121870094929E-4</v>
      </c>
      <c r="AP190" s="18">
        <f t="shared" ref="AP190:AP253" si="257">_xlfn.POISSON.DIST(5,K190,FALSE) * _xlfn.POISSON.DIST(3,L190,FALSE)</f>
        <v>2.5846395918399949E-4</v>
      </c>
      <c r="AQ190" s="18">
        <f t="shared" ref="AQ190:AQ253" si="258">_xlfn.POISSON.DIST(5,K190,FALSE) * _xlfn.POISSON.DIST(4,L190,FALSE)</f>
        <v>6.616217863627398E-5</v>
      </c>
      <c r="AR190" s="18">
        <f t="shared" ref="AR190:AR253" si="259">_xlfn.POISSON.DIST(0,K190,FALSE) * _xlfn.POISSON.DIST(5,L190,FALSE)</f>
        <v>1.154538518194784E-3</v>
      </c>
      <c r="AS190" s="18">
        <f t="shared" ref="AS190:AS253" si="260">_xlfn.POISSON.DIST(1,K190,FALSE) * _xlfn.POISSON.DIST(5,L190,FALSE)</f>
        <v>1.2363598932869063E-3</v>
      </c>
      <c r="AT190" s="18">
        <f t="shared" ref="AT190:AT253" si="261">_xlfn.POISSON.DIST(2,K190,FALSE) * _xlfn.POISSON.DIST(5,L190,FALSE)</f>
        <v>6.6198994734211185E-4</v>
      </c>
      <c r="AU190" s="18">
        <f t="shared" ref="AU190:AU253" si="262">_xlfn.POISSON.DIST(3,K190,FALSE) * _xlfn.POISSON.DIST(5,L190,FALSE)</f>
        <v>2.3630157786120584E-4</v>
      </c>
      <c r="AV190" s="18">
        <f t="shared" ref="AV190:AV253" si="263">_xlfn.POISSON.DIST(4,K190,FALSE) * _xlfn.POISSON.DIST(5,L190,FALSE)</f>
        <v>6.3262028287461232E-5</v>
      </c>
      <c r="AW190" s="18">
        <f t="shared" ref="AW190:AW253" si="264">_xlfn.POISSON.DIST(6,K190,FALSE) * _xlfn.POISSON.DIST(6,L190,FALSE)</f>
        <v>4.1267994760278838E-7</v>
      </c>
      <c r="AX190" s="18">
        <f t="shared" ref="AX190:AX253" si="265">_xlfn.POISSON.DIST(6,K190,FALSE) * _xlfn.POISSON.DIST(0,L190,FALSE)</f>
        <v>2.5782622248552095E-4</v>
      </c>
      <c r="AY190" s="18">
        <f t="shared" ref="AY190:AY253" si="266">_xlfn.POISSON.DIST(6,K190,FALSE) * _xlfn.POISSON.DIST(1,L190,FALSE)</f>
        <v>2.639957175160192E-4</v>
      </c>
      <c r="AZ190" s="18">
        <f t="shared" ref="AZ190:AZ253" si="267">_xlfn.POISSON.DIST(6,K190,FALSE) * _xlfn.POISSON.DIST(2,L190,FALSE)</f>
        <v>1.3515642085380134E-4</v>
      </c>
      <c r="BA190" s="18">
        <f t="shared" ref="BA190:BA253" si="268">_xlfn.POISSON.DIST(6,K190,FALSE) * _xlfn.POISSON.DIST(3,L190,FALSE)</f>
        <v>4.6130187943677332E-5</v>
      </c>
      <c r="BB190" s="18">
        <f t="shared" ref="BB190:BB253" si="269">_xlfn.POISSON.DIST(6,K190,FALSE) * _xlfn.POISSON.DIST(4,L190,FALSE)</f>
        <v>1.1808508021351297E-5</v>
      </c>
      <c r="BC190" s="18">
        <f t="shared" ref="BC190:BC253" si="270">_xlfn.POISSON.DIST(6,K190,FALSE) * _xlfn.POISSON.DIST(5,L190,FALSE)</f>
        <v>2.4182144995475557E-6</v>
      </c>
      <c r="BD190" s="18">
        <f t="shared" ref="BD190:BD253" si="271">_xlfn.POISSON.DIST(0,K190,FALSE) * _xlfn.POISSON.DIST(6,L190,FALSE)</f>
        <v>1.9702755701910167E-4</v>
      </c>
      <c r="BE190" s="18">
        <f t="shared" ref="BE190:BE253" si="272">_xlfn.POISSON.DIST(1,K190,FALSE) * _xlfn.POISSON.DIST(6,L190,FALSE)</f>
        <v>2.1099076863334131E-4</v>
      </c>
      <c r="BF190" s="18">
        <f t="shared" ref="BF190:BF253" si="273">_xlfn.POISSON.DIST(2,K190,FALSE) * _xlfn.POISSON.DIST(6,L190,FALSE)</f>
        <v>1.1297177187293716E-4</v>
      </c>
      <c r="BG190" s="18">
        <f t="shared" ref="BG190:BG253" si="274">_xlfn.POISSON.DIST(3,K190,FALSE) * _xlfn.POISSON.DIST(6,L190,FALSE)</f>
        <v>4.0326002010352645E-5</v>
      </c>
      <c r="BH190" s="18">
        <f t="shared" ref="BH190:BH253" si="275">_xlfn.POISSON.DIST(4,K190,FALSE) * _xlfn.POISSON.DIST(6,L190,FALSE)</f>
        <v>1.0795969722206278E-5</v>
      </c>
      <c r="BI190" s="18">
        <f t="shared" ref="BI190:BI253" si="276">_xlfn.POISSON.DIST(5,K190,FALSE) * _xlfn.POISSON.DIST(6,L190,FALSE)</f>
        <v>2.3122145798211842E-6</v>
      </c>
      <c r="BJ190" s="19">
        <f t="shared" ref="BJ190:BJ253" si="277">SUM(N190,Q190,T190,W190,X190,Y190,AD190,AE190,AF190,AG190,AM190,AN190,AO190,AP190,AQ190,AX190,AY190,AZ190,BA190,BB190,BC190)</f>
        <v>0.36198323596080445</v>
      </c>
      <c r="BK190" s="19">
        <f t="shared" ref="BK190:BK253" si="278">SUM(M190,P190,S190,V190,AC190,AL190,AY190)</f>
        <v>0.30016156269846039</v>
      </c>
      <c r="BL190" s="19">
        <f t="shared" ref="BL190:BL253" si="279">SUM(O190,R190,U190,AA190,AB190,AH190,AI190,AJ190,AK190,AR190,AS190,AT190,AU190,AV190,BD190,BE190,BF190,BG190,BH190,BI190)</f>
        <v>0.31587197344962309</v>
      </c>
      <c r="BM190" s="19">
        <f t="shared" ref="BM190:BM253" si="280">SUM(S190:BI190)</f>
        <v>0.34874123410136421</v>
      </c>
      <c r="BN190" s="19">
        <f t="shared" ref="BN190:BN253" si="281">SUM(M190:R190)</f>
        <v>0.65103608841324789</v>
      </c>
    </row>
    <row r="191" spans="1:66" x14ac:dyDescent="0.25">
      <c r="A191" t="s">
        <v>69</v>
      </c>
      <c r="B191" t="s">
        <v>70</v>
      </c>
      <c r="C191" t="s">
        <v>324</v>
      </c>
      <c r="D191" s="16">
        <v>44229</v>
      </c>
      <c r="E191" s="15">
        <f>VLOOKUP(A191,home!$A$2:$E$405,3,FALSE)</f>
        <v>1.34666666666667</v>
      </c>
      <c r="F191" s="15">
        <f>VLOOKUP(B191,home!$B$2:$E$405,3,FALSE)</f>
        <v>0.87</v>
      </c>
      <c r="G191" s="15">
        <f>VLOOKUP(C191,away!$B$2:$E$405,4,FALSE)</f>
        <v>0.74</v>
      </c>
      <c r="H191" s="15">
        <f>VLOOKUP(A191,away!$A$2:$E$405,3,FALSE)</f>
        <v>1.3688888888888899</v>
      </c>
      <c r="I191" s="15">
        <f>VLOOKUP(C191,away!$B$2:$E$405,3,FALSE)</f>
        <v>0.93</v>
      </c>
      <c r="J191" s="15">
        <f>VLOOKUP(B191,home!$B$2:$E$405,4,FALSE)</f>
        <v>0.85</v>
      </c>
      <c r="K191" s="17">
        <f t="shared" si="226"/>
        <v>0.86698400000000209</v>
      </c>
      <c r="L191" s="17">
        <f t="shared" si="227"/>
        <v>1.0821066666666674</v>
      </c>
      <c r="M191" s="18">
        <f t="shared" si="228"/>
        <v>0.14240350498240761</v>
      </c>
      <c r="N191" s="18">
        <f t="shared" si="229"/>
        <v>0.12346156036366798</v>
      </c>
      <c r="O191" s="18">
        <f t="shared" si="230"/>
        <v>0.15409578209816324</v>
      </c>
      <c r="P191" s="18">
        <f t="shared" si="231"/>
        <v>0.13359857754659429</v>
      </c>
      <c r="Q191" s="18">
        <f t="shared" si="232"/>
        <v>5.3519598725167275E-2</v>
      </c>
      <c r="R191" s="18">
        <f t="shared" si="233"/>
        <v>8.3374036556818271E-2</v>
      </c>
      <c r="S191" s="18">
        <f t="shared" si="234"/>
        <v>3.1334516528715987E-2</v>
      </c>
      <c r="T191" s="18">
        <f t="shared" si="235"/>
        <v>5.7913914577828379E-2</v>
      </c>
      <c r="U191" s="18">
        <f t="shared" si="236"/>
        <v>7.228395571017672E-2</v>
      </c>
      <c r="V191" s="18">
        <f t="shared" si="237"/>
        <v>3.2663419164389172E-3</v>
      </c>
      <c r="W191" s="18">
        <f t="shared" si="238"/>
        <v>1.5466878593713514E-2</v>
      </c>
      <c r="X191" s="18">
        <f t="shared" si="239"/>
        <v>1.6736812438781362E-2</v>
      </c>
      <c r="Y191" s="18">
        <f t="shared" si="240"/>
        <v>9.0555081593774577E-3</v>
      </c>
      <c r="Z191" s="18">
        <f t="shared" si="241"/>
        <v>3.0073200261681171E-2</v>
      </c>
      <c r="AA191" s="18">
        <f t="shared" si="242"/>
        <v>2.6072983455673455E-2</v>
      </c>
      <c r="AB191" s="18">
        <f t="shared" si="243"/>
        <v>1.1302429744166821E-2</v>
      </c>
      <c r="AC191" s="18">
        <f t="shared" si="244"/>
        <v>1.9152382953590476E-4</v>
      </c>
      <c r="AD191" s="18">
        <f t="shared" si="245"/>
        <v>3.3523840676730368E-3</v>
      </c>
      <c r="AE191" s="18">
        <f t="shared" si="246"/>
        <v>3.6276371488561132E-3</v>
      </c>
      <c r="AF191" s="18">
        <f t="shared" si="247"/>
        <v>1.9627451715124307E-3</v>
      </c>
      <c r="AG191" s="18">
        <f t="shared" si="248"/>
        <v>7.0796654502047111E-4</v>
      </c>
      <c r="AH191" s="18">
        <f t="shared" si="249"/>
        <v>8.1356026227917388E-3</v>
      </c>
      <c r="AI191" s="18">
        <f t="shared" si="250"/>
        <v>7.0534373043184906E-3</v>
      </c>
      <c r="AJ191" s="18">
        <f t="shared" si="251"/>
        <v>3.0576086439236378E-3</v>
      </c>
      <c r="AK191" s="18">
        <f t="shared" si="252"/>
        <v>8.8363259084783265E-4</v>
      </c>
      <c r="AL191" s="18">
        <f t="shared" si="253"/>
        <v>7.1872700592402775E-6</v>
      </c>
      <c r="AM191" s="18">
        <f t="shared" si="254"/>
        <v>5.812926697054896E-4</v>
      </c>
      <c r="AN191" s="18">
        <f t="shared" si="255"/>
        <v>6.2902067317277544E-4</v>
      </c>
      <c r="AO191" s="18">
        <f t="shared" si="256"/>
        <v>3.4033373195570759E-4</v>
      </c>
      <c r="AP191" s="18">
        <f t="shared" si="257"/>
        <v>1.2275913341360596E-4</v>
      </c>
      <c r="AQ191" s="18">
        <f t="shared" si="258"/>
        <v>3.3209619165271463E-5</v>
      </c>
      <c r="AR191" s="18">
        <f t="shared" si="259"/>
        <v>1.7607179670947539E-3</v>
      </c>
      <c r="AS191" s="18">
        <f t="shared" si="260"/>
        <v>1.5265143059836818E-3</v>
      </c>
      <c r="AT191" s="18">
        <f t="shared" si="261"/>
        <v>6.6173173952947958E-4</v>
      </c>
      <c r="AU191" s="18">
        <f t="shared" si="262"/>
        <v>1.9123694348807595E-4</v>
      </c>
      <c r="AV191" s="18">
        <f t="shared" si="263"/>
        <v>4.1449842553266599E-5</v>
      </c>
      <c r="AW191" s="18">
        <f t="shared" si="264"/>
        <v>1.8730208776118064E-7</v>
      </c>
      <c r="AX191" s="18">
        <f t="shared" si="265"/>
        <v>8.3995240658657537E-5</v>
      </c>
      <c r="AY191" s="18">
        <f t="shared" si="266"/>
        <v>9.0891809885004432E-5</v>
      </c>
      <c r="AZ191" s="18">
        <f t="shared" si="267"/>
        <v>4.91773167109813E-5</v>
      </c>
      <c r="BA191" s="18">
        <f t="shared" si="268"/>
        <v>1.7738367420576994E-5</v>
      </c>
      <c r="BB191" s="18">
        <f t="shared" si="269"/>
        <v>4.798701410397295E-6</v>
      </c>
      <c r="BC191" s="18">
        <f t="shared" si="270"/>
        <v>1.038541357506731E-6</v>
      </c>
      <c r="BD191" s="18">
        <f t="shared" si="271"/>
        <v>3.1754744171883572E-4</v>
      </c>
      <c r="BE191" s="18">
        <f t="shared" si="272"/>
        <v>2.7530855121116372E-4</v>
      </c>
      <c r="BF191" s="18">
        <f t="shared" si="273"/>
        <v>1.1934405448163005E-4</v>
      </c>
      <c r="BG191" s="18">
        <f t="shared" si="274"/>
        <v>3.4489795243567268E-5</v>
      </c>
      <c r="BH191" s="18">
        <f t="shared" si="275"/>
        <v>7.4755251598622483E-6</v>
      </c>
      <c r="BI191" s="18">
        <f t="shared" si="276"/>
        <v>1.2962321410396058E-6</v>
      </c>
      <c r="BJ191" s="19">
        <f t="shared" si="277"/>
        <v>0.28775926159645393</v>
      </c>
      <c r="BK191" s="19">
        <f t="shared" si="278"/>
        <v>0.31089254388363702</v>
      </c>
      <c r="BL191" s="19">
        <f t="shared" si="279"/>
        <v>0.37119658112548548</v>
      </c>
      <c r="BM191" s="19">
        <f t="shared" si="280"/>
        <v>0.30937782208664172</v>
      </c>
      <c r="BN191" s="19">
        <f t="shared" si="281"/>
        <v>0.69045306027281872</v>
      </c>
    </row>
    <row r="192" spans="1:66" x14ac:dyDescent="0.25">
      <c r="A192" t="s">
        <v>69</v>
      </c>
      <c r="B192" t="s">
        <v>261</v>
      </c>
      <c r="C192" t="s">
        <v>79</v>
      </c>
      <c r="D192" s="16">
        <v>44229</v>
      </c>
      <c r="E192" s="15">
        <f>VLOOKUP(A192,home!$A$2:$E$405,3,FALSE)</f>
        <v>1.34666666666667</v>
      </c>
      <c r="F192" s="15">
        <f>VLOOKUP(B192,home!$B$2:$E$405,3,FALSE)</f>
        <v>1.55</v>
      </c>
      <c r="G192" s="15">
        <f>VLOOKUP(C192,away!$B$2:$E$405,4,FALSE)</f>
        <v>1.62</v>
      </c>
      <c r="H192" s="15">
        <f>VLOOKUP(A192,away!$A$2:$E$405,3,FALSE)</f>
        <v>1.3688888888888899</v>
      </c>
      <c r="I192" s="15">
        <f>VLOOKUP(C192,away!$B$2:$E$405,3,FALSE)</f>
        <v>0.95</v>
      </c>
      <c r="J192" s="15">
        <f>VLOOKUP(B192,home!$B$2:$E$405,4,FALSE)</f>
        <v>1.1000000000000001</v>
      </c>
      <c r="K192" s="17">
        <f t="shared" si="226"/>
        <v>3.3814800000000083</v>
      </c>
      <c r="L192" s="17">
        <f t="shared" si="227"/>
        <v>1.43048888888889</v>
      </c>
      <c r="M192" s="18">
        <f t="shared" si="228"/>
        <v>8.1318332495779622E-3</v>
      </c>
      <c r="N192" s="18">
        <f t="shared" si="229"/>
        <v>2.7497631496782953E-2</v>
      </c>
      <c r="O192" s="18">
        <f t="shared" si="230"/>
        <v>1.1632497109818511E-2</v>
      </c>
      <c r="P192" s="18">
        <f t="shared" si="231"/>
        <v>3.9335056326909194E-2</v>
      </c>
      <c r="Q192" s="18">
        <f t="shared" si="232"/>
        <v>4.6491345476870928E-2</v>
      </c>
      <c r="R192" s="18">
        <f t="shared" si="233"/>
        <v>8.3200789328137532E-3</v>
      </c>
      <c r="S192" s="18">
        <f t="shared" si="234"/>
        <v>4.7567584355022917E-2</v>
      </c>
      <c r="T192" s="18">
        <f t="shared" si="235"/>
        <v>6.6505353134158618E-2</v>
      </c>
      <c r="U192" s="18">
        <f t="shared" si="236"/>
        <v>2.813418050973112E-2</v>
      </c>
      <c r="V192" s="18">
        <f t="shared" si="237"/>
        <v>2.5565830162821178E-2</v>
      </c>
      <c r="W192" s="18">
        <f t="shared" si="238"/>
        <v>5.2403184967709966E-2</v>
      </c>
      <c r="X192" s="18">
        <f t="shared" si="239"/>
        <v>7.4962173838698409E-2</v>
      </c>
      <c r="Y192" s="18">
        <f t="shared" si="240"/>
        <v>5.3616278381607763E-2</v>
      </c>
      <c r="Z192" s="18">
        <f t="shared" si="241"/>
        <v>3.9672601560228711E-3</v>
      </c>
      <c r="AA192" s="18">
        <f t="shared" si="242"/>
        <v>1.3415210872388251E-2</v>
      </c>
      <c r="AB192" s="18">
        <f t="shared" si="243"/>
        <v>2.2681633630381767E-2</v>
      </c>
      <c r="AC192" s="18">
        <f t="shared" si="244"/>
        <v>7.7291409777659652E-3</v>
      </c>
      <c r="AD192" s="18">
        <f t="shared" si="245"/>
        <v>4.4300080476153081E-2</v>
      </c>
      <c r="AE192" s="18">
        <f t="shared" si="246"/>
        <v>6.3370772898020636E-2</v>
      </c>
      <c r="AF192" s="18">
        <f t="shared" si="247"/>
        <v>4.5325593255459866E-2</v>
      </c>
      <c r="AG192" s="18">
        <f t="shared" si="248"/>
        <v>2.1612585844744191E-2</v>
      </c>
      <c r="AH192" s="18">
        <f t="shared" si="249"/>
        <v>1.4187803931305799E-3</v>
      </c>
      <c r="AI192" s="18">
        <f t="shared" si="250"/>
        <v>4.7975775237632046E-3</v>
      </c>
      <c r="AJ192" s="18">
        <f t="shared" si="251"/>
        <v>8.1114562225274214E-3</v>
      </c>
      <c r="AK192" s="18">
        <f t="shared" si="252"/>
        <v>9.1429089957840298E-3</v>
      </c>
      <c r="AL192" s="18">
        <f t="shared" si="253"/>
        <v>1.4954866209772562E-3</v>
      </c>
      <c r="AM192" s="18">
        <f t="shared" si="254"/>
        <v>2.9959967225700497E-2</v>
      </c>
      <c r="AN192" s="18">
        <f t="shared" si="255"/>
        <v>4.2857400227839869E-2</v>
      </c>
      <c r="AO192" s="18">
        <f t="shared" si="256"/>
        <v>3.0653517416294563E-2</v>
      </c>
      <c r="AP192" s="18">
        <f t="shared" si="257"/>
        <v>1.4616505356457154E-2</v>
      </c>
      <c r="AQ192" s="18">
        <f t="shared" si="258"/>
        <v>5.2271871266992244E-3</v>
      </c>
      <c r="AR192" s="18">
        <f t="shared" si="259"/>
        <v>4.0590991762934109E-4</v>
      </c>
      <c r="AS192" s="18">
        <f t="shared" si="260"/>
        <v>1.3725762682652676E-3</v>
      </c>
      <c r="AT192" s="18">
        <f t="shared" si="261"/>
        <v>2.3206695998068245E-3</v>
      </c>
      <c r="AU192" s="18">
        <f t="shared" si="262"/>
        <v>2.6157659461182666E-3</v>
      </c>
      <c r="AV192" s="18">
        <f t="shared" si="263"/>
        <v>2.2112900578700047E-3</v>
      </c>
      <c r="AW192" s="18">
        <f t="shared" si="264"/>
        <v>2.0094228812062072E-4</v>
      </c>
      <c r="AX192" s="18">
        <f t="shared" si="265"/>
        <v>1.6884838329060323E-2</v>
      </c>
      <c r="AY192" s="18">
        <f t="shared" si="266"/>
        <v>2.4153573620406044E-2</v>
      </c>
      <c r="AZ192" s="18">
        <f t="shared" si="267"/>
        <v>1.7275709345475326E-2</v>
      </c>
      <c r="BA192" s="18">
        <f t="shared" si="268"/>
        <v>8.2375700887921399E-3</v>
      </c>
      <c r="BB192" s="18">
        <f t="shared" si="269"/>
        <v>2.9459381208651551E-3</v>
      </c>
      <c r="BC192" s="18">
        <f t="shared" si="270"/>
        <v>8.4282634985036393E-4</v>
      </c>
      <c r="BD192" s="18">
        <f t="shared" si="271"/>
        <v>9.6774937843096035E-5</v>
      </c>
      <c r="BE192" s="18">
        <f t="shared" si="272"/>
        <v>3.2724251681767318E-4</v>
      </c>
      <c r="BF192" s="18">
        <f t="shared" si="273"/>
        <v>5.5328201288431416E-4</v>
      </c>
      <c r="BG192" s="18">
        <f t="shared" si="274"/>
        <v>6.2363735364268514E-4</v>
      </c>
      <c r="BH192" s="18">
        <f t="shared" si="275"/>
        <v>5.2720430964891803E-4</v>
      </c>
      <c r="BI192" s="18">
        <f t="shared" si="276"/>
        <v>3.5654616579832555E-4</v>
      </c>
      <c r="BJ192" s="19">
        <f t="shared" si="277"/>
        <v>0.68974003297764697</v>
      </c>
      <c r="BK192" s="19">
        <f t="shared" si="278"/>
        <v>0.15397850531348053</v>
      </c>
      <c r="BL192" s="19">
        <f t="shared" si="279"/>
        <v>0.11906522327666337</v>
      </c>
      <c r="BM192" s="19">
        <f t="shared" si="280"/>
        <v>0.80138994779875494</v>
      </c>
      <c r="BN192" s="19">
        <f t="shared" si="281"/>
        <v>0.1414084425927733</v>
      </c>
    </row>
    <row r="193" spans="1:66" x14ac:dyDescent="0.25">
      <c r="A193" t="s">
        <v>69</v>
      </c>
      <c r="B193" t="s">
        <v>325</v>
      </c>
      <c r="C193" t="s">
        <v>263</v>
      </c>
      <c r="D193" s="16">
        <v>44229</v>
      </c>
      <c r="E193" s="15">
        <f>VLOOKUP(A193,home!$A$2:$E$405,3,FALSE)</f>
        <v>1.34666666666667</v>
      </c>
      <c r="F193" s="15">
        <f>VLOOKUP(B193,home!$B$2:$E$405,3,FALSE)</f>
        <v>0.93</v>
      </c>
      <c r="G193" s="15">
        <f>VLOOKUP(C193,away!$B$2:$E$405,4,FALSE)</f>
        <v>1.3</v>
      </c>
      <c r="H193" s="15">
        <f>VLOOKUP(A193,away!$A$2:$E$405,3,FALSE)</f>
        <v>1.3688888888888899</v>
      </c>
      <c r="I193" s="15">
        <f>VLOOKUP(C193,away!$B$2:$E$405,3,FALSE)</f>
        <v>0.8</v>
      </c>
      <c r="J193" s="15">
        <f>VLOOKUP(B193,home!$B$2:$E$405,4,FALSE)</f>
        <v>1.28</v>
      </c>
      <c r="K193" s="17">
        <f t="shared" si="226"/>
        <v>1.628120000000004</v>
      </c>
      <c r="L193" s="17">
        <f t="shared" si="227"/>
        <v>1.4017422222222233</v>
      </c>
      <c r="M193" s="18">
        <f t="shared" si="228"/>
        <v>4.8322295405922533E-2</v>
      </c>
      <c r="N193" s="18">
        <f t="shared" si="229"/>
        <v>7.8674495596290792E-2</v>
      </c>
      <c r="O193" s="18">
        <f t="shared" si="230"/>
        <v>6.7735401745176588E-2</v>
      </c>
      <c r="P193" s="18">
        <f t="shared" si="231"/>
        <v>0.11028136228935717</v>
      </c>
      <c r="Q193" s="18">
        <f t="shared" si="232"/>
        <v>6.4045759885116654E-2</v>
      </c>
      <c r="R193" s="18">
        <f t="shared" si="233"/>
        <v>4.7473786282699458E-2</v>
      </c>
      <c r="S193" s="18">
        <f t="shared" si="234"/>
        <v>6.2921156612242832E-2</v>
      </c>
      <c r="T193" s="18">
        <f t="shared" si="235"/>
        <v>8.9775645785274333E-2</v>
      </c>
      <c r="U193" s="18">
        <f t="shared" si="236"/>
        <v>7.7293020922588829E-2</v>
      </c>
      <c r="V193" s="18">
        <f t="shared" si="237"/>
        <v>1.5955438857019163E-2</v>
      </c>
      <c r="W193" s="18">
        <f t="shared" si="238"/>
        <v>3.4758060861385463E-2</v>
      </c>
      <c r="X193" s="18">
        <f t="shared" si="239"/>
        <v>4.872184147197374E-2</v>
      </c>
      <c r="Y193" s="18">
        <f t="shared" si="240"/>
        <v>3.4147731167841686E-2</v>
      </c>
      <c r="Z193" s="18">
        <f t="shared" si="241"/>
        <v>2.2182003560404683E-2</v>
      </c>
      <c r="AA193" s="18">
        <f t="shared" si="242"/>
        <v>3.6114963636766161E-2</v>
      </c>
      <c r="AB193" s="18">
        <f t="shared" si="243"/>
        <v>2.9399747298145939E-2</v>
      </c>
      <c r="AC193" s="18">
        <f t="shared" si="244"/>
        <v>2.2758484441492369E-3</v>
      </c>
      <c r="AD193" s="18">
        <f t="shared" si="245"/>
        <v>1.4147573512409755E-2</v>
      </c>
      <c r="AE193" s="18">
        <f t="shared" si="246"/>
        <v>1.9831251134337514E-2</v>
      </c>
      <c r="AF193" s="18">
        <f t="shared" si="247"/>
        <v>1.3899151017246633E-2</v>
      </c>
      <c r="AG193" s="18">
        <f t="shared" si="248"/>
        <v>6.4943422779725236E-3</v>
      </c>
      <c r="AH193" s="18">
        <f t="shared" si="249"/>
        <v>7.773362741025738E-3</v>
      </c>
      <c r="AI193" s="18">
        <f t="shared" si="250"/>
        <v>1.2655967345918855E-2</v>
      </c>
      <c r="AJ193" s="18">
        <f t="shared" si="251"/>
        <v>1.0302716777618732E-2</v>
      </c>
      <c r="AK193" s="18">
        <f t="shared" si="252"/>
        <v>5.5913530799922171E-3</v>
      </c>
      <c r="AL193" s="18">
        <f t="shared" si="253"/>
        <v>2.077580666866501E-4</v>
      </c>
      <c r="AM193" s="18">
        <f t="shared" si="254"/>
        <v>4.6067894774049255E-3</v>
      </c>
      <c r="AN193" s="18">
        <f t="shared" si="255"/>
        <v>6.4575313193675349E-3</v>
      </c>
      <c r="AO193" s="18">
        <f t="shared" si="256"/>
        <v>4.5258971508399283E-3</v>
      </c>
      <c r="AP193" s="18">
        <f t="shared" si="257"/>
        <v>2.1147137099225303E-3</v>
      </c>
      <c r="AQ193" s="18">
        <f t="shared" si="258"/>
        <v>7.4107087377765302E-4</v>
      </c>
      <c r="AR193" s="18">
        <f t="shared" si="259"/>
        <v>2.1792501525489667E-3</v>
      </c>
      <c r="AS193" s="18">
        <f t="shared" si="260"/>
        <v>3.5480807583680328E-3</v>
      </c>
      <c r="AT193" s="18">
        <f t="shared" si="261"/>
        <v>2.8883506221570885E-3</v>
      </c>
      <c r="AU193" s="18">
        <f t="shared" si="262"/>
        <v>1.5675271383154702E-3</v>
      </c>
      <c r="AV193" s="18">
        <f t="shared" si="263"/>
        <v>6.3803057110854721E-4</v>
      </c>
      <c r="AW193" s="18">
        <f t="shared" si="264"/>
        <v>1.3170733456552364E-5</v>
      </c>
      <c r="AX193" s="18">
        <f t="shared" si="265"/>
        <v>1.2500676806587541E-3</v>
      </c>
      <c r="AY193" s="18">
        <f t="shared" si="266"/>
        <v>1.7522726486147826E-3</v>
      </c>
      <c r="AZ193" s="18">
        <f t="shared" si="267"/>
        <v>1.2281172782042536E-3</v>
      </c>
      <c r="BA193" s="18">
        <f t="shared" si="268"/>
        <v>5.7383461423317968E-4</v>
      </c>
      <c r="BB193" s="18">
        <f t="shared" si="269"/>
        <v>2.0109205183581254E-4</v>
      </c>
      <c r="BC193" s="18">
        <f t="shared" si="270"/>
        <v>5.6375843922311592E-5</v>
      </c>
      <c r="BD193" s="18">
        <f t="shared" si="271"/>
        <v>5.0912449193535076E-4</v>
      </c>
      <c r="BE193" s="18">
        <f t="shared" si="272"/>
        <v>8.2891576780978532E-4</v>
      </c>
      <c r="BF193" s="18">
        <f t="shared" si="273"/>
        <v>6.7478716994323574E-4</v>
      </c>
      <c r="BG193" s="18">
        <f t="shared" si="274"/>
        <v>3.6621149570932788E-4</v>
      </c>
      <c r="BH193" s="18">
        <f t="shared" si="275"/>
        <v>1.4905906509856805E-4</v>
      </c>
      <c r="BI193" s="18">
        <f t="shared" si="276"/>
        <v>4.8537209013656243E-5</v>
      </c>
      <c r="BJ193" s="19">
        <f t="shared" si="277"/>
        <v>0.42800361535863091</v>
      </c>
      <c r="BK193" s="19">
        <f t="shared" si="278"/>
        <v>0.24171613232399236</v>
      </c>
      <c r="BL193" s="19">
        <f t="shared" si="279"/>
        <v>0.30773819427194055</v>
      </c>
      <c r="BM193" s="19">
        <f t="shared" si="280"/>
        <v>0.58136774239524658</v>
      </c>
      <c r="BN193" s="19">
        <f t="shared" si="281"/>
        <v>0.41653310120456316</v>
      </c>
    </row>
    <row r="194" spans="1:66" x14ac:dyDescent="0.25">
      <c r="A194" t="s">
        <v>80</v>
      </c>
      <c r="B194" t="s">
        <v>94</v>
      </c>
      <c r="C194" t="s">
        <v>90</v>
      </c>
      <c r="D194" s="16">
        <v>44229</v>
      </c>
      <c r="E194" s="15">
        <f>VLOOKUP(A194,home!$A$2:$E$405,3,FALSE)</f>
        <v>1.18844984802432</v>
      </c>
      <c r="F194" s="15">
        <f>VLOOKUP(B194,home!$B$2:$E$405,3,FALSE)</f>
        <v>0.78</v>
      </c>
      <c r="G194" s="15">
        <f>VLOOKUP(C194,away!$B$2:$E$405,4,FALSE)</f>
        <v>0.9</v>
      </c>
      <c r="H194" s="15">
        <f>VLOOKUP(A194,away!$A$2:$E$405,3,FALSE)</f>
        <v>1.02431610942249</v>
      </c>
      <c r="I194" s="15">
        <f>VLOOKUP(C194,away!$B$2:$E$405,3,FALSE)</f>
        <v>1.08</v>
      </c>
      <c r="J194" s="15">
        <f>VLOOKUP(B194,home!$B$2:$E$405,4,FALSE)</f>
        <v>0.91</v>
      </c>
      <c r="K194" s="17">
        <f t="shared" si="226"/>
        <v>0.83429179331307268</v>
      </c>
      <c r="L194" s="17">
        <f t="shared" si="227"/>
        <v>1.0066978723404232</v>
      </c>
      <c r="M194" s="18">
        <f t="shared" si="228"/>
        <v>0.15866032770539451</v>
      </c>
      <c r="N194" s="18">
        <f t="shared" si="229"/>
        <v>0.13236900932897339</v>
      </c>
      <c r="O194" s="18">
        <f t="shared" si="230"/>
        <v>0.15972301432585495</v>
      </c>
      <c r="P194" s="18">
        <f t="shared" si="231"/>
        <v>0.13325560005528711</v>
      </c>
      <c r="Q194" s="18">
        <f t="shared" si="232"/>
        <v>5.5217189086072024E-2</v>
      </c>
      <c r="R194" s="18">
        <f t="shared" si="233"/>
        <v>8.0396409342818539E-2</v>
      </c>
      <c r="S194" s="18">
        <f t="shared" si="234"/>
        <v>2.797967078932689E-2</v>
      </c>
      <c r="T194" s="18">
        <f t="shared" si="235"/>
        <v>5.5587026769567539E-2</v>
      </c>
      <c r="U194" s="18">
        <f t="shared" si="236"/>
        <v>6.7074064526551944E-2</v>
      </c>
      <c r="V194" s="18">
        <f t="shared" si="237"/>
        <v>2.6110621730946041E-3</v>
      </c>
      <c r="W194" s="18">
        <f t="shared" si="238"/>
        <v>1.535574923477535E-2</v>
      </c>
      <c r="X194" s="18">
        <f t="shared" si="239"/>
        <v>1.5458600082841426E-2</v>
      </c>
      <c r="Y194" s="18">
        <f t="shared" si="240"/>
        <v>7.7810699063789752E-3</v>
      </c>
      <c r="Z194" s="18">
        <f t="shared" si="241"/>
        <v>2.6978298076408388E-2</v>
      </c>
      <c r="AA194" s="18">
        <f t="shared" si="242"/>
        <v>2.250777268270137E-2</v>
      </c>
      <c r="AB194" s="18">
        <f t="shared" si="243"/>
        <v>9.3890250174669572E-3</v>
      </c>
      <c r="AC194" s="18">
        <f t="shared" si="244"/>
        <v>1.3706114411578312E-4</v>
      </c>
      <c r="AD194" s="18">
        <f t="shared" si="245"/>
        <v>3.2027938916866418E-3</v>
      </c>
      <c r="AE194" s="18">
        <f t="shared" si="246"/>
        <v>3.2242457963058456E-3</v>
      </c>
      <c r="AF194" s="18">
        <f t="shared" si="247"/>
        <v>1.6229206915218241E-3</v>
      </c>
      <c r="AG194" s="18">
        <f t="shared" si="248"/>
        <v>5.4459693571075633E-4</v>
      </c>
      <c r="AH194" s="18">
        <f t="shared" si="249"/>
        <v>6.7897488182215122E-3</v>
      </c>
      <c r="AI194" s="18">
        <f t="shared" si="250"/>
        <v>5.6646317176993408E-3</v>
      </c>
      <c r="AJ194" s="18">
        <f t="shared" si="251"/>
        <v>2.3629778771087472E-3</v>
      </c>
      <c r="AK194" s="18">
        <f t="shared" si="252"/>
        <v>6.5713768355072472E-4</v>
      </c>
      <c r="AL194" s="18">
        <f t="shared" si="253"/>
        <v>4.6045953055955753E-6</v>
      </c>
      <c r="AM194" s="18">
        <f t="shared" si="254"/>
        <v>5.3441293190148096E-4</v>
      </c>
      <c r="AN194" s="18">
        <f t="shared" si="255"/>
        <v>5.3799236149642833E-4</v>
      </c>
      <c r="AO194" s="18">
        <f t="shared" si="256"/>
        <v>2.7079788282692704E-4</v>
      </c>
      <c r="AP194" s="18">
        <f t="shared" si="257"/>
        <v>9.0870550825386241E-5</v>
      </c>
      <c r="AQ194" s="18">
        <f t="shared" si="258"/>
        <v>2.2869797543579651E-5</v>
      </c>
      <c r="AR194" s="18">
        <f t="shared" si="259"/>
        <v>1.3670451378059003E-3</v>
      </c>
      <c r="AS194" s="18">
        <f t="shared" si="260"/>
        <v>1.1405145395600011E-3</v>
      </c>
      <c r="AT194" s="18">
        <f t="shared" si="261"/>
        <v>4.7576096025457338E-4</v>
      </c>
      <c r="AU194" s="18">
        <f t="shared" si="262"/>
        <v>1.3230782157304583E-4</v>
      </c>
      <c r="AV194" s="18">
        <f t="shared" si="263"/>
        <v>2.7595832432380604E-5</v>
      </c>
      <c r="AW194" s="18">
        <f t="shared" si="264"/>
        <v>1.0742517947562685E-7</v>
      </c>
      <c r="AX194" s="18">
        <f t="shared" si="265"/>
        <v>7.4309387220963881E-5</v>
      </c>
      <c r="AY194" s="18">
        <f t="shared" si="266"/>
        <v>7.4807102010264958E-5</v>
      </c>
      <c r="AZ194" s="18">
        <f t="shared" si="267"/>
        <v>3.7654075214843362E-5</v>
      </c>
      <c r="BA194" s="18">
        <f t="shared" si="268"/>
        <v>1.2635425801243027E-5</v>
      </c>
      <c r="BB194" s="18">
        <f t="shared" si="269"/>
        <v>3.1800140675566598E-6</v>
      </c>
      <c r="BC194" s="18">
        <f t="shared" si="270"/>
        <v>6.4026267916438111E-7</v>
      </c>
      <c r="BD194" s="18">
        <f t="shared" si="271"/>
        <v>2.2936690527041996E-4</v>
      </c>
      <c r="BE194" s="18">
        <f t="shared" si="272"/>
        <v>1.9135892672472832E-4</v>
      </c>
      <c r="BF194" s="18">
        <f t="shared" si="273"/>
        <v>7.9824591071819229E-5</v>
      </c>
      <c r="BG194" s="18">
        <f t="shared" si="274"/>
        <v>2.2199000411930251E-5</v>
      </c>
      <c r="BH194" s="18">
        <f t="shared" si="275"/>
        <v>4.6301109658567313E-6</v>
      </c>
      <c r="BI194" s="18">
        <f t="shared" si="276"/>
        <v>7.725727161886274E-7</v>
      </c>
      <c r="BJ194" s="19">
        <f t="shared" si="277"/>
        <v>0.29202337151542168</v>
      </c>
      <c r="BK194" s="19">
        <f t="shared" si="278"/>
        <v>0.32272313356453475</v>
      </c>
      <c r="BL194" s="19">
        <f t="shared" si="279"/>
        <v>0.35823615839076101</v>
      </c>
      <c r="BM194" s="19">
        <f t="shared" si="280"/>
        <v>0.28026471202589437</v>
      </c>
      <c r="BN194" s="19">
        <f t="shared" si="281"/>
        <v>0.71962154984440052</v>
      </c>
    </row>
    <row r="195" spans="1:66" x14ac:dyDescent="0.25">
      <c r="A195" t="s">
        <v>80</v>
      </c>
      <c r="B195" t="s">
        <v>85</v>
      </c>
      <c r="C195" t="s">
        <v>416</v>
      </c>
      <c r="D195" s="16">
        <v>44229</v>
      </c>
      <c r="E195" s="15">
        <f>VLOOKUP(A195,home!$A$2:$E$405,3,FALSE)</f>
        <v>1.18844984802432</v>
      </c>
      <c r="F195" s="15">
        <f>VLOOKUP(B195,home!$B$2:$E$405,3,FALSE)</f>
        <v>1.5</v>
      </c>
      <c r="G195" s="15">
        <f>VLOOKUP(C195,away!$B$2:$E$405,4,FALSE)</f>
        <v>1.32</v>
      </c>
      <c r="H195" s="15">
        <f>VLOOKUP(A195,away!$A$2:$E$405,3,FALSE)</f>
        <v>1.02431610942249</v>
      </c>
      <c r="I195" s="15">
        <f>VLOOKUP(C195,away!$B$2:$E$405,3,FALSE)</f>
        <v>0.54</v>
      </c>
      <c r="J195" s="15">
        <f>VLOOKUP(B195,home!$B$2:$E$405,4,FALSE)</f>
        <v>0.98</v>
      </c>
      <c r="K195" s="17">
        <f t="shared" si="226"/>
        <v>2.3531306990881538</v>
      </c>
      <c r="L195" s="17">
        <f t="shared" si="227"/>
        <v>0.54206808510638171</v>
      </c>
      <c r="M195" s="18">
        <f t="shared" si="228"/>
        <v>5.5288033615031748E-2</v>
      </c>
      <c r="N195" s="18">
        <f t="shared" si="229"/>
        <v>0.13009996919174902</v>
      </c>
      <c r="O195" s="18">
        <f t="shared" si="230"/>
        <v>2.996987851099752E-2</v>
      </c>
      <c r="P195" s="18">
        <f t="shared" si="231"/>
        <v>7.0523041172170634E-2</v>
      </c>
      <c r="Q195" s="18">
        <f t="shared" si="232"/>
        <v>0.15307111572776383</v>
      </c>
      <c r="R195" s="18">
        <f t="shared" si="233"/>
        <v>8.1228573276636608E-3</v>
      </c>
      <c r="S195" s="18">
        <f t="shared" si="234"/>
        <v>2.2489040624965709E-2</v>
      </c>
      <c r="T195" s="18">
        <f t="shared" si="235"/>
        <v>8.2974966587646276E-2</v>
      </c>
      <c r="U195" s="18">
        <f t="shared" si="236"/>
        <v>1.9114144942038523E-2</v>
      </c>
      <c r="V195" s="18">
        <f t="shared" si="237"/>
        <v>3.1873393736925968E-3</v>
      </c>
      <c r="W195" s="18">
        <f t="shared" si="238"/>
        <v>0.12006544718755886</v>
      </c>
      <c r="X195" s="18">
        <f t="shared" si="239"/>
        <v>6.5083647044401421E-2</v>
      </c>
      <c r="Y195" s="18">
        <f t="shared" si="240"/>
        <v>1.763988396254915E-2</v>
      </c>
      <c r="Z195" s="18">
        <f t="shared" si="241"/>
        <v>1.4677139057329941E-3</v>
      </c>
      <c r="AA195" s="18">
        <f t="shared" si="242"/>
        <v>3.4537226490588845E-3</v>
      </c>
      <c r="AB195" s="18">
        <f t="shared" si="243"/>
        <v>4.0635303958182628E-3</v>
      </c>
      <c r="AC195" s="18">
        <f t="shared" si="244"/>
        <v>2.5410207596383247E-4</v>
      </c>
      <c r="AD195" s="18">
        <f t="shared" si="245"/>
        <v>7.0632422419198038E-2</v>
      </c>
      <c r="AE195" s="18">
        <f t="shared" si="246"/>
        <v>3.8287581967199745E-2</v>
      </c>
      <c r="AF195" s="18">
        <f t="shared" si="247"/>
        <v>1.0377238120156798E-2</v>
      </c>
      <c r="AG195" s="18">
        <f t="shared" si="248"/>
        <v>1.8750565321621145E-3</v>
      </c>
      <c r="AH195" s="18">
        <f t="shared" si="249"/>
        <v>1.9890021659117312E-4</v>
      </c>
      <c r="AI195" s="18">
        <f t="shared" si="250"/>
        <v>4.6803820571597235E-4</v>
      </c>
      <c r="AJ195" s="18">
        <f t="shared" si="251"/>
        <v>5.5067753510819578E-4</v>
      </c>
      <c r="AK195" s="18">
        <f t="shared" si="252"/>
        <v>4.3193873772042997E-4</v>
      </c>
      <c r="AL195" s="18">
        <f t="shared" si="253"/>
        <v>1.2964867797547629E-5</v>
      </c>
      <c r="AM195" s="18">
        <f t="shared" si="254"/>
        <v>3.3241464309115461E-2</v>
      </c>
      <c r="AN195" s="18">
        <f t="shared" si="255"/>
        <v>1.8019136904174345E-2</v>
      </c>
      <c r="AO195" s="18">
        <f t="shared" si="256"/>
        <v>4.8837995184577614E-3</v>
      </c>
      <c r="AP195" s="18">
        <f t="shared" si="257"/>
        <v>8.8245061767128923E-4</v>
      </c>
      <c r="AQ195" s="18">
        <f t="shared" si="258"/>
        <v>1.1958707913050487E-4</v>
      </c>
      <c r="AR195" s="18">
        <f t="shared" si="259"/>
        <v>2.1563491906964363E-5</v>
      </c>
      <c r="AS195" s="18">
        <f t="shared" si="260"/>
        <v>5.0741714785816799E-5</v>
      </c>
      <c r="AT195" s="18">
        <f t="shared" si="261"/>
        <v>5.9700943393440415E-5</v>
      </c>
      <c r="AU195" s="18">
        <f t="shared" si="262"/>
        <v>4.6828040887876241E-5</v>
      </c>
      <c r="AV195" s="18">
        <f t="shared" si="263"/>
        <v>2.7548125147854215E-5</v>
      </c>
      <c r="AW195" s="18">
        <f t="shared" si="264"/>
        <v>4.59373015227342E-7</v>
      </c>
      <c r="AX195" s="18">
        <f t="shared" si="265"/>
        <v>1.303691835807046E-2</v>
      </c>
      <c r="AY195" s="18">
        <f t="shared" si="266"/>
        <v>7.0668973700474874E-3</v>
      </c>
      <c r="AZ195" s="18">
        <f t="shared" si="267"/>
        <v>1.9153697625124834E-3</v>
      </c>
      <c r="BA195" s="18">
        <f t="shared" si="268"/>
        <v>3.4608693981193564E-4</v>
      </c>
      <c r="BB195" s="18">
        <f t="shared" si="269"/>
        <v>4.6900671186045878E-5</v>
      </c>
      <c r="BC195" s="18">
        <f t="shared" si="270"/>
        <v>5.0846714040047906E-6</v>
      </c>
      <c r="BD195" s="18">
        <f t="shared" si="271"/>
        <v>1.9481467943691871E-6</v>
      </c>
      <c r="BE195" s="18">
        <f t="shared" si="272"/>
        <v>4.5842440281603113E-6</v>
      </c>
      <c r="BF195" s="18">
        <f t="shared" si="273"/>
        <v>5.393662677387785E-6</v>
      </c>
      <c r="BG195" s="18">
        <f t="shared" si="274"/>
        <v>4.2306644088957336E-6</v>
      </c>
      <c r="BH195" s="18">
        <f t="shared" si="275"/>
        <v>2.4888265745280469E-6</v>
      </c>
      <c r="BI195" s="18">
        <f t="shared" si="276"/>
        <v>1.1713068434456717E-6</v>
      </c>
      <c r="BJ195" s="19">
        <f t="shared" si="277"/>
        <v>0.76967102494196704</v>
      </c>
      <c r="BK195" s="19">
        <f t="shared" si="278"/>
        <v>0.15882141909966954</v>
      </c>
      <c r="BL195" s="19">
        <f t="shared" si="279"/>
        <v>6.6599887688161372E-2</v>
      </c>
      <c r="BM195" s="19">
        <f t="shared" si="280"/>
        <v>0.5424187120931222</v>
      </c>
      <c r="BN195" s="19">
        <f t="shared" si="281"/>
        <v>0.44707489554537638</v>
      </c>
    </row>
    <row r="196" spans="1:66" x14ac:dyDescent="0.25">
      <c r="A196" t="s">
        <v>80</v>
      </c>
      <c r="B196" t="s">
        <v>369</v>
      </c>
      <c r="C196" t="s">
        <v>93</v>
      </c>
      <c r="D196" s="16">
        <v>44229</v>
      </c>
      <c r="E196" s="15">
        <f>VLOOKUP(A196,home!$A$2:$E$405,3,FALSE)</f>
        <v>1.18844984802432</v>
      </c>
      <c r="F196" s="15">
        <f>VLOOKUP(B196,home!$B$2:$E$405,3,FALSE)</f>
        <v>0.9</v>
      </c>
      <c r="G196" s="15">
        <f>VLOOKUP(C196,away!$B$2:$E$405,4,FALSE)</f>
        <v>0.96</v>
      </c>
      <c r="H196" s="15">
        <f>VLOOKUP(A196,away!$A$2:$E$405,3,FALSE)</f>
        <v>1.02431610942249</v>
      </c>
      <c r="I196" s="15">
        <f>VLOOKUP(C196,away!$B$2:$E$405,3,FALSE)</f>
        <v>0.66</v>
      </c>
      <c r="J196" s="15">
        <f>VLOOKUP(B196,home!$B$2:$E$405,4,FALSE)</f>
        <v>1.05</v>
      </c>
      <c r="K196" s="17">
        <f t="shared" si="226"/>
        <v>1.0268206686930124</v>
      </c>
      <c r="L196" s="17">
        <f t="shared" si="227"/>
        <v>0.70985106382978558</v>
      </c>
      <c r="M196" s="18">
        <f t="shared" si="228"/>
        <v>0.17610555268909953</v>
      </c>
      <c r="N196" s="18">
        <f t="shared" si="229"/>
        <v>0.18082882137277365</v>
      </c>
      <c r="O196" s="18">
        <f t="shared" si="230"/>
        <v>0.12500871392268961</v>
      </c>
      <c r="P196" s="18">
        <f t="shared" si="231"/>
        <v>0.12836153122254962</v>
      </c>
      <c r="Q196" s="18">
        <f t="shared" si="232"/>
        <v>9.2839385640480374E-2</v>
      </c>
      <c r="R196" s="18">
        <f t="shared" si="233"/>
        <v>4.4368784283007279E-2</v>
      </c>
      <c r="S196" s="18">
        <f t="shared" si="234"/>
        <v>2.3390350909158829E-2</v>
      </c>
      <c r="T196" s="18">
        <f t="shared" si="235"/>
        <v>6.5902136662198699E-2</v>
      </c>
      <c r="U196" s="18">
        <f t="shared" si="236"/>
        <v>4.5558784746573544E-2</v>
      </c>
      <c r="V196" s="18">
        <f t="shared" si="237"/>
        <v>1.8943318763384059E-3</v>
      </c>
      <c r="W196" s="18">
        <f t="shared" si="238"/>
        <v>3.1776466681468836E-2</v>
      </c>
      <c r="X196" s="18">
        <f t="shared" si="239"/>
        <v>2.2556558678592388E-2</v>
      </c>
      <c r="Y196" s="18">
        <f t="shared" si="240"/>
        <v>8.0058985871688942E-3</v>
      </c>
      <c r="Z196" s="18">
        <f t="shared" si="241"/>
        <v>1.0498409574708996E-2</v>
      </c>
      <c r="AA196" s="18">
        <f t="shared" si="242"/>
        <v>1.0779983939715814E-2</v>
      </c>
      <c r="AB196" s="18">
        <f t="shared" si="243"/>
        <v>5.5345551587394634E-3</v>
      </c>
      <c r="AC196" s="18">
        <f t="shared" si="244"/>
        <v>8.6297442278751536E-5</v>
      </c>
      <c r="AD196" s="18">
        <f t="shared" si="245"/>
        <v>8.1571831916417634E-3</v>
      </c>
      <c r="AE196" s="18">
        <f t="shared" si="246"/>
        <v>5.7903851664413497E-3</v>
      </c>
      <c r="AF196" s="18">
        <f t="shared" si="247"/>
        <v>2.0551555351913013E-3</v>
      </c>
      <c r="AG196" s="18">
        <f t="shared" si="248"/>
        <v>4.8628478099707254E-4</v>
      </c>
      <c r="AH196" s="18">
        <f t="shared" si="249"/>
        <v>1.8630768012819965E-3</v>
      </c>
      <c r="AI196" s="18">
        <f t="shared" si="250"/>
        <v>1.9130457669188179E-3</v>
      </c>
      <c r="AJ196" s="18">
        <f t="shared" si="251"/>
        <v>9.8217746681395868E-4</v>
      </c>
      <c r="AK196" s="18">
        <f t="shared" si="252"/>
        <v>3.3617337441637274E-4</v>
      </c>
      <c r="AL196" s="18">
        <f t="shared" si="253"/>
        <v>2.516052824534432E-6</v>
      </c>
      <c r="AM196" s="18">
        <f t="shared" si="254"/>
        <v>1.6751928598985999E-3</v>
      </c>
      <c r="AN196" s="18">
        <f t="shared" si="255"/>
        <v>1.1891374337190817E-3</v>
      </c>
      <c r="AO196" s="18">
        <f t="shared" si="256"/>
        <v>4.2205523618265569E-4</v>
      </c>
      <c r="AP196" s="18">
        <f t="shared" si="257"/>
        <v>9.986545279972986E-5</v>
      </c>
      <c r="AQ196" s="18">
        <f t="shared" si="258"/>
        <v>1.7722399477432864E-5</v>
      </c>
      <c r="AR196" s="18">
        <f t="shared" si="259"/>
        <v>2.6450140987732397E-4</v>
      </c>
      <c r="AS196" s="18">
        <f t="shared" si="260"/>
        <v>2.7159551456047828E-4</v>
      </c>
      <c r="AT196" s="18">
        <f t="shared" si="261"/>
        <v>1.3943994393750655E-4</v>
      </c>
      <c r="AU196" s="18">
        <f t="shared" si="262"/>
        <v>4.7726605492142221E-5</v>
      </c>
      <c r="AV196" s="18">
        <f t="shared" si="263"/>
        <v>1.2251666241472263E-5</v>
      </c>
      <c r="AW196" s="18">
        <f t="shared" si="264"/>
        <v>5.0942363868091457E-8</v>
      </c>
      <c r="AX196" s="18">
        <f t="shared" si="265"/>
        <v>2.8668710876513989E-4</v>
      </c>
      <c r="AY196" s="18">
        <f t="shared" si="266"/>
        <v>2.0350514914321997E-4</v>
      </c>
      <c r="AZ196" s="18">
        <f t="shared" si="267"/>
        <v>7.2229173307076944E-5</v>
      </c>
      <c r="BA196" s="18">
        <f t="shared" si="268"/>
        <v>1.7090651837191507E-5</v>
      </c>
      <c r="BB196" s="18">
        <f t="shared" si="269"/>
        <v>3.0329543470437167E-6</v>
      </c>
      <c r="BC196" s="18">
        <f t="shared" si="270"/>
        <v>4.3058917395923121E-7</v>
      </c>
      <c r="BD196" s="18">
        <f t="shared" si="271"/>
        <v>3.1292767864316081E-5</v>
      </c>
      <c r="BE196" s="18">
        <f t="shared" si="272"/>
        <v>3.2132060823692244E-5</v>
      </c>
      <c r="BF196" s="18">
        <f t="shared" si="273"/>
        <v>1.6496932090734107E-5</v>
      </c>
      <c r="BG196" s="18">
        <f t="shared" si="274"/>
        <v>5.6464636135969381E-6</v>
      </c>
      <c r="BH196" s="18">
        <f t="shared" si="275"/>
        <v>1.4494763858660923E-6</v>
      </c>
      <c r="BI196" s="18">
        <f t="shared" si="276"/>
        <v>2.9767046235795043E-7</v>
      </c>
      <c r="BJ196" s="19">
        <f t="shared" si="277"/>
        <v>0.42238522530560546</v>
      </c>
      <c r="BK196" s="19">
        <f t="shared" si="278"/>
        <v>0.33004408534139285</v>
      </c>
      <c r="BL196" s="19">
        <f t="shared" si="279"/>
        <v>0.23716812597150638</v>
      </c>
      <c r="BM196" s="19">
        <f t="shared" si="280"/>
        <v>0.25237960285583427</v>
      </c>
      <c r="BN196" s="19">
        <f t="shared" si="281"/>
        <v>0.74751278913060004</v>
      </c>
    </row>
    <row r="197" spans="1:66" x14ac:dyDescent="0.25">
      <c r="A197" t="s">
        <v>80</v>
      </c>
      <c r="B197" t="s">
        <v>92</v>
      </c>
      <c r="C197" t="s">
        <v>91</v>
      </c>
      <c r="D197" s="16">
        <v>44229</v>
      </c>
      <c r="E197" s="15">
        <f>VLOOKUP(A197,home!$A$2:$E$405,3,FALSE)</f>
        <v>1.18844984802432</v>
      </c>
      <c r="F197" s="15">
        <f>VLOOKUP(B197,home!$B$2:$E$405,3,FALSE)</f>
        <v>1.23</v>
      </c>
      <c r="G197" s="15">
        <f>VLOOKUP(C197,away!$B$2:$E$405,4,FALSE)</f>
        <v>0.84</v>
      </c>
      <c r="H197" s="15">
        <f>VLOOKUP(A197,away!$A$2:$E$405,3,FALSE)</f>
        <v>1.02431610942249</v>
      </c>
      <c r="I197" s="15">
        <f>VLOOKUP(C197,away!$B$2:$E$405,3,FALSE)</f>
        <v>0.65</v>
      </c>
      <c r="J197" s="15">
        <f>VLOOKUP(B197,home!$B$2:$E$405,4,FALSE)</f>
        <v>1.35</v>
      </c>
      <c r="K197" s="17">
        <f t="shared" si="226"/>
        <v>1.2279063829787273</v>
      </c>
      <c r="L197" s="17">
        <f t="shared" si="227"/>
        <v>0.89883738601823504</v>
      </c>
      <c r="M197" s="18">
        <f t="shared" si="228"/>
        <v>0.11922488623566499</v>
      </c>
      <c r="N197" s="18">
        <f t="shared" si="229"/>
        <v>0.14639699881868565</v>
      </c>
      <c r="O197" s="18">
        <f t="shared" si="230"/>
        <v>0.10716378509238657</v>
      </c>
      <c r="P197" s="18">
        <f t="shared" si="231"/>
        <v>0.13158709573910204</v>
      </c>
      <c r="Q197" s="18">
        <f t="shared" si="232"/>
        <v>8.9880904649196666E-2</v>
      </c>
      <c r="R197" s="18">
        <f t="shared" si="233"/>
        <v>4.8161408234130322E-2</v>
      </c>
      <c r="S197" s="18">
        <f t="shared" si="234"/>
        <v>3.6307780010847987E-2</v>
      </c>
      <c r="T197" s="18">
        <f t="shared" si="235"/>
        <v>8.0788317387838163E-2</v>
      </c>
      <c r="U197" s="18">
        <f t="shared" si="236"/>
        <v>5.9137700583932855E-2</v>
      </c>
      <c r="V197" s="18">
        <f t="shared" si="237"/>
        <v>4.4524963380902375E-3</v>
      </c>
      <c r="W197" s="18">
        <f t="shared" si="238"/>
        <v>3.6788445508883653E-2</v>
      </c>
      <c r="X197" s="18">
        <f t="shared" si="239"/>
        <v>3.3066830196879268E-2</v>
      </c>
      <c r="Y197" s="18">
        <f t="shared" si="240"/>
        <v>1.4860851609035898E-2</v>
      </c>
      <c r="Z197" s="18">
        <f t="shared" si="241"/>
        <v>1.4429758094707602E-2</v>
      </c>
      <c r="AA197" s="18">
        <f t="shared" si="242"/>
        <v>1.7718392069330423E-2</v>
      </c>
      <c r="AB197" s="18">
        <f t="shared" si="243"/>
        <v>1.0878263359025246E-2</v>
      </c>
      <c r="AC197" s="18">
        <f t="shared" si="244"/>
        <v>3.0713546916296905E-4</v>
      </c>
      <c r="AD197" s="18">
        <f t="shared" si="245"/>
        <v>1.1293191765055834E-2</v>
      </c>
      <c r="AE197" s="18">
        <f t="shared" si="246"/>
        <v>1.0150742965905445E-2</v>
      </c>
      <c r="AF197" s="18">
        <f t="shared" si="247"/>
        <v>4.5619336368087175E-3</v>
      </c>
      <c r="AG197" s="18">
        <f t="shared" si="248"/>
        <v>1.3668121684326032E-3</v>
      </c>
      <c r="AH197" s="18">
        <f t="shared" si="249"/>
        <v>3.2425015116806116E-3</v>
      </c>
      <c r="AI197" s="18">
        <f t="shared" si="250"/>
        <v>3.9814883030107953E-3</v>
      </c>
      <c r="AJ197" s="18">
        <f t="shared" si="251"/>
        <v>2.4444474505110488E-3</v>
      </c>
      <c r="AK197" s="18">
        <f t="shared" si="252"/>
        <v>1.000517542446198E-3</v>
      </c>
      <c r="AL197" s="18">
        <f t="shared" si="253"/>
        <v>1.3559271276882753E-5</v>
      </c>
      <c r="AM197" s="18">
        <f t="shared" si="254"/>
        <v>2.7733964505029731E-3</v>
      </c>
      <c r="AN197" s="18">
        <f t="shared" si="255"/>
        <v>2.4928324159623439E-3</v>
      </c>
      <c r="AO197" s="18">
        <f t="shared" si="256"/>
        <v>1.1203254862725573E-3</v>
      </c>
      <c r="AP197" s="18">
        <f t="shared" si="257"/>
        <v>3.3566347719027789E-4</v>
      </c>
      <c r="AQ197" s="18">
        <f t="shared" si="258"/>
        <v>7.5426720604875188E-5</v>
      </c>
      <c r="AR197" s="18">
        <f t="shared" si="259"/>
        <v>5.8289631658383528E-4</v>
      </c>
      <c r="AS197" s="18">
        <f t="shared" si="260"/>
        <v>7.1574210774808032E-4</v>
      </c>
      <c r="AT197" s="18">
        <f t="shared" si="261"/>
        <v>4.3943215133525798E-4</v>
      </c>
      <c r="AU197" s="18">
        <f t="shared" si="262"/>
        <v>1.7986051450354581E-4</v>
      </c>
      <c r="AV197" s="18">
        <f t="shared" si="263"/>
        <v>5.5212968451185469E-5</v>
      </c>
      <c r="AW197" s="18">
        <f t="shared" si="264"/>
        <v>4.1570020040783586E-7</v>
      </c>
      <c r="AX197" s="18">
        <f t="shared" si="265"/>
        <v>5.6757853401719061E-4</v>
      </c>
      <c r="AY197" s="18">
        <f t="shared" si="266"/>
        <v>5.1016080587607351E-4</v>
      </c>
      <c r="AZ197" s="18">
        <f t="shared" si="267"/>
        <v>2.2927580260130308E-4</v>
      </c>
      <c r="BA197" s="18">
        <f t="shared" si="268"/>
        <v>6.8693887695796049E-5</v>
      </c>
      <c r="BB197" s="18">
        <f t="shared" si="269"/>
        <v>1.5436158612979876E-5</v>
      </c>
      <c r="BC197" s="18">
        <f t="shared" si="270"/>
        <v>2.7749192915707398E-6</v>
      </c>
      <c r="BD197" s="18">
        <f t="shared" si="271"/>
        <v>8.7321500252978662E-5</v>
      </c>
      <c r="BE197" s="18">
        <f t="shared" si="272"/>
        <v>1.0722262753191105E-4</v>
      </c>
      <c r="BF197" s="18">
        <f t="shared" si="273"/>
        <v>6.5829674373092101E-5</v>
      </c>
      <c r="BG197" s="18">
        <f t="shared" si="274"/>
        <v>2.6944225784043654E-5</v>
      </c>
      <c r="BH197" s="18">
        <f t="shared" si="275"/>
        <v>8.2712467061618023E-6</v>
      </c>
      <c r="BI197" s="18">
        <f t="shared" si="276"/>
        <v>2.0312633251375711E-6</v>
      </c>
      <c r="BJ197" s="19">
        <f t="shared" si="277"/>
        <v>0.43734659336534981</v>
      </c>
      <c r="BK197" s="19">
        <f t="shared" si="278"/>
        <v>0.29240311387002121</v>
      </c>
      <c r="BL197" s="19">
        <f t="shared" si="279"/>
        <v>0.25599926874304929</v>
      </c>
      <c r="BM197" s="19">
        <f t="shared" si="280"/>
        <v>0.35725391019828595</v>
      </c>
      <c r="BN197" s="19">
        <f t="shared" si="281"/>
        <v>0.64241507876916615</v>
      </c>
    </row>
    <row r="198" spans="1:66" x14ac:dyDescent="0.25">
      <c r="A198" t="s">
        <v>80</v>
      </c>
      <c r="B198" t="s">
        <v>435</v>
      </c>
      <c r="C198" t="s">
        <v>82</v>
      </c>
      <c r="D198" s="16">
        <v>44229</v>
      </c>
      <c r="E198" s="15">
        <f>VLOOKUP(A198,home!$A$2:$E$405,3,FALSE)</f>
        <v>1.18844984802432</v>
      </c>
      <c r="F198" s="15">
        <f>VLOOKUP(B198,home!$B$2:$E$405,3,FALSE)</f>
        <v>0.48</v>
      </c>
      <c r="G198" s="15">
        <f>VLOOKUP(C198,away!$B$2:$E$405,4,FALSE)</f>
        <v>0.66</v>
      </c>
      <c r="H198" s="15">
        <f>VLOOKUP(A198,away!$A$2:$E$405,3,FALSE)</f>
        <v>1.02431610942249</v>
      </c>
      <c r="I198" s="15">
        <f>VLOOKUP(C198,away!$B$2:$E$405,3,FALSE)</f>
        <v>0.72</v>
      </c>
      <c r="J198" s="15">
        <f>VLOOKUP(B198,home!$B$2:$E$405,4,FALSE)</f>
        <v>1.19</v>
      </c>
      <c r="K198" s="17">
        <f t="shared" ref="K198:K261" si="282">E198*F198*G198</f>
        <v>0.37650091185410456</v>
      </c>
      <c r="L198" s="17">
        <f t="shared" ref="L198:L261" si="283">H198*I198*J198</f>
        <v>0.87763404255318922</v>
      </c>
      <c r="M198" s="18">
        <f t="shared" si="228"/>
        <v>0.28532255852299082</v>
      </c>
      <c r="N198" s="18">
        <f t="shared" si="229"/>
        <v>0.10742420345645214</v>
      </c>
      <c r="O198" s="18">
        <f t="shared" si="230"/>
        <v>0.25040879046815134</v>
      </c>
      <c r="P198" s="18">
        <f t="shared" si="231"/>
        <v>9.4279137947542377E-2</v>
      </c>
      <c r="Q198" s="18">
        <f t="shared" si="232"/>
        <v>2.0222655278277542E-2</v>
      </c>
      <c r="R198" s="18">
        <f t="shared" si="233"/>
        <v>0.10988363953470909</v>
      </c>
      <c r="S198" s="18">
        <f t="shared" si="234"/>
        <v>7.788164295652337E-3</v>
      </c>
      <c r="T198" s="18">
        <f t="shared" si="235"/>
        <v>1.7748090703034309E-2</v>
      </c>
      <c r="U198" s="18">
        <f t="shared" si="236"/>
        <v>4.1371290482665697E-2</v>
      </c>
      <c r="V198" s="18">
        <f t="shared" si="237"/>
        <v>2.8593814032360447E-4</v>
      </c>
      <c r="W198" s="18">
        <f t="shared" si="238"/>
        <v>2.537949384127572E-3</v>
      </c>
      <c r="X198" s="18">
        <f t="shared" si="239"/>
        <v>2.2273907777872583E-3</v>
      </c>
      <c r="Y198" s="18">
        <f t="shared" si="240"/>
        <v>9.7741698632756177E-4</v>
      </c>
      <c r="Z198" s="18">
        <f t="shared" si="241"/>
        <v>3.2145874258434723E-2</v>
      </c>
      <c r="AA198" s="18">
        <f t="shared" si="242"/>
        <v>1.210295097064806E-2</v>
      </c>
      <c r="AB198" s="18">
        <f t="shared" si="243"/>
        <v>2.2783860382872573E-3</v>
      </c>
      <c r="AC198" s="18">
        <f t="shared" si="244"/>
        <v>5.9051590407853667E-6</v>
      </c>
      <c r="AD198" s="18">
        <f t="shared" si="245"/>
        <v>2.3888506434089837E-4</v>
      </c>
      <c r="AE198" s="18">
        <f t="shared" si="246"/>
        <v>2.0965366472308137E-4</v>
      </c>
      <c r="AF198" s="18">
        <f t="shared" si="247"/>
        <v>9.199959665350442E-5</v>
      </c>
      <c r="AG198" s="18">
        <f t="shared" si="248"/>
        <v>2.6913992641425981E-5</v>
      </c>
      <c r="AH198" s="18">
        <f t="shared" si="249"/>
        <v>7.0530783942091418E-3</v>
      </c>
      <c r="AI198" s="18">
        <f t="shared" si="250"/>
        <v>2.6554904467982251E-3</v>
      </c>
      <c r="AJ198" s="18">
        <f t="shared" si="251"/>
        <v>4.9989728731969767E-4</v>
      </c>
      <c r="AK198" s="18">
        <f t="shared" si="252"/>
        <v>6.2737261503086511E-5</v>
      </c>
      <c r="AL198" s="18">
        <f t="shared" si="253"/>
        <v>7.8049672159170781E-8</v>
      </c>
      <c r="AM198" s="18">
        <f t="shared" si="254"/>
        <v>1.7988088910534948E-5</v>
      </c>
      <c r="AN198" s="18">
        <f t="shared" si="255"/>
        <v>1.578695918835898E-5</v>
      </c>
      <c r="AO198" s="18">
        <f t="shared" si="256"/>
        <v>6.9275864060508529E-6</v>
      </c>
      <c r="AP198" s="18">
        <f t="shared" si="257"/>
        <v>2.0266285542263097E-6</v>
      </c>
      <c r="AQ198" s="18">
        <f t="shared" si="258"/>
        <v>4.446595526998403E-7</v>
      </c>
      <c r="AR198" s="18">
        <f t="shared" si="259"/>
        <v>1.2380043407108656E-3</v>
      </c>
      <c r="AS198" s="18">
        <f t="shared" si="260"/>
        <v>4.6610976315698035E-4</v>
      </c>
      <c r="AT198" s="18">
        <f t="shared" si="261"/>
        <v>8.7745375426351906E-5</v>
      </c>
      <c r="AU198" s="18">
        <f t="shared" si="262"/>
        <v>1.101207128633408E-5</v>
      </c>
      <c r="AV198" s="18">
        <f t="shared" si="263"/>
        <v>1.0365137201767954E-6</v>
      </c>
      <c r="AW198" s="18">
        <f t="shared" si="264"/>
        <v>7.1638762559614732E-10</v>
      </c>
      <c r="AX198" s="18">
        <f t="shared" si="265"/>
        <v>1.1287553128881852E-6</v>
      </c>
      <c r="AY198" s="18">
        <f t="shared" si="266"/>
        <v>9.9063408830344794E-7</v>
      </c>
      <c r="AZ198" s="18">
        <f t="shared" si="267"/>
        <v>4.34707099804374E-7</v>
      </c>
      <c r="BA198" s="18">
        <f t="shared" si="268"/>
        <v>1.2717124977596182E-7</v>
      </c>
      <c r="BB198" s="18">
        <f t="shared" si="269"/>
        <v>2.790245450935468E-8</v>
      </c>
      <c r="BC198" s="18">
        <f t="shared" si="270"/>
        <v>4.8976287896402835E-9</v>
      </c>
      <c r="BD198" s="18">
        <f t="shared" si="271"/>
        <v>1.810857923727454E-4</v>
      </c>
      <c r="BE198" s="18">
        <f t="shared" si="272"/>
        <v>6.8178965952161679E-5</v>
      </c>
      <c r="BF198" s="18">
        <f t="shared" si="273"/>
        <v>1.2834721425129411E-5</v>
      </c>
      <c r="BG198" s="18">
        <f t="shared" si="274"/>
        <v>1.610761439984879E-6</v>
      </c>
      <c r="BH198" s="18">
        <f t="shared" si="275"/>
        <v>1.5161328773343427E-7</v>
      </c>
      <c r="BI198" s="18">
        <f t="shared" si="276"/>
        <v>1.1416508216167354E-8</v>
      </c>
      <c r="BJ198" s="19">
        <f t="shared" si="277"/>
        <v>0.15175104689481128</v>
      </c>
      <c r="BK198" s="19">
        <f t="shared" si="278"/>
        <v>0.38768277274931046</v>
      </c>
      <c r="BL198" s="19">
        <f t="shared" si="279"/>
        <v>0.42838404221957838</v>
      </c>
      <c r="BM198" s="19">
        <f t="shared" si="280"/>
        <v>0.13242176099631067</v>
      </c>
      <c r="BN198" s="19">
        <f t="shared" si="281"/>
        <v>0.86754098520812328</v>
      </c>
    </row>
    <row r="199" spans="1:66" x14ac:dyDescent="0.25">
      <c r="A199" t="s">
        <v>99</v>
      </c>
      <c r="B199" t="s">
        <v>120</v>
      </c>
      <c r="C199" t="s">
        <v>119</v>
      </c>
      <c r="D199" s="16">
        <v>44229</v>
      </c>
      <c r="E199" s="15">
        <f>VLOOKUP(A199,home!$A$2:$E$405,3,FALSE)</f>
        <v>1.34653465346535</v>
      </c>
      <c r="F199" s="15">
        <f>VLOOKUP(B199,home!$B$2:$E$405,3,FALSE)</f>
        <v>0.74</v>
      </c>
      <c r="G199" s="15">
        <f>VLOOKUP(C199,away!$B$2:$E$405,4,FALSE)</f>
        <v>1.24</v>
      </c>
      <c r="H199" s="15">
        <f>VLOOKUP(A199,away!$A$2:$E$405,3,FALSE)</f>
        <v>1.28712871287129</v>
      </c>
      <c r="I199" s="15">
        <f>VLOOKUP(C199,away!$B$2:$E$405,3,FALSE)</f>
        <v>0.74</v>
      </c>
      <c r="J199" s="15">
        <f>VLOOKUP(B199,home!$B$2:$E$405,4,FALSE)</f>
        <v>1.19</v>
      </c>
      <c r="K199" s="17">
        <f t="shared" si="282"/>
        <v>1.2355801980198051</v>
      </c>
      <c r="L199" s="17">
        <f t="shared" si="283"/>
        <v>1.133445544554458</v>
      </c>
      <c r="M199" s="18">
        <f t="shared" si="228"/>
        <v>9.3571844949111777E-2</v>
      </c>
      <c r="N199" s="18">
        <f t="shared" si="229"/>
        <v>0.11561551871130202</v>
      </c>
      <c r="O199" s="18">
        <f t="shared" si="230"/>
        <v>0.10605859075331131</v>
      </c>
      <c r="P199" s="18">
        <f t="shared" si="231"/>
        <v>0.13104389456467785</v>
      </c>
      <c r="Q199" s="18">
        <f t="shared" si="232"/>
        <v>7.1426122751736529E-2</v>
      </c>
      <c r="R199" s="18">
        <f t="shared" si="233"/>
        <v>6.0105818575532682E-2</v>
      </c>
      <c r="S199" s="18">
        <f t="shared" si="234"/>
        <v>4.588052718212815E-2</v>
      </c>
      <c r="T199" s="18">
        <f t="shared" si="235"/>
        <v>8.0957620597755589E-2</v>
      </c>
      <c r="U199" s="18">
        <f t="shared" si="236"/>
        <v>7.4265559217699159E-2</v>
      </c>
      <c r="V199" s="18">
        <f t="shared" si="237"/>
        <v>7.1393305324746973E-3</v>
      </c>
      <c r="W199" s="18">
        <f t="shared" si="238"/>
        <v>2.9417567631125848E-2</v>
      </c>
      <c r="X199" s="18">
        <f t="shared" si="239"/>
        <v>3.334321096312904E-2</v>
      </c>
      <c r="Y199" s="18">
        <f t="shared" si="240"/>
        <v>1.8896356953648986E-2</v>
      </c>
      <c r="Z199" s="18">
        <f t="shared" si="241"/>
        <v>2.270889075541203E-2</v>
      </c>
      <c r="AA199" s="18">
        <f t="shared" si="242"/>
        <v>2.805865573638212E-2</v>
      </c>
      <c r="AB199" s="18">
        <f t="shared" si="243"/>
        <v>1.7334359705464285E-2</v>
      </c>
      <c r="AC199" s="18">
        <f t="shared" si="244"/>
        <v>6.2489795813366682E-4</v>
      </c>
      <c r="AD199" s="18">
        <f t="shared" si="245"/>
        <v>9.0869410097318744E-3</v>
      </c>
      <c r="AE199" s="18">
        <f t="shared" si="246"/>
        <v>1.0299552801109781E-2</v>
      </c>
      <c r="AF199" s="18">
        <f t="shared" si="247"/>
        <v>5.8369911166606357E-3</v>
      </c>
      <c r="AG199" s="18">
        <f t="shared" si="248"/>
        <v>2.2053038582609827E-3</v>
      </c>
      <c r="AH199" s="18">
        <f t="shared" si="249"/>
        <v>6.4348227621239228E-3</v>
      </c>
      <c r="AI199" s="18">
        <f t="shared" si="250"/>
        <v>7.9507395826474269E-3</v>
      </c>
      <c r="AJ199" s="18">
        <f t="shared" si="251"/>
        <v>4.911888193965706E-3</v>
      </c>
      <c r="AK199" s="18">
        <f t="shared" si="252"/>
        <v>2.0230105957837635E-3</v>
      </c>
      <c r="AL199" s="18">
        <f t="shared" si="253"/>
        <v>3.5005855525830532E-5</v>
      </c>
      <c r="AM199" s="18">
        <f t="shared" si="254"/>
        <v>2.2455288744397581E-3</v>
      </c>
      <c r="AN199" s="18">
        <f t="shared" si="255"/>
        <v>2.5451846979021313E-3</v>
      </c>
      <c r="AO199" s="18">
        <f t="shared" si="256"/>
        <v>1.4424141279526777E-3</v>
      </c>
      <c r="AP199" s="18">
        <f t="shared" si="257"/>
        <v>5.4496595557678882E-4</v>
      </c>
      <c r="AQ199" s="18">
        <f t="shared" si="258"/>
        <v>1.5442230857059351E-4</v>
      </c>
      <c r="AR199" s="18">
        <f t="shared" si="259"/>
        <v>1.4587042379453922E-3</v>
      </c>
      <c r="AS199" s="18">
        <f t="shared" si="260"/>
        <v>1.8023460711728966E-3</v>
      </c>
      <c r="AT199" s="18">
        <f t="shared" si="261"/>
        <v>1.1134715577600129E-3</v>
      </c>
      <c r="AU199" s="18">
        <f t="shared" si="262"/>
        <v>4.5859446927551259E-4</v>
      </c>
      <c r="AV199" s="18">
        <f t="shared" si="263"/>
        <v>1.4165756128955637E-4</v>
      </c>
      <c r="AW199" s="18">
        <f t="shared" si="264"/>
        <v>1.3617889141665684E-6</v>
      </c>
      <c r="AX199" s="18">
        <f t="shared" si="265"/>
        <v>4.6242183522324459E-4</v>
      </c>
      <c r="AY199" s="18">
        <f t="shared" si="266"/>
        <v>5.2412996883848234E-4</v>
      </c>
      <c r="AZ199" s="18">
        <f t="shared" si="267"/>
        <v>2.9703638897372241E-4</v>
      </c>
      <c r="BA199" s="18">
        <f t="shared" si="268"/>
        <v>1.1222485721760353E-4</v>
      </c>
      <c r="BB199" s="18">
        <f t="shared" si="269"/>
        <v>3.180019110038824E-5</v>
      </c>
      <c r="BC199" s="18">
        <f t="shared" si="270"/>
        <v>7.2087569837430646E-6</v>
      </c>
      <c r="BD199" s="18">
        <f t="shared" si="271"/>
        <v>2.7556030322031848E-4</v>
      </c>
      <c r="BE199" s="18">
        <f t="shared" si="272"/>
        <v>3.4047685401935863E-4</v>
      </c>
      <c r="BF199" s="18">
        <f t="shared" si="273"/>
        <v>2.1034322935519975E-4</v>
      </c>
      <c r="BG199" s="18">
        <f t="shared" si="274"/>
        <v>8.6631976326274334E-5</v>
      </c>
      <c r="BH199" s="18">
        <f t="shared" si="275"/>
        <v>2.6760188616016287E-5</v>
      </c>
      <c r="BI199" s="18">
        <f t="shared" si="276"/>
        <v>6.612871829844945E-6</v>
      </c>
      <c r="BJ199" s="19">
        <f t="shared" si="277"/>
        <v>0.38545252435724048</v>
      </c>
      <c r="BK199" s="19">
        <f t="shared" si="278"/>
        <v>0.27881963101089041</v>
      </c>
      <c r="BL199" s="19">
        <f t="shared" si="279"/>
        <v>0.31306460444372075</v>
      </c>
      <c r="BM199" s="19">
        <f t="shared" si="280"/>
        <v>0.42170109208166734</v>
      </c>
      <c r="BN199" s="19">
        <f t="shared" si="281"/>
        <v>0.57782179030567216</v>
      </c>
    </row>
    <row r="200" spans="1:66" x14ac:dyDescent="0.25">
      <c r="A200" t="s">
        <v>99</v>
      </c>
      <c r="B200" t="s">
        <v>102</v>
      </c>
      <c r="C200" t="s">
        <v>104</v>
      </c>
      <c r="D200" s="16">
        <v>44229</v>
      </c>
      <c r="E200" s="15">
        <f>VLOOKUP(A200,home!$A$2:$E$405,3,FALSE)</f>
        <v>1.34653465346535</v>
      </c>
      <c r="F200" s="15">
        <f>VLOOKUP(B200,home!$B$2:$E$405,3,FALSE)</f>
        <v>1.05</v>
      </c>
      <c r="G200" s="15">
        <f>VLOOKUP(C200,away!$B$2:$E$405,4,FALSE)</f>
        <v>1.22</v>
      </c>
      <c r="H200" s="15">
        <f>VLOOKUP(A200,away!$A$2:$E$405,3,FALSE)</f>
        <v>1.28712871287129</v>
      </c>
      <c r="I200" s="15">
        <f>VLOOKUP(C200,away!$B$2:$E$405,3,FALSE)</f>
        <v>0.69</v>
      </c>
      <c r="J200" s="15">
        <f>VLOOKUP(B200,home!$B$2:$E$405,4,FALSE)</f>
        <v>0.52</v>
      </c>
      <c r="K200" s="17">
        <f t="shared" si="282"/>
        <v>1.7249108910891133</v>
      </c>
      <c r="L200" s="17">
        <f t="shared" si="283"/>
        <v>0.46182178217821884</v>
      </c>
      <c r="M200" s="18">
        <f t="shared" si="228"/>
        <v>0.11228301523243339</v>
      </c>
      <c r="N200" s="18">
        <f t="shared" si="229"/>
        <v>0.19367819585874912</v>
      </c>
      <c r="O200" s="18">
        <f t="shared" si="230"/>
        <v>5.1854742202986477E-2</v>
      </c>
      <c r="P200" s="18">
        <f t="shared" si="231"/>
        <v>8.9444809580549636E-2</v>
      </c>
      <c r="Q200" s="18">
        <f t="shared" si="232"/>
        <v>0.16703881470162343</v>
      </c>
      <c r="R200" s="18">
        <f t="shared" si="233"/>
        <v>1.1973824729287656E-2</v>
      </c>
      <c r="S200" s="18">
        <f t="shared" si="234"/>
        <v>1.7812965621602422E-2</v>
      </c>
      <c r="T200" s="18">
        <f t="shared" si="235"/>
        <v>7.7142163098440991E-2</v>
      </c>
      <c r="U200" s="18">
        <f t="shared" si="236"/>
        <v>2.0653780683540429E-2</v>
      </c>
      <c r="V200" s="18">
        <f t="shared" si="237"/>
        <v>1.5766481934471226E-3</v>
      </c>
      <c r="W200" s="18">
        <f t="shared" si="238"/>
        <v>9.6042356904482193E-2</v>
      </c>
      <c r="X200" s="18">
        <f t="shared" si="239"/>
        <v>4.4354452430224525E-2</v>
      </c>
      <c r="Y200" s="18">
        <f t="shared" si="240"/>
        <v>1.024192613443266E-2</v>
      </c>
      <c r="Z200" s="18">
        <f t="shared" si="241"/>
        <v>1.8432576919897518E-3</v>
      </c>
      <c r="AA200" s="18">
        <f t="shared" si="242"/>
        <v>3.1794552679969045E-3</v>
      </c>
      <c r="AB200" s="18">
        <f t="shared" si="243"/>
        <v>2.7421385097492592E-3</v>
      </c>
      <c r="AC200" s="18">
        <f t="shared" si="244"/>
        <v>7.8497512038256892E-5</v>
      </c>
      <c r="AD200" s="18">
        <f t="shared" si="245"/>
        <v>4.1416126857602285E-2</v>
      </c>
      <c r="AE200" s="18">
        <f t="shared" si="246"/>
        <v>1.9126869516297079E-2</v>
      </c>
      <c r="AF200" s="18">
        <f t="shared" si="247"/>
        <v>4.4166024837532817E-3</v>
      </c>
      <c r="AG200" s="18">
        <f t="shared" si="248"/>
        <v>6.7989441007322961E-4</v>
      </c>
      <c r="AH200" s="18">
        <f t="shared" si="249"/>
        <v>2.1281413808210434E-4</v>
      </c>
      <c r="AI200" s="18">
        <f t="shared" si="250"/>
        <v>3.6708542455556411E-4</v>
      </c>
      <c r="AJ200" s="18">
        <f t="shared" si="251"/>
        <v>3.1659482338798189E-4</v>
      </c>
      <c r="AK200" s="18">
        <f t="shared" si="252"/>
        <v>1.8203261964145479E-4</v>
      </c>
      <c r="AL200" s="18">
        <f t="shared" si="253"/>
        <v>2.5012491879646965E-6</v>
      </c>
      <c r="AM200" s="18">
        <f t="shared" si="254"/>
        <v>1.4287825656681293E-2</v>
      </c>
      <c r="AN200" s="18">
        <f t="shared" si="255"/>
        <v>6.5984291082202351E-3</v>
      </c>
      <c r="AO200" s="18">
        <f t="shared" si="256"/>
        <v>1.523649145167452E-3</v>
      </c>
      <c r="AP200" s="18">
        <f t="shared" si="257"/>
        <v>2.3455145454518418E-4</v>
      </c>
      <c r="AQ200" s="18">
        <f t="shared" si="258"/>
        <v>2.7080242687637603E-5</v>
      </c>
      <c r="AR200" s="18">
        <f t="shared" si="259"/>
        <v>1.9656440904359805E-5</v>
      </c>
      <c r="AS200" s="18">
        <f t="shared" si="260"/>
        <v>3.3905608995979759E-5</v>
      </c>
      <c r="AT200" s="18">
        <f t="shared" si="261"/>
        <v>2.9242077113087263E-5</v>
      </c>
      <c r="AU200" s="18">
        <f t="shared" si="262"/>
        <v>1.6813325763477306E-5</v>
      </c>
      <c r="AV200" s="18">
        <f t="shared" si="263"/>
        <v>7.2503721812128008E-6</v>
      </c>
      <c r="AW200" s="18">
        <f t="shared" si="264"/>
        <v>5.5347184985063443E-8</v>
      </c>
      <c r="AX200" s="18">
        <f t="shared" si="265"/>
        <v>4.1075376808653394E-3</v>
      </c>
      <c r="AY200" s="18">
        <f t="shared" si="266"/>
        <v>1.8969503721414187E-3</v>
      </c>
      <c r="AZ200" s="18">
        <f t="shared" si="267"/>
        <v>4.3802650078299271E-4</v>
      </c>
      <c r="BA200" s="18">
        <f t="shared" si="268"/>
        <v>6.7430059744296908E-5</v>
      </c>
      <c r="BB200" s="18">
        <f t="shared" si="269"/>
        <v>7.7851675908737407E-6</v>
      </c>
      <c r="BC200" s="18">
        <f t="shared" si="270"/>
        <v>7.1907199427468461E-7</v>
      </c>
      <c r="BD200" s="18">
        <f t="shared" si="271"/>
        <v>1.51296209495538E-6</v>
      </c>
      <c r="BE200" s="18">
        <f t="shared" si="272"/>
        <v>2.6097247953935358E-6</v>
      </c>
      <c r="BF200" s="18">
        <f t="shared" si="273"/>
        <v>2.2507713611598096E-6</v>
      </c>
      <c r="BG200" s="18">
        <f t="shared" si="274"/>
        <v>1.294126678072008E-6</v>
      </c>
      <c r="BH200" s="18">
        <f t="shared" si="275"/>
        <v>5.5806330036384572E-7</v>
      </c>
      <c r="BI200" s="18">
        <f t="shared" si="276"/>
        <v>1.9252189294294639E-7</v>
      </c>
      <c r="BJ200" s="19">
        <f t="shared" si="277"/>
        <v>0.68332738685609984</v>
      </c>
      <c r="BK200" s="19">
        <f t="shared" si="278"/>
        <v>0.2230953877614002</v>
      </c>
      <c r="BL200" s="19">
        <f t="shared" si="279"/>
        <v>9.1597754394308839E-2</v>
      </c>
      <c r="BM200" s="19">
        <f t="shared" si="280"/>
        <v>0.37169348937321245</v>
      </c>
      <c r="BN200" s="19">
        <f t="shared" si="281"/>
        <v>0.62627340230562967</v>
      </c>
    </row>
    <row r="201" spans="1:66" x14ac:dyDescent="0.25">
      <c r="A201" t="s">
        <v>99</v>
      </c>
      <c r="B201" t="s">
        <v>111</v>
      </c>
      <c r="C201" t="s">
        <v>112</v>
      </c>
      <c r="D201" s="16">
        <v>44229</v>
      </c>
      <c r="E201" s="15">
        <f>VLOOKUP(A201,home!$A$2:$E$405,3,FALSE)</f>
        <v>1.34653465346535</v>
      </c>
      <c r="F201" s="15">
        <f>VLOOKUP(B201,home!$B$2:$E$405,3,FALSE)</f>
        <v>0.97</v>
      </c>
      <c r="G201" s="15">
        <f>VLOOKUP(C201,away!$B$2:$E$405,4,FALSE)</f>
        <v>1.31</v>
      </c>
      <c r="H201" s="15">
        <f>VLOOKUP(A201,away!$A$2:$E$405,3,FALSE)</f>
        <v>1.28712871287129</v>
      </c>
      <c r="I201" s="15">
        <f>VLOOKUP(C201,away!$B$2:$E$405,3,FALSE)</f>
        <v>0.69</v>
      </c>
      <c r="J201" s="15">
        <f>VLOOKUP(B201,home!$B$2:$E$405,4,FALSE)</f>
        <v>0.78</v>
      </c>
      <c r="K201" s="17">
        <f t="shared" si="282"/>
        <v>1.7110415841584203</v>
      </c>
      <c r="L201" s="17">
        <f t="shared" si="283"/>
        <v>0.69273267326732824</v>
      </c>
      <c r="M201" s="18">
        <f t="shared" si="228"/>
        <v>9.0376205707918128E-2</v>
      </c>
      <c r="N201" s="18">
        <f t="shared" si="229"/>
        <v>0.15463744618470351</v>
      </c>
      <c r="O201" s="18">
        <f t="shared" si="230"/>
        <v>6.2606550579804077E-2</v>
      </c>
      <c r="P201" s="18">
        <f t="shared" si="231"/>
        <v>0.10712241148276225</v>
      </c>
      <c r="Q201" s="18">
        <f t="shared" si="232"/>
        <v>0.13229555044504382</v>
      </c>
      <c r="R201" s="18">
        <f t="shared" si="233"/>
        <v>2.1684801573596941E-2</v>
      </c>
      <c r="S201" s="18">
        <f t="shared" si="234"/>
        <v>3.174289889688537E-2</v>
      </c>
      <c r="T201" s="18">
        <f t="shared" si="235"/>
        <v>9.1645450321167859E-2</v>
      </c>
      <c r="U201" s="18">
        <f t="shared" si="236"/>
        <v>3.7103597236648314E-2</v>
      </c>
      <c r="V201" s="18">
        <f t="shared" si="237"/>
        <v>4.1805200712002584E-3</v>
      </c>
      <c r="W201" s="18">
        <f t="shared" si="238"/>
        <v>7.5454396070199339E-2</v>
      </c>
      <c r="X201" s="18">
        <f t="shared" si="239"/>
        <v>5.2269725499480967E-2</v>
      </c>
      <c r="Y201" s="18">
        <f t="shared" si="240"/>
        <v>1.8104473338102441E-2</v>
      </c>
      <c r="Z201" s="18">
        <f t="shared" si="241"/>
        <v>5.007256854449792E-3</v>
      </c>
      <c r="AA201" s="18">
        <f t="shared" si="242"/>
        <v>8.5676247005258815E-3</v>
      </c>
      <c r="AB201" s="18">
        <f t="shared" si="243"/>
        <v>7.3297810700313102E-3</v>
      </c>
      <c r="AC201" s="18">
        <f t="shared" si="244"/>
        <v>3.0969669212932096E-4</v>
      </c>
      <c r="AD201" s="18">
        <f t="shared" si="245"/>
        <v>3.2276402345917707E-2</v>
      </c>
      <c r="AE201" s="18">
        <f t="shared" si="246"/>
        <v>2.2358918480539433E-2</v>
      </c>
      <c r="AF201" s="18">
        <f t="shared" si="247"/>
        <v>7.7443766851951748E-3</v>
      </c>
      <c r="AG201" s="18">
        <f t="shared" si="248"/>
        <v>1.7882609213081414E-3</v>
      </c>
      <c r="AH201" s="18">
        <f t="shared" si="249"/>
        <v>8.6717260662978919E-4</v>
      </c>
      <c r="AI201" s="18">
        <f t="shared" si="250"/>
        <v>1.4837683905866213E-3</v>
      </c>
      <c r="AJ201" s="18">
        <f t="shared" si="251"/>
        <v>1.2693947087767615E-3</v>
      </c>
      <c r="AK201" s="18">
        <f t="shared" si="252"/>
        <v>7.2399571114256905E-4</v>
      </c>
      <c r="AL201" s="18">
        <f t="shared" si="253"/>
        <v>1.4683270327300709E-5</v>
      </c>
      <c r="AM201" s="18">
        <f t="shared" si="254"/>
        <v>1.1045253320178722E-2</v>
      </c>
      <c r="AN201" s="18">
        <f t="shared" si="255"/>
        <v>7.6514078594022376E-3</v>
      </c>
      <c r="AO201" s="18">
        <f t="shared" si="256"/>
        <v>2.6501901103511789E-3</v>
      </c>
      <c r="AP201" s="18">
        <f t="shared" si="257"/>
        <v>6.1195775993673593E-4</v>
      </c>
      <c r="AQ201" s="18">
        <f t="shared" si="258"/>
        <v>1.0598078374191522E-4</v>
      </c>
      <c r="AR201" s="18">
        <f t="shared" si="259"/>
        <v>1.2014375959497025E-4</v>
      </c>
      <c r="AS201" s="18">
        <f t="shared" si="260"/>
        <v>2.0557096874412631E-4</v>
      </c>
      <c r="AT201" s="18">
        <f t="shared" si="261"/>
        <v>1.7587023800846554E-4</v>
      </c>
      <c r="AU201" s="18">
        <f t="shared" si="262"/>
        <v>1.0030709688277445E-4</v>
      </c>
      <c r="AV201" s="18">
        <f t="shared" si="263"/>
        <v>4.2907403488158657E-5</v>
      </c>
      <c r="AW201" s="18">
        <f t="shared" si="264"/>
        <v>4.8344439581227665E-7</v>
      </c>
      <c r="AX201" s="18">
        <f t="shared" si="265"/>
        <v>3.149814623064939E-3</v>
      </c>
      <c r="AY201" s="18">
        <f t="shared" si="266"/>
        <v>2.1819795041322968E-3</v>
      </c>
      <c r="AZ201" s="18">
        <f t="shared" si="267"/>
        <v>7.5576424745604255E-4</v>
      </c>
      <c r="BA201" s="18">
        <f t="shared" si="268"/>
        <v>1.74514195833365E-4</v>
      </c>
      <c r="BB201" s="18">
        <f t="shared" si="269"/>
        <v>3.0222921350686239E-5</v>
      </c>
      <c r="BC201" s="18">
        <f t="shared" si="270"/>
        <v>4.1872810202418185E-6</v>
      </c>
      <c r="BD201" s="18">
        <f t="shared" si="271"/>
        <v>1.3871251293435157E-5</v>
      </c>
      <c r="BE201" s="18">
        <f t="shared" si="272"/>
        <v>2.3734287787378828E-5</v>
      </c>
      <c r="BF201" s="18">
        <f t="shared" si="273"/>
        <v>2.0305176687294264E-5</v>
      </c>
      <c r="BG201" s="18">
        <f t="shared" si="274"/>
        <v>1.1581000561881538E-5</v>
      </c>
      <c r="BH201" s="18">
        <f t="shared" si="275"/>
        <v>4.9538933868853371E-6</v>
      </c>
      <c r="BI201" s="18">
        <f t="shared" si="276"/>
        <v>1.6952635176896426E-6</v>
      </c>
      <c r="BJ201" s="19">
        <f t="shared" si="277"/>
        <v>0.61693627289812658</v>
      </c>
      <c r="BK201" s="19">
        <f t="shared" si="278"/>
        <v>0.23592839562535492</v>
      </c>
      <c r="BL201" s="19">
        <f t="shared" si="279"/>
        <v>0.14235762691769535</v>
      </c>
      <c r="BM201" s="19">
        <f t="shared" si="280"/>
        <v>0.42932509026206145</v>
      </c>
      <c r="BN201" s="19">
        <f t="shared" si="281"/>
        <v>0.56872296597382876</v>
      </c>
    </row>
    <row r="202" spans="1:66" x14ac:dyDescent="0.25">
      <c r="A202" t="s">
        <v>99</v>
      </c>
      <c r="B202" t="s">
        <v>105</v>
      </c>
      <c r="C202" t="s">
        <v>109</v>
      </c>
      <c r="D202" s="16">
        <v>44229</v>
      </c>
      <c r="E202" s="15">
        <f>VLOOKUP(A202,home!$A$2:$E$405,3,FALSE)</f>
        <v>1.34653465346535</v>
      </c>
      <c r="F202" s="15">
        <f>VLOOKUP(B202,home!$B$2:$E$405,3,FALSE)</f>
        <v>1.3</v>
      </c>
      <c r="G202" s="15">
        <f>VLOOKUP(C202,away!$B$2:$E$405,4,FALSE)</f>
        <v>0.54</v>
      </c>
      <c r="H202" s="15">
        <f>VLOOKUP(A202,away!$A$2:$E$405,3,FALSE)</f>
        <v>1.28712871287129</v>
      </c>
      <c r="I202" s="15">
        <f>VLOOKUP(C202,away!$B$2:$E$405,3,FALSE)</f>
        <v>1.49</v>
      </c>
      <c r="J202" s="15">
        <f>VLOOKUP(B202,home!$B$2:$E$405,4,FALSE)</f>
        <v>1.36</v>
      </c>
      <c r="K202" s="17">
        <f t="shared" si="282"/>
        <v>0.94526732673267577</v>
      </c>
      <c r="L202" s="17">
        <f t="shared" si="283"/>
        <v>2.6082376237623826</v>
      </c>
      <c r="M202" s="18">
        <f t="shared" si="228"/>
        <v>2.8624137444783745E-2</v>
      </c>
      <c r="N202" s="18">
        <f t="shared" si="229"/>
        <v>2.7057461882459409E-2</v>
      </c>
      <c r="O202" s="18">
        <f t="shared" si="230"/>
        <v>7.4658552231230593E-2</v>
      </c>
      <c r="P202" s="18">
        <f t="shared" si="231"/>
        <v>7.057229008534717E-2</v>
      </c>
      <c r="Q202" s="18">
        <f t="shared" si="232"/>
        <v>1.278826733090184E-2</v>
      </c>
      <c r="R202" s="18">
        <f t="shared" si="233"/>
        <v>9.7363622432562316E-2</v>
      </c>
      <c r="S202" s="18">
        <f t="shared" si="234"/>
        <v>4.34986743050138E-2</v>
      </c>
      <c r="T202" s="18">
        <f t="shared" si="235"/>
        <v>3.3354839995189518E-2</v>
      </c>
      <c r="U202" s="18">
        <f t="shared" si="236"/>
        <v>9.2034651097837747E-2</v>
      </c>
      <c r="V202" s="18">
        <f t="shared" si="237"/>
        <v>1.1916132232041151E-2</v>
      </c>
      <c r="W202" s="18">
        <f t="shared" si="238"/>
        <v>4.0294437578081311E-3</v>
      </c>
      <c r="X202" s="18">
        <f t="shared" si="239"/>
        <v>1.0509746811949645E-2</v>
      </c>
      <c r="Y202" s="18">
        <f t="shared" si="240"/>
        <v>1.3705958525571911E-2</v>
      </c>
      <c r="Z202" s="18">
        <f t="shared" si="241"/>
        <v>8.4649154404801391E-2</v>
      </c>
      <c r="AA202" s="18">
        <f t="shared" si="242"/>
        <v>8.0016079894408107E-2</v>
      </c>
      <c r="AB202" s="18">
        <f t="shared" si="243"/>
        <v>3.7818292968707673E-2</v>
      </c>
      <c r="AC202" s="18">
        <f t="shared" si="244"/>
        <v>1.8361879510718061E-3</v>
      </c>
      <c r="AD202" s="18">
        <f t="shared" si="245"/>
        <v>9.5222538229073977E-4</v>
      </c>
      <c r="AE202" s="18">
        <f t="shared" si="246"/>
        <v>2.4836300683922252E-3</v>
      </c>
      <c r="AF202" s="18">
        <f t="shared" si="247"/>
        <v>3.2389486939440712E-3</v>
      </c>
      <c r="AG202" s="18">
        <f t="shared" si="248"/>
        <v>2.8159826149936527E-3</v>
      </c>
      <c r="AH202" s="18">
        <f t="shared" si="249"/>
        <v>5.5196277334568541E-2</v>
      </c>
      <c r="AI202" s="18">
        <f t="shared" si="250"/>
        <v>5.2175237521642985E-2</v>
      </c>
      <c r="AJ202" s="18">
        <f t="shared" si="251"/>
        <v>2.4659773646862931E-2</v>
      </c>
      <c r="AK202" s="18">
        <f t="shared" si="252"/>
        <v>7.7700261043343374E-3</v>
      </c>
      <c r="AL202" s="18">
        <f t="shared" si="253"/>
        <v>1.8108351943771603E-4</v>
      </c>
      <c r="AM202" s="18">
        <f t="shared" si="254"/>
        <v>1.8002150831299363E-4</v>
      </c>
      <c r="AN202" s="18">
        <f t="shared" si="255"/>
        <v>4.695388710684025E-4</v>
      </c>
      <c r="AO202" s="18">
        <f t="shared" si="256"/>
        <v>6.1233447466976104E-4</v>
      </c>
      <c r="AP202" s="18">
        <f t="shared" si="257"/>
        <v>5.3237127172014813E-4</v>
      </c>
      <c r="AQ202" s="18">
        <f t="shared" si="258"/>
        <v>3.4713769517767922E-4</v>
      </c>
      <c r="AR202" s="18">
        <f t="shared" si="259"/>
        <v>2.8793001447128899E-2</v>
      </c>
      <c r="AS202" s="18">
        <f t="shared" si="260"/>
        <v>2.7217083506537593E-2</v>
      </c>
      <c r="AT202" s="18">
        <f t="shared" si="261"/>
        <v>1.2863709883842396E-2</v>
      </c>
      <c r="AU202" s="18">
        <f t="shared" si="262"/>
        <v>4.0532148845881339E-3</v>
      </c>
      <c r="AV202" s="18">
        <f t="shared" si="263"/>
        <v>9.5784289965692891E-4</v>
      </c>
      <c r="AW202" s="18">
        <f t="shared" si="264"/>
        <v>1.2401614515493975E-5</v>
      </c>
      <c r="AX202" s="18">
        <f t="shared" si="265"/>
        <v>2.8361408319567927E-5</v>
      </c>
      <c r="AY202" s="18">
        <f t="shared" si="266"/>
        <v>7.3973292241984509E-5</v>
      </c>
      <c r="AZ202" s="18">
        <f t="shared" si="267"/>
        <v>9.6469961989556998E-5</v>
      </c>
      <c r="BA202" s="18">
        <f t="shared" si="268"/>
        <v>8.3872194808029855E-5</v>
      </c>
      <c r="BB202" s="18">
        <f t="shared" si="269"/>
        <v>5.4689653521457854E-5</v>
      </c>
      <c r="BC202" s="18">
        <f t="shared" si="270"/>
        <v>2.8528722389039045E-5</v>
      </c>
      <c r="BD202" s="18">
        <f t="shared" si="271"/>
        <v>1.251649827924105E-2</v>
      </c>
      <c r="BE202" s="18">
        <f t="shared" si="272"/>
        <v>1.1831436868472321E-2</v>
      </c>
      <c r="BF202" s="18">
        <f t="shared" si="273"/>
        <v>5.5919353500336255E-3</v>
      </c>
      <c r="BG202" s="18">
        <f t="shared" si="274"/>
        <v>1.7619579265294118E-3</v>
      </c>
      <c r="BH202" s="18">
        <f t="shared" si="275"/>
        <v>4.163803147564763E-4</v>
      </c>
      <c r="BI202" s="18">
        <f t="shared" si="276"/>
        <v>7.8718141406792919E-5</v>
      </c>
      <c r="BJ202" s="19">
        <f t="shared" si="277"/>
        <v>0.11344380411771976</v>
      </c>
      <c r="BK202" s="19">
        <f t="shared" si="278"/>
        <v>0.15670247882993737</v>
      </c>
      <c r="BL202" s="19">
        <f t="shared" si="279"/>
        <v>0.62777429273434893</v>
      </c>
      <c r="BM202" s="19">
        <f t="shared" si="280"/>
        <v>0.67144382700179595</v>
      </c>
      <c r="BN202" s="19">
        <f t="shared" si="281"/>
        <v>0.31106433140728507</v>
      </c>
    </row>
    <row r="203" spans="1:66" x14ac:dyDescent="0.25">
      <c r="A203" t="s">
        <v>99</v>
      </c>
      <c r="B203" t="s">
        <v>417</v>
      </c>
      <c r="C203" t="s">
        <v>117</v>
      </c>
      <c r="D203" s="16">
        <v>44229</v>
      </c>
      <c r="E203" s="15">
        <f>VLOOKUP(A203,home!$A$2:$E$405,3,FALSE)</f>
        <v>1.34653465346535</v>
      </c>
      <c r="F203" s="15">
        <f>VLOOKUP(B203,home!$B$2:$E$405,3,FALSE)</f>
        <v>0.88</v>
      </c>
      <c r="G203" s="15">
        <f>VLOOKUP(C203,away!$B$2:$E$405,4,FALSE)</f>
        <v>1.1100000000000001</v>
      </c>
      <c r="H203" s="15">
        <f>VLOOKUP(A203,away!$A$2:$E$405,3,FALSE)</f>
        <v>1.28712871287129</v>
      </c>
      <c r="I203" s="15">
        <f>VLOOKUP(C203,away!$B$2:$E$405,3,FALSE)</f>
        <v>0.74</v>
      </c>
      <c r="J203" s="15">
        <f>VLOOKUP(B203,home!$B$2:$E$405,4,FALSE)</f>
        <v>0.99</v>
      </c>
      <c r="K203" s="17">
        <f t="shared" si="282"/>
        <v>1.315295049504954</v>
      </c>
      <c r="L203" s="17">
        <f t="shared" si="283"/>
        <v>0.94295049504950712</v>
      </c>
      <c r="M203" s="18">
        <f t="shared" si="228"/>
        <v>0.10453372372629081</v>
      </c>
      <c r="N203" s="18">
        <f t="shared" si="229"/>
        <v>0.13749268932350889</v>
      </c>
      <c r="O203" s="18">
        <f t="shared" si="230"/>
        <v>9.8570126537074337E-2</v>
      </c>
      <c r="P203" s="18">
        <f t="shared" si="231"/>
        <v>0.12964879946329078</v>
      </c>
      <c r="Q203" s="18">
        <f t="shared" si="232"/>
        <v>9.0421726805166955E-2</v>
      </c>
      <c r="R203" s="18">
        <f t="shared" si="233"/>
        <v>4.6473374807613398E-2</v>
      </c>
      <c r="S203" s="18">
        <f t="shared" si="234"/>
        <v>4.0199494007992269E-2</v>
      </c>
      <c r="T203" s="18">
        <f t="shared" si="235"/>
        <v>8.526321205416347E-2</v>
      </c>
      <c r="U203" s="18">
        <f t="shared" si="236"/>
        <v>6.1126199818242154E-2</v>
      </c>
      <c r="V203" s="18">
        <f t="shared" si="237"/>
        <v>5.5397498650658437E-3</v>
      </c>
      <c r="W203" s="18">
        <f t="shared" si="238"/>
        <v>3.9643749878175157E-2</v>
      </c>
      <c r="X203" s="18">
        <f t="shared" si="239"/>
        <v>3.7382093573244103E-2</v>
      </c>
      <c r="Y203" s="18">
        <f t="shared" si="240"/>
        <v>1.7624731820438763E-2</v>
      </c>
      <c r="Z203" s="18">
        <f t="shared" si="241"/>
        <v>1.4607363927153448E-2</v>
      </c>
      <c r="AA203" s="18">
        <f t="shared" si="242"/>
        <v>1.9212993459702177E-2</v>
      </c>
      <c r="AB203" s="18">
        <f t="shared" si="243"/>
        <v>1.2635377591858669E-2</v>
      </c>
      <c r="AC203" s="18">
        <f t="shared" si="244"/>
        <v>4.2941998388798275E-4</v>
      </c>
      <c r="AD203" s="18">
        <f t="shared" si="245"/>
        <v>1.3035806989644115E-2</v>
      </c>
      <c r="AE203" s="18">
        <f t="shared" si="246"/>
        <v>1.2292120654254743E-2</v>
      </c>
      <c r="AF203" s="18">
        <f t="shared" si="247"/>
        <v>5.7954306280688902E-3</v>
      </c>
      <c r="AG203" s="18">
        <f t="shared" si="248"/>
        <v>1.8216013932542121E-3</v>
      </c>
      <c r="AH203" s="18">
        <f t="shared" si="249"/>
        <v>3.443505261619414E-3</v>
      </c>
      <c r="AI203" s="18">
        <f t="shared" si="250"/>
        <v>4.529225423552277E-3</v>
      </c>
      <c r="AJ203" s="18">
        <f t="shared" si="251"/>
        <v>2.9786338888451451E-3</v>
      </c>
      <c r="AK203" s="18">
        <f t="shared" si="252"/>
        <v>1.3059274694285693E-3</v>
      </c>
      <c r="AL203" s="18">
        <f t="shared" si="253"/>
        <v>2.1303664843088463E-5</v>
      </c>
      <c r="AM203" s="18">
        <f t="shared" si="254"/>
        <v>3.4291864799561931E-3</v>
      </c>
      <c r="AN203" s="18">
        <f t="shared" si="255"/>
        <v>3.2335530888917691E-3</v>
      </c>
      <c r="AO203" s="18">
        <f t="shared" si="256"/>
        <v>1.5245402429696782E-3</v>
      </c>
      <c r="AP203" s="18">
        <f t="shared" si="257"/>
        <v>4.7918865894371797E-4</v>
      </c>
      <c r="AQ203" s="18">
        <f t="shared" si="258"/>
        <v>1.1296279579327207E-4</v>
      </c>
      <c r="AR203" s="18">
        <f t="shared" si="259"/>
        <v>6.4941099822992201E-4</v>
      </c>
      <c r="AS203" s="18">
        <f t="shared" si="260"/>
        <v>8.5416707106588698E-4</v>
      </c>
      <c r="AT203" s="18">
        <f t="shared" si="261"/>
        <v>5.6174086001155375E-4</v>
      </c>
      <c r="AU203" s="18">
        <f t="shared" si="262"/>
        <v>2.4628499075928396E-4</v>
      </c>
      <c r="AV203" s="18">
        <f t="shared" si="263"/>
        <v>8.0984357278264966E-5</v>
      </c>
      <c r="AW203" s="18">
        <f t="shared" si="264"/>
        <v>7.3394564628377887E-7</v>
      </c>
      <c r="AX203" s="18">
        <f t="shared" si="265"/>
        <v>7.5173200015261595E-4</v>
      </c>
      <c r="AY203" s="18">
        <f t="shared" si="266"/>
        <v>7.0884606168846538E-4</v>
      </c>
      <c r="AZ203" s="18">
        <f t="shared" si="267"/>
        <v>3.3420337239151594E-4</v>
      </c>
      <c r="BA203" s="18">
        <f t="shared" si="268"/>
        <v>1.0504574514793158E-4</v>
      </c>
      <c r="BB203" s="18">
        <f t="shared" si="269"/>
        <v>2.4763234347521609E-5</v>
      </c>
      <c r="BC203" s="18">
        <f t="shared" si="270"/>
        <v>4.6701008174044933E-6</v>
      </c>
      <c r="BD203" s="18">
        <f t="shared" si="271"/>
        <v>1.0206040371191655E-4</v>
      </c>
      <c r="BE203" s="18">
        <f t="shared" si="272"/>
        <v>1.3423954375276089E-4</v>
      </c>
      <c r="BF203" s="18">
        <f t="shared" si="273"/>
        <v>8.8282303672905052E-5</v>
      </c>
      <c r="BG203" s="18">
        <f t="shared" si="274"/>
        <v>3.8705758993288334E-5</v>
      </c>
      <c r="BH203" s="18">
        <f t="shared" si="275"/>
        <v>1.2727373297801013E-5</v>
      </c>
      <c r="BI203" s="18">
        <f t="shared" si="276"/>
        <v>3.3480502183598397E-6</v>
      </c>
      <c r="BJ203" s="19">
        <f t="shared" si="277"/>
        <v>0.45148185490101939</v>
      </c>
      <c r="BK203" s="19">
        <f t="shared" si="278"/>
        <v>0.28108133677305924</v>
      </c>
      <c r="BL203" s="19">
        <f t="shared" si="279"/>
        <v>0.2530473159689281</v>
      </c>
      <c r="BM203" s="19">
        <f t="shared" si="280"/>
        <v>0.39236931879117276</v>
      </c>
      <c r="BN203" s="19">
        <f t="shared" si="281"/>
        <v>0.60714044066294515</v>
      </c>
    </row>
    <row r="204" spans="1:66" x14ac:dyDescent="0.25">
      <c r="A204" t="s">
        <v>122</v>
      </c>
      <c r="B204" t="s">
        <v>362</v>
      </c>
      <c r="C204" t="s">
        <v>131</v>
      </c>
      <c r="D204" s="16">
        <v>44229</v>
      </c>
      <c r="E204" s="15">
        <f>VLOOKUP(A204,home!$A$2:$E$405,3,FALSE)</f>
        <v>1.36038961038961</v>
      </c>
      <c r="F204" s="15">
        <f>VLOOKUP(B204,home!$B$2:$E$405,3,FALSE)</f>
        <v>1.53</v>
      </c>
      <c r="G204" s="15">
        <f>VLOOKUP(C204,away!$B$2:$E$405,4,FALSE)</f>
        <v>0.68</v>
      </c>
      <c r="H204" s="15">
        <f>VLOOKUP(A204,away!$A$2:$E$405,3,FALSE)</f>
        <v>1.1655844155844199</v>
      </c>
      <c r="I204" s="15">
        <f>VLOOKUP(C204,away!$B$2:$E$405,3,FALSE)</f>
        <v>1</v>
      </c>
      <c r="J204" s="15">
        <f>VLOOKUP(B204,home!$B$2:$E$405,4,FALSE)</f>
        <v>0.93</v>
      </c>
      <c r="K204" s="17">
        <f t="shared" si="282"/>
        <v>1.4153493506493504</v>
      </c>
      <c r="L204" s="17">
        <f t="shared" si="283"/>
        <v>1.0839935064935107</v>
      </c>
      <c r="M204" s="18">
        <f t="shared" si="228"/>
        <v>8.2138957921964587E-2</v>
      </c>
      <c r="N204" s="18">
        <f t="shared" si="229"/>
        <v>0.11625532075786689</v>
      </c>
      <c r="O204" s="18">
        <f t="shared" si="230"/>
        <v>8.903809701755333E-2</v>
      </c>
      <c r="P204" s="18">
        <f t="shared" si="231"/>
        <v>0.12602001279684796</v>
      </c>
      <c r="Q204" s="18">
        <f t="shared" si="232"/>
        <v>8.2270946372089454E-2</v>
      </c>
      <c r="R204" s="18">
        <f t="shared" si="233"/>
        <v>4.8258359498783508E-2</v>
      </c>
      <c r="S204" s="18">
        <f t="shared" si="234"/>
        <v>4.8335905479849693E-2</v>
      </c>
      <c r="T204" s="18">
        <f t="shared" si="235"/>
        <v>8.9181171640420817E-2</v>
      </c>
      <c r="U204" s="18">
        <f t="shared" si="236"/>
        <v>6.8302437780006137E-2</v>
      </c>
      <c r="V204" s="18">
        <f t="shared" si="237"/>
        <v>8.2398191514878021E-3</v>
      </c>
      <c r="W204" s="18">
        <f t="shared" si="238"/>
        <v>3.8814043508348106E-2</v>
      </c>
      <c r="X204" s="18">
        <f t="shared" si="239"/>
        <v>4.2074171123805952E-2</v>
      </c>
      <c r="Y204" s="18">
        <f t="shared" si="240"/>
        <v>2.2804064144651207E-2</v>
      </c>
      <c r="Z204" s="18">
        <f t="shared" si="241"/>
        <v>1.7437249443570252E-2</v>
      </c>
      <c r="AA204" s="18">
        <f t="shared" si="242"/>
        <v>2.4679799677067901E-2</v>
      </c>
      <c r="AB204" s="18">
        <f t="shared" si="243"/>
        <v>1.7465269223547058E-2</v>
      </c>
      <c r="AC204" s="18">
        <f t="shared" si="244"/>
        <v>7.9011085389949171E-4</v>
      </c>
      <c r="AD204" s="18">
        <f t="shared" si="245"/>
        <v>1.3733857818904033E-2</v>
      </c>
      <c r="AE204" s="18">
        <f t="shared" si="246"/>
        <v>1.4887412694797104E-2</v>
      </c>
      <c r="AF204" s="18">
        <f t="shared" si="247"/>
        <v>8.0689293448245568E-3</v>
      </c>
      <c r="AG204" s="18">
        <f t="shared" si="248"/>
        <v>2.915555671381586E-3</v>
      </c>
      <c r="AH204" s="18">
        <f t="shared" si="249"/>
        <v>4.7254662919844334E-3</v>
      </c>
      <c r="AI204" s="18">
        <f t="shared" si="250"/>
        <v>6.6881856478755606E-3</v>
      </c>
      <c r="AJ204" s="18">
        <f t="shared" si="251"/>
        <v>4.7330596068714918E-3</v>
      </c>
      <c r="AK204" s="18">
        <f t="shared" si="252"/>
        <v>2.2329776137234112E-3</v>
      </c>
      <c r="AL204" s="18">
        <f t="shared" si="253"/>
        <v>4.8488455387485127E-5</v>
      </c>
      <c r="AM204" s="18">
        <f t="shared" si="254"/>
        <v>3.8876413491792656E-3</v>
      </c>
      <c r="AN204" s="18">
        <f t="shared" si="255"/>
        <v>4.2141779780859954E-3</v>
      </c>
      <c r="AO204" s="18">
        <f t="shared" si="256"/>
        <v>2.284070781726585E-3</v>
      </c>
      <c r="AP204" s="18">
        <f t="shared" si="257"/>
        <v>8.2530596525439174E-4</v>
      </c>
      <c r="AQ204" s="18">
        <f t="shared" si="258"/>
        <v>2.2365657680152988E-4</v>
      </c>
      <c r="AR204" s="18">
        <f t="shared" si="259"/>
        <v>1.0244749551330192E-3</v>
      </c>
      <c r="AS204" s="18">
        <f t="shared" si="260"/>
        <v>1.4499899625040409E-3</v>
      </c>
      <c r="AT204" s="18">
        <f t="shared" si="261"/>
        <v>1.0261211759390854E-3</v>
      </c>
      <c r="AU204" s="18">
        <f t="shared" si="262"/>
        <v>4.8410664668431069E-4</v>
      </c>
      <c r="AV204" s="18">
        <f t="shared" si="263"/>
        <v>1.7129500700741845E-4</v>
      </c>
      <c r="AW204" s="18">
        <f t="shared" si="264"/>
        <v>2.0664560814652598E-6</v>
      </c>
      <c r="AX204" s="18">
        <f t="shared" si="265"/>
        <v>9.1706177651973918E-4</v>
      </c>
      <c r="AY204" s="18">
        <f t="shared" si="266"/>
        <v>9.9408901080080044E-4</v>
      </c>
      <c r="AZ204" s="18">
        <f t="shared" si="267"/>
        <v>5.3879301629231242E-4</v>
      </c>
      <c r="BA204" s="18">
        <f t="shared" si="268"/>
        <v>1.9468271033497303E-4</v>
      </c>
      <c r="BB204" s="18">
        <f t="shared" si="269"/>
        <v>5.2758698457416949E-5</v>
      </c>
      <c r="BC204" s="18">
        <f t="shared" si="270"/>
        <v>1.1438017307777839E-5</v>
      </c>
      <c r="BD204" s="18">
        <f t="shared" si="271"/>
        <v>1.8508736648823718E-4</v>
      </c>
      <c r="BE204" s="18">
        <f t="shared" si="272"/>
        <v>2.6196328397252479E-4</v>
      </c>
      <c r="BF204" s="18">
        <f t="shared" si="273"/>
        <v>1.8538478193224223E-4</v>
      </c>
      <c r="BG204" s="18">
        <f t="shared" si="274"/>
        <v>8.7461410242690142E-5</v>
      </c>
      <c r="BH204" s="18">
        <f t="shared" si="275"/>
        <v>3.0947112548466993E-5</v>
      </c>
      <c r="BI204" s="18">
        <f t="shared" si="276"/>
        <v>8.7601951299890245E-6</v>
      </c>
      <c r="BJ204" s="19">
        <f t="shared" si="277"/>
        <v>0.44514914895785046</v>
      </c>
      <c r="BK204" s="19">
        <f t="shared" si="278"/>
        <v>0.2665673836702378</v>
      </c>
      <c r="BL204" s="19">
        <f t="shared" si="279"/>
        <v>0.27103924425499487</v>
      </c>
      <c r="BM204" s="19">
        <f t="shared" si="280"/>
        <v>0.45521930940682837</v>
      </c>
      <c r="BN204" s="19">
        <f t="shared" si="281"/>
        <v>0.54398169436510568</v>
      </c>
    </row>
    <row r="205" spans="1:66" x14ac:dyDescent="0.25">
      <c r="A205" t="s">
        <v>122</v>
      </c>
      <c r="B205" t="s">
        <v>128</v>
      </c>
      <c r="C205" t="s">
        <v>137</v>
      </c>
      <c r="D205" s="16">
        <v>44229</v>
      </c>
      <c r="E205" s="15">
        <f>VLOOKUP(A205,home!$A$2:$E$405,3,FALSE)</f>
        <v>1.36038961038961</v>
      </c>
      <c r="F205" s="15">
        <f>VLOOKUP(B205,home!$B$2:$E$405,3,FALSE)</f>
        <v>1.23</v>
      </c>
      <c r="G205" s="15">
        <f>VLOOKUP(C205,away!$B$2:$E$405,4,FALSE)</f>
        <v>0.96</v>
      </c>
      <c r="H205" s="15">
        <f>VLOOKUP(A205,away!$A$2:$E$405,3,FALSE)</f>
        <v>1.1655844155844199</v>
      </c>
      <c r="I205" s="15">
        <f>VLOOKUP(C205,away!$B$2:$E$405,3,FALSE)</f>
        <v>0.74</v>
      </c>
      <c r="J205" s="15">
        <f>VLOOKUP(B205,home!$B$2:$E$405,4,FALSE)</f>
        <v>1</v>
      </c>
      <c r="K205" s="17">
        <f t="shared" si="282"/>
        <v>1.6063480519480515</v>
      </c>
      <c r="L205" s="17">
        <f t="shared" si="283"/>
        <v>0.8625324675324707</v>
      </c>
      <c r="M205" s="18">
        <f t="shared" si="228"/>
        <v>8.4679603125665623E-2</v>
      </c>
      <c r="N205" s="18">
        <f t="shared" si="229"/>
        <v>0.13602491552064713</v>
      </c>
      <c r="O205" s="18">
        <f t="shared" si="230"/>
        <v>7.3038907033650693E-2</v>
      </c>
      <c r="P205" s="18">
        <f t="shared" si="231"/>
        <v>0.11732590602991964</v>
      </c>
      <c r="Q205" s="18">
        <f t="shared" si="232"/>
        <v>0.10925167903149489</v>
      </c>
      <c r="R205" s="18">
        <f t="shared" si="233"/>
        <v>3.1499214354804732E-2</v>
      </c>
      <c r="S205" s="18">
        <f t="shared" si="234"/>
        <v>4.0639562886571244E-2</v>
      </c>
      <c r="T205" s="18">
        <f t="shared" si="235"/>
        <v>9.4233120297100792E-2</v>
      </c>
      <c r="U205" s="18">
        <f t="shared" si="236"/>
        <v>5.059870161673468E-2</v>
      </c>
      <c r="V205" s="18">
        <f t="shared" si="237"/>
        <v>6.2563584254705824E-3</v>
      </c>
      <c r="W205" s="18">
        <f t="shared" si="238"/>
        <v>5.8498740594765224E-2</v>
      </c>
      <c r="X205" s="18">
        <f t="shared" si="239"/>
        <v>5.0457063072744765E-2</v>
      </c>
      <c r="Y205" s="18">
        <f t="shared" si="240"/>
        <v>2.1760427558288022E-2</v>
      </c>
      <c r="Z205" s="18">
        <f t="shared" si="241"/>
        <v>9.056365027594649E-3</v>
      </c>
      <c r="AA205" s="18">
        <f t="shared" si="242"/>
        <v>1.4547674319807129E-2</v>
      </c>
      <c r="AB205" s="18">
        <f t="shared" si="243"/>
        <v>1.1684314151998439E-2</v>
      </c>
      <c r="AC205" s="18">
        <f t="shared" si="244"/>
        <v>5.4177223146268077E-4</v>
      </c>
      <c r="AD205" s="18">
        <f t="shared" si="245"/>
        <v>2.3492334498953871E-2</v>
      </c>
      <c r="AE205" s="18">
        <f t="shared" si="246"/>
        <v>2.0262901243480874E-2</v>
      </c>
      <c r="AF205" s="18">
        <f t="shared" si="247"/>
        <v>8.7387051044531625E-3</v>
      </c>
      <c r="AG205" s="18">
        <f t="shared" si="248"/>
        <v>2.5124722922608613E-3</v>
      </c>
      <c r="AH205" s="18">
        <f t="shared" si="249"/>
        <v>1.9528522185314958E-3</v>
      </c>
      <c r="AI205" s="18">
        <f t="shared" si="250"/>
        <v>3.1369603569804992E-3</v>
      </c>
      <c r="AJ205" s="18">
        <f t="shared" si="251"/>
        <v>2.5195250792369446E-3</v>
      </c>
      <c r="AK205" s="18">
        <f t="shared" si="252"/>
        <v>1.349078067622176E-3</v>
      </c>
      <c r="AL205" s="18">
        <f t="shared" si="253"/>
        <v>3.0025609744004417E-5</v>
      </c>
      <c r="AM205" s="18">
        <f t="shared" si="254"/>
        <v>7.5473731516213045E-3</v>
      </c>
      <c r="AN205" s="18">
        <f t="shared" si="255"/>
        <v>6.5098543878562443E-3</v>
      </c>
      <c r="AO205" s="18">
        <f t="shared" si="256"/>
        <v>2.8074803842173639E-3</v>
      </c>
      <c r="AP205" s="18">
        <f t="shared" si="257"/>
        <v>8.0718099444933734E-4</v>
      </c>
      <c r="AQ205" s="18">
        <f t="shared" si="258"/>
        <v>1.7405495372192507E-4</v>
      </c>
      <c r="AR205" s="18">
        <f t="shared" si="259"/>
        <v>3.3687968855524629E-4</v>
      </c>
      <c r="AS205" s="18">
        <f t="shared" si="260"/>
        <v>5.4114603145158629E-4</v>
      </c>
      <c r="AT205" s="18">
        <f t="shared" si="261"/>
        <v>4.3463443672083732E-4</v>
      </c>
      <c r="AU205" s="18">
        <f t="shared" si="262"/>
        <v>2.3272472691201863E-4</v>
      </c>
      <c r="AV205" s="18">
        <f t="shared" si="263"/>
        <v>9.3459227928815823E-5</v>
      </c>
      <c r="AW205" s="18">
        <f t="shared" si="264"/>
        <v>1.1555917630444441E-6</v>
      </c>
      <c r="AX205" s="18">
        <f t="shared" si="265"/>
        <v>2.0206180265719869E-3</v>
      </c>
      <c r="AY205" s="18">
        <f t="shared" si="266"/>
        <v>1.7428486523997273E-3</v>
      </c>
      <c r="AZ205" s="18">
        <f t="shared" si="267"/>
        <v>7.5163177434498895E-4</v>
      </c>
      <c r="BA205" s="18">
        <f t="shared" si="268"/>
        <v>2.1610226966719756E-4</v>
      </c>
      <c r="BB205" s="18">
        <f t="shared" si="269"/>
        <v>4.6598805973853816E-5</v>
      </c>
      <c r="BC205" s="18">
        <f t="shared" si="270"/>
        <v>8.038596620138996E-6</v>
      </c>
      <c r="BD205" s="18">
        <f t="shared" si="271"/>
        <v>4.8428278171854445E-5</v>
      </c>
      <c r="BE205" s="18">
        <f t="shared" si="272"/>
        <v>7.7792670300556749E-5</v>
      </c>
      <c r="BF205" s="18">
        <f t="shared" si="273"/>
        <v>6.2481052196568194E-5</v>
      </c>
      <c r="BG205" s="18">
        <f t="shared" si="274"/>
        <v>3.345543882654062E-5</v>
      </c>
      <c r="BH205" s="18">
        <f t="shared" si="275"/>
        <v>1.3435269746520179E-5</v>
      </c>
      <c r="BI205" s="18">
        <f t="shared" si="276"/>
        <v>4.3163438769438522E-6</v>
      </c>
      <c r="BJ205" s="19">
        <f t="shared" si="277"/>
        <v>0.54786414121163363</v>
      </c>
      <c r="BK205" s="19">
        <f t="shared" si="278"/>
        <v>0.25121607696123349</v>
      </c>
      <c r="BL205" s="19">
        <f t="shared" si="279"/>
        <v>0.19220598036405429</v>
      </c>
      <c r="BM205" s="19">
        <f t="shared" si="280"/>
        <v>0.44678064540769669</v>
      </c>
      <c r="BN205" s="19">
        <f t="shared" si="281"/>
        <v>0.55182022509618267</v>
      </c>
    </row>
    <row r="206" spans="1:66" x14ac:dyDescent="0.25">
      <c r="A206" t="s">
        <v>122</v>
      </c>
      <c r="B206" t="s">
        <v>401</v>
      </c>
      <c r="C206" t="s">
        <v>125</v>
      </c>
      <c r="D206" s="16">
        <v>44229</v>
      </c>
      <c r="E206" s="15">
        <f>VLOOKUP(A206,home!$A$2:$E$405,3,FALSE)</f>
        <v>1.36038961038961</v>
      </c>
      <c r="F206" s="15">
        <f>VLOOKUP(B206,home!$B$2:$E$405,3,FALSE)</f>
        <v>0.98</v>
      </c>
      <c r="G206" s="15">
        <f>VLOOKUP(C206,away!$B$2:$E$405,4,FALSE)</f>
        <v>1.23</v>
      </c>
      <c r="H206" s="15">
        <f>VLOOKUP(A206,away!$A$2:$E$405,3,FALSE)</f>
        <v>1.1655844155844199</v>
      </c>
      <c r="I206" s="15">
        <f>VLOOKUP(C206,away!$B$2:$E$405,3,FALSE)</f>
        <v>0.98</v>
      </c>
      <c r="J206" s="15">
        <f>VLOOKUP(B206,home!$B$2:$E$405,4,FALSE)</f>
        <v>1.22</v>
      </c>
      <c r="K206" s="17">
        <f t="shared" si="282"/>
        <v>1.639813636363636</v>
      </c>
      <c r="L206" s="17">
        <f t="shared" si="283"/>
        <v>1.3935727272727325</v>
      </c>
      <c r="M206" s="18">
        <f t="shared" si="228"/>
        <v>4.815230052239939E-2</v>
      </c>
      <c r="N206" s="18">
        <f t="shared" si="229"/>
        <v>7.8960799018910344E-2</v>
      </c>
      <c r="O206" s="18">
        <f t="shared" si="230"/>
        <v>6.7103732763456339E-2</v>
      </c>
      <c r="P206" s="18">
        <f t="shared" si="231"/>
        <v>0.11003761603641697</v>
      </c>
      <c r="Q206" s="18">
        <f t="shared" si="232"/>
        <v>6.4740497484688811E-2</v>
      </c>
      <c r="R206" s="18">
        <f t="shared" si="233"/>
        <v>4.6756965938675246E-2</v>
      </c>
      <c r="S206" s="18">
        <f t="shared" si="234"/>
        <v>6.2864477977253849E-2</v>
      </c>
      <c r="T206" s="18">
        <f t="shared" si="235"/>
        <v>9.0220591644731257E-2</v>
      </c>
      <c r="U206" s="18">
        <f t="shared" si="236"/>
        <v>7.6672710341229702E-2</v>
      </c>
      <c r="V206" s="18">
        <f t="shared" si="237"/>
        <v>1.5961986389352253E-2</v>
      </c>
      <c r="W206" s="18">
        <f t="shared" si="238"/>
        <v>3.5387450200119443E-2</v>
      </c>
      <c r="X206" s="18">
        <f t="shared" si="239"/>
        <v>4.9314985486608454E-2</v>
      </c>
      <c r="Y206" s="18">
        <f t="shared" si="240"/>
        <v>3.4362009409994093E-2</v>
      </c>
      <c r="Z206" s="18">
        <f t="shared" si="241"/>
        <v>2.17197441807193E-2</v>
      </c>
      <c r="AA206" s="18">
        <f t="shared" si="242"/>
        <v>3.5616332685873234E-2</v>
      </c>
      <c r="AB206" s="18">
        <f t="shared" si="243"/>
        <v>2.9202074007779414E-2</v>
      </c>
      <c r="AC206" s="18">
        <f t="shared" si="244"/>
        <v>2.2797702685474651E-3</v>
      </c>
      <c r="AD206" s="18">
        <f t="shared" si="245"/>
        <v>1.4507205848573752E-2</v>
      </c>
      <c r="AE206" s="18">
        <f t="shared" si="246"/>
        <v>2.0216846419503855E-2</v>
      </c>
      <c r="AF206" s="18">
        <f t="shared" si="247"/>
        <v>1.4086822900840987E-2</v>
      </c>
      <c r="AG206" s="18">
        <f t="shared" si="248"/>
        <v>6.5436707361776515E-3</v>
      </c>
      <c r="AH206" s="18">
        <f t="shared" si="249"/>
        <v>7.5670107833977641E-3</v>
      </c>
      <c r="AI206" s="18">
        <f t="shared" si="250"/>
        <v>1.2408487469126333E-2</v>
      </c>
      <c r="AJ206" s="18">
        <f t="shared" si="251"/>
        <v>1.0173803479260333E-2</v>
      </c>
      <c r="AK206" s="18">
        <f t="shared" si="252"/>
        <v>5.5610472263249635E-3</v>
      </c>
      <c r="AL206" s="18">
        <f t="shared" si="253"/>
        <v>2.08389200715318E-4</v>
      </c>
      <c r="AM206" s="18">
        <f t="shared" si="254"/>
        <v>4.7578227952051041E-3</v>
      </c>
      <c r="AN206" s="18">
        <f t="shared" si="255"/>
        <v>6.6303720885943513E-3</v>
      </c>
      <c r="AO206" s="18">
        <f t="shared" si="256"/>
        <v>4.619952857167718E-3</v>
      </c>
      <c r="AP206" s="18">
        <f t="shared" si="257"/>
        <v>2.1460801010115562E-3</v>
      </c>
      <c r="AQ206" s="18">
        <f t="shared" si="258"/>
        <v>7.4767967482810389E-4</v>
      </c>
      <c r="AR206" s="18">
        <f t="shared" si="259"/>
        <v>2.1090359709443588E-3</v>
      </c>
      <c r="AS206" s="18">
        <f t="shared" si="260"/>
        <v>3.4584259447359798E-3</v>
      </c>
      <c r="AT206" s="18">
        <f t="shared" si="261"/>
        <v>2.8355870122659262E-3</v>
      </c>
      <c r="AU206" s="18">
        <f t="shared" si="262"/>
        <v>1.549944749936428E-3</v>
      </c>
      <c r="AV206" s="18">
        <f t="shared" si="263"/>
        <v>6.3540513413899572E-4</v>
      </c>
      <c r="AW206" s="18">
        <f t="shared" si="264"/>
        <v>1.3228080835688526E-5</v>
      </c>
      <c r="AX206" s="18">
        <f t="shared" si="265"/>
        <v>1.3003237831631796E-3</v>
      </c>
      <c r="AY206" s="18">
        <f t="shared" si="266"/>
        <v>1.8120957608403093E-3</v>
      </c>
      <c r="AZ206" s="18">
        <f t="shared" si="267"/>
        <v>1.262643615756794E-3</v>
      </c>
      <c r="BA206" s="18">
        <f t="shared" si="268"/>
        <v>5.8652856906123304E-4</v>
      </c>
      <c r="BB206" s="18">
        <f t="shared" si="269"/>
        <v>2.0434255440250894E-4</v>
      </c>
      <c r="BC206" s="18">
        <f t="shared" si="270"/>
        <v>5.6953242167316184E-5</v>
      </c>
      <c r="BD206" s="18">
        <f t="shared" si="271"/>
        <v>4.8984916832420396E-4</v>
      </c>
      <c r="BE206" s="18">
        <f t="shared" si="272"/>
        <v>8.0326134597941547E-4</v>
      </c>
      <c r="BF206" s="18">
        <f t="shared" si="273"/>
        <v>6.5859945435042724E-4</v>
      </c>
      <c r="BG206" s="18">
        <f t="shared" si="274"/>
        <v>3.5999345538182667E-4</v>
      </c>
      <c r="BH206" s="18">
        <f t="shared" si="275"/>
        <v>1.4758054428419602E-4</v>
      </c>
      <c r="BI206" s="18">
        <f t="shared" si="276"/>
        <v>4.8400917795838397E-5</v>
      </c>
      <c r="BJ206" s="19">
        <f t="shared" si="277"/>
        <v>0.43246567419234672</v>
      </c>
      <c r="BK206" s="19">
        <f t="shared" si="278"/>
        <v>0.24131663615552559</v>
      </c>
      <c r="BL206" s="19">
        <f t="shared" si="279"/>
        <v>0.304158248393261</v>
      </c>
      <c r="BM206" s="19">
        <f t="shared" si="280"/>
        <v>0.58210952347730105</v>
      </c>
      <c r="BN206" s="19">
        <f t="shared" si="281"/>
        <v>0.41575191176454707</v>
      </c>
    </row>
    <row r="207" spans="1:66" x14ac:dyDescent="0.25">
      <c r="A207" t="s">
        <v>122</v>
      </c>
      <c r="B207" t="s">
        <v>140</v>
      </c>
      <c r="C207" t="s">
        <v>129</v>
      </c>
      <c r="D207" s="16">
        <v>44229</v>
      </c>
      <c r="E207" s="15">
        <f>VLOOKUP(A207,home!$A$2:$E$405,3,FALSE)</f>
        <v>1.36038961038961</v>
      </c>
      <c r="F207" s="15">
        <f>VLOOKUP(B207,home!$B$2:$E$405,3,FALSE)</f>
        <v>1.23</v>
      </c>
      <c r="G207" s="15">
        <f>VLOOKUP(C207,away!$B$2:$E$405,4,FALSE)</f>
        <v>1.1599999999999999</v>
      </c>
      <c r="H207" s="15">
        <f>VLOOKUP(A207,away!$A$2:$E$405,3,FALSE)</f>
        <v>1.1655844155844199</v>
      </c>
      <c r="I207" s="15">
        <f>VLOOKUP(C207,away!$B$2:$E$405,3,FALSE)</f>
        <v>0.53</v>
      </c>
      <c r="J207" s="15">
        <f>VLOOKUP(B207,home!$B$2:$E$405,4,FALSE)</f>
        <v>0.64</v>
      </c>
      <c r="K207" s="17">
        <f t="shared" si="282"/>
        <v>1.9410038961038956</v>
      </c>
      <c r="L207" s="17">
        <f t="shared" si="283"/>
        <v>0.39536623376623525</v>
      </c>
      <c r="M207" s="18">
        <f t="shared" si="228"/>
        <v>9.6677930420145219E-2</v>
      </c>
      <c r="N207" s="18">
        <f t="shared" si="229"/>
        <v>0.18765223961276314</v>
      </c>
      <c r="O207" s="18">
        <f t="shared" si="230"/>
        <v>3.8223189238526953E-2</v>
      </c>
      <c r="P207" s="18">
        <f t="shared" si="231"/>
        <v>7.4191359233497289E-2</v>
      </c>
      <c r="Q207" s="18">
        <f t="shared" si="232"/>
        <v>0.18211686410049757</v>
      </c>
      <c r="R207" s="18">
        <f t="shared" si="233"/>
        <v>7.5560791858852467E-3</v>
      </c>
      <c r="S207" s="18">
        <f t="shared" si="234"/>
        <v>1.4233749525338618E-2</v>
      </c>
      <c r="T207" s="18">
        <f t="shared" si="235"/>
        <v>7.2002858664731009E-2</v>
      </c>
      <c r="U207" s="18">
        <f t="shared" si="236"/>
        <v>1.4666379139072813E-2</v>
      </c>
      <c r="V207" s="18">
        <f t="shared" si="237"/>
        <v>1.2136760797017683E-3</v>
      </c>
      <c r="W207" s="18">
        <f t="shared" si="238"/>
        <v>0.11782984758842985</v>
      </c>
      <c r="X207" s="18">
        <f t="shared" si="239"/>
        <v>4.6585943066287015E-2</v>
      </c>
      <c r="Y207" s="18">
        <f t="shared" si="240"/>
        <v>9.2092544282830792E-3</v>
      </c>
      <c r="Z207" s="18">
        <f t="shared" si="241"/>
        <v>9.9580618992096363E-4</v>
      </c>
      <c r="AA207" s="18">
        <f t="shared" si="242"/>
        <v>1.9328636944009657E-3</v>
      </c>
      <c r="AB207" s="18">
        <f t="shared" si="243"/>
        <v>1.8758479807350226E-3</v>
      </c>
      <c r="AC207" s="18">
        <f t="shared" si="244"/>
        <v>5.8211500307606462E-5</v>
      </c>
      <c r="AD207" s="18">
        <f t="shared" si="245"/>
        <v>5.7177048311617643E-2</v>
      </c>
      <c r="AE207" s="18">
        <f t="shared" si="246"/>
        <v>2.2605874248834344E-2</v>
      </c>
      <c r="AF207" s="18">
        <f t="shared" si="247"/>
        <v>4.468799681377378E-3</v>
      </c>
      <c r="AG207" s="18">
        <f t="shared" si="248"/>
        <v>5.8893749982730865E-4</v>
      </c>
      <c r="AH207" s="18">
        <f t="shared" si="249"/>
        <v>9.8427035717538937E-5</v>
      </c>
      <c r="AI207" s="18">
        <f t="shared" si="250"/>
        <v>1.9104725980970035E-4</v>
      </c>
      <c r="AJ207" s="18">
        <f t="shared" si="251"/>
        <v>1.8541173781530084E-4</v>
      </c>
      <c r="AK207" s="18">
        <f t="shared" si="252"/>
        <v>1.1996163516096432E-4</v>
      </c>
      <c r="AL207" s="18">
        <f t="shared" si="253"/>
        <v>1.7868774443448552E-6</v>
      </c>
      <c r="AM207" s="18">
        <f t="shared" si="254"/>
        <v>2.2196174708114084E-2</v>
      </c>
      <c r="AN207" s="18">
        <f t="shared" si="255"/>
        <v>8.7756179983644305E-3</v>
      </c>
      <c r="AO207" s="18">
        <f t="shared" si="256"/>
        <v>1.7347915184922663E-3</v>
      </c>
      <c r="AP207" s="18">
        <f t="shared" si="257"/>
        <v>2.2862599634529852E-4</v>
      </c>
      <c r="AQ207" s="18">
        <f t="shared" si="258"/>
        <v>2.2597749779023435E-5</v>
      </c>
      <c r="AR207" s="18">
        <f t="shared" si="259"/>
        <v>7.7829452824836221E-6</v>
      </c>
      <c r="AS207" s="18">
        <f t="shared" si="260"/>
        <v>1.5106727116464141E-5</v>
      </c>
      <c r="AT207" s="18">
        <f t="shared" si="261"/>
        <v>1.4661108095217638E-5</v>
      </c>
      <c r="AU207" s="18">
        <f t="shared" si="262"/>
        <v>9.4857559780059352E-6</v>
      </c>
      <c r="AV207" s="18">
        <f t="shared" si="263"/>
        <v>4.6029723277000853E-6</v>
      </c>
      <c r="AW207" s="18">
        <f t="shared" si="264"/>
        <v>3.809063816423285E-8</v>
      </c>
      <c r="AX207" s="18">
        <f t="shared" si="265"/>
        <v>7.1804769311753711E-3</v>
      </c>
      <c r="AY207" s="18">
        <f t="shared" si="266"/>
        <v>2.8389181209241407E-3</v>
      </c>
      <c r="AZ207" s="18">
        <f t="shared" si="267"/>
        <v>5.6120618272024754E-4</v>
      </c>
      <c r="BA207" s="18">
        <f t="shared" si="268"/>
        <v>7.3960658276143302E-5</v>
      </c>
      <c r="BB207" s="18">
        <f t="shared" si="269"/>
        <v>7.3103867273775786E-6</v>
      </c>
      <c r="BC207" s="18">
        <f t="shared" si="270"/>
        <v>5.7805601355558979E-7</v>
      </c>
      <c r="BD207" s="18">
        <f t="shared" si="271"/>
        <v>5.1285229399070567E-7</v>
      </c>
      <c r="BE207" s="18">
        <f t="shared" si="272"/>
        <v>9.9544830076177983E-7</v>
      </c>
      <c r="BF207" s="18">
        <f t="shared" si="273"/>
        <v>9.6608451507430893E-7</v>
      </c>
      <c r="BG207" s="18">
        <f t="shared" si="274"/>
        <v>6.2505793590829221E-7</v>
      </c>
      <c r="BH207" s="18">
        <f t="shared" si="275"/>
        <v>3.033099722221636E-7</v>
      </c>
      <c r="BI207" s="18">
        <f t="shared" si="276"/>
        <v>1.1774516756207669E-7</v>
      </c>
      <c r="BJ207" s="19">
        <f t="shared" si="277"/>
        <v>0.74385792550958041</v>
      </c>
      <c r="BK207" s="19">
        <f t="shared" si="278"/>
        <v>0.18921563175735898</v>
      </c>
      <c r="BL207" s="19">
        <f t="shared" si="279"/>
        <v>6.4904366914109918E-2</v>
      </c>
      <c r="BM207" s="19">
        <f t="shared" si="280"/>
        <v>0.40971718854936867</v>
      </c>
      <c r="BN207" s="19">
        <f t="shared" si="281"/>
        <v>0.58641766179131549</v>
      </c>
    </row>
    <row r="208" spans="1:66" x14ac:dyDescent="0.25">
      <c r="A208" t="s">
        <v>122</v>
      </c>
      <c r="B208" t="s">
        <v>141</v>
      </c>
      <c r="C208" t="s">
        <v>136</v>
      </c>
      <c r="D208" s="16">
        <v>44229</v>
      </c>
      <c r="E208" s="15">
        <f>VLOOKUP(A208,home!$A$2:$E$405,3,FALSE)</f>
        <v>1.36038961038961</v>
      </c>
      <c r="F208" s="15">
        <f>VLOOKUP(B208,home!$B$2:$E$405,3,FALSE)</f>
        <v>0.63</v>
      </c>
      <c r="G208" s="15">
        <f>VLOOKUP(C208,away!$B$2:$E$405,4,FALSE)</f>
        <v>1.04</v>
      </c>
      <c r="H208" s="15">
        <f>VLOOKUP(A208,away!$A$2:$E$405,3,FALSE)</f>
        <v>1.1655844155844199</v>
      </c>
      <c r="I208" s="15">
        <f>VLOOKUP(C208,away!$B$2:$E$405,3,FALSE)</f>
        <v>1.1599999999999999</v>
      </c>
      <c r="J208" s="15">
        <f>VLOOKUP(B208,home!$B$2:$E$405,4,FALSE)</f>
        <v>0.67</v>
      </c>
      <c r="K208" s="17">
        <f t="shared" si="282"/>
        <v>0.89132727272727252</v>
      </c>
      <c r="L208" s="17">
        <f t="shared" si="283"/>
        <v>0.90589220779221125</v>
      </c>
      <c r="M208" s="18">
        <f t="shared" si="228"/>
        <v>0.16575914457974811</v>
      </c>
      <c r="N208" s="18">
        <f t="shared" si="229"/>
        <v>0.14774564626787254</v>
      </c>
      <c r="O208" s="18">
        <f t="shared" si="230"/>
        <v>0.15015991744509635</v>
      </c>
      <c r="P208" s="18">
        <f t="shared" si="231"/>
        <v>0.13384162968929011</v>
      </c>
      <c r="Q208" s="18">
        <f t="shared" si="232"/>
        <v>6.5844861972635574E-2</v>
      </c>
      <c r="R208" s="18">
        <f t="shared" si="233"/>
        <v>6.8014349568117249E-2</v>
      </c>
      <c r="S208" s="18">
        <f t="shared" si="234"/>
        <v>2.7017486551498653E-2</v>
      </c>
      <c r="T208" s="18">
        <f t="shared" si="235"/>
        <v>5.9648347384164239E-2</v>
      </c>
      <c r="U208" s="18">
        <f t="shared" si="236"/>
        <v>6.0623044706869286E-2</v>
      </c>
      <c r="V208" s="18">
        <f t="shared" si="237"/>
        <v>2.4239081210464392E-3</v>
      </c>
      <c r="W208" s="18">
        <f t="shared" si="238"/>
        <v>1.9563107081724321E-2</v>
      </c>
      <c r="X208" s="18">
        <f t="shared" si="239"/>
        <v>1.772206626553869E-2</v>
      </c>
      <c r="Y208" s="18">
        <f t="shared" si="240"/>
        <v>8.0271408679643535E-3</v>
      </c>
      <c r="Z208" s="18">
        <f t="shared" si="241"/>
        <v>2.0537889763937656E-2</v>
      </c>
      <c r="AA208" s="18">
        <f t="shared" si="242"/>
        <v>1.8305981270863917E-2</v>
      </c>
      <c r="AB208" s="18">
        <f t="shared" si="243"/>
        <v>8.1583101803778309E-3</v>
      </c>
      <c r="AC208" s="18">
        <f t="shared" si="244"/>
        <v>1.2232349758156154E-4</v>
      </c>
      <c r="AD208" s="18">
        <f t="shared" si="245"/>
        <v>4.3592827203062321E-3</v>
      </c>
      <c r="AE208" s="18">
        <f t="shared" si="246"/>
        <v>3.9490402478886489E-3</v>
      </c>
      <c r="AF208" s="18">
        <f t="shared" si="247"/>
        <v>1.7887023944100743E-3</v>
      </c>
      <c r="AG208" s="18">
        <f t="shared" si="248"/>
        <v>5.4012385371845248E-4</v>
      </c>
      <c r="AH208" s="18">
        <f t="shared" si="249"/>
        <v>4.651278575411635E-3</v>
      </c>
      <c r="AI208" s="18">
        <f t="shared" si="250"/>
        <v>4.1458114473164453E-3</v>
      </c>
      <c r="AJ208" s="18">
        <f t="shared" si="251"/>
        <v>1.8476374052890368E-3</v>
      </c>
      <c r="AK208" s="18">
        <f t="shared" si="252"/>
        <v>5.4894986981505718E-4</v>
      </c>
      <c r="AL208" s="18">
        <f t="shared" si="253"/>
        <v>3.9507868617730353E-6</v>
      </c>
      <c r="AM208" s="18">
        <f t="shared" si="254"/>
        <v>7.7710951562753622E-4</v>
      </c>
      <c r="AN208" s="18">
        <f t="shared" si="255"/>
        <v>7.039774548081646E-4</v>
      </c>
      <c r="AO208" s="18">
        <f t="shared" si="256"/>
        <v>3.1886384538605485E-4</v>
      </c>
      <c r="AP208" s="18">
        <f t="shared" si="257"/>
        <v>9.6285424293962531E-5</v>
      </c>
      <c r="AQ208" s="18">
        <f t="shared" si="258"/>
        <v>2.1806053897966881E-5</v>
      </c>
      <c r="AR208" s="18">
        <f t="shared" si="259"/>
        <v>8.4271140354725161E-4</v>
      </c>
      <c r="AS208" s="18">
        <f t="shared" si="260"/>
        <v>7.511316570199437E-4</v>
      </c>
      <c r="AT208" s="18">
        <f t="shared" si="261"/>
        <v>3.3475206565535166E-4</v>
      </c>
      <c r="AU208" s="18">
        <f t="shared" si="262"/>
        <v>9.9457881906801852E-5</v>
      </c>
      <c r="AV208" s="18">
        <f t="shared" si="263"/>
        <v>2.2162380657805206E-5</v>
      </c>
      <c r="AW208" s="18">
        <f t="shared" si="264"/>
        <v>8.8612465305770892E-8</v>
      </c>
      <c r="AX208" s="18">
        <f t="shared" si="265"/>
        <v>1.1544315086245056E-4</v>
      </c>
      <c r="AY208" s="18">
        <f t="shared" si="266"/>
        <v>1.0457905080927464E-4</v>
      </c>
      <c r="AZ208" s="18">
        <f t="shared" si="267"/>
        <v>4.7368673613213811E-5</v>
      </c>
      <c r="BA208" s="18">
        <f t="shared" si="268"/>
        <v>1.4303637439887643E-5</v>
      </c>
      <c r="BB208" s="18">
        <f t="shared" si="269"/>
        <v>3.2393884249697873E-6</v>
      </c>
      <c r="BC208" s="18">
        <f t="shared" si="270"/>
        <v>5.8690734643848292E-7</v>
      </c>
      <c r="BD208" s="18">
        <f t="shared" si="271"/>
        <v>1.2723428231518208E-4</v>
      </c>
      <c r="BE208" s="18">
        <f t="shared" si="272"/>
        <v>1.1340738585340308E-4</v>
      </c>
      <c r="BF208" s="18">
        <f t="shared" si="273"/>
        <v>5.0541547969921611E-5</v>
      </c>
      <c r="BG208" s="18">
        <f t="shared" si="274"/>
        <v>1.5016353370481619E-5</v>
      </c>
      <c r="BH208" s="18">
        <f t="shared" si="275"/>
        <v>3.3461213240050914E-6</v>
      </c>
      <c r="BI208" s="18">
        <f t="shared" si="276"/>
        <v>5.9649783878800589E-7</v>
      </c>
      <c r="BJ208" s="19">
        <f t="shared" si="277"/>
        <v>0.331391882158733</v>
      </c>
      <c r="BK208" s="19">
        <f t="shared" si="278"/>
        <v>0.32927302227683591</v>
      </c>
      <c r="BL208" s="19">
        <f t="shared" si="279"/>
        <v>0.31881563804661583</v>
      </c>
      <c r="BM208" s="19">
        <f t="shared" si="280"/>
        <v>0.26854839228501853</v>
      </c>
      <c r="BN208" s="19">
        <f t="shared" si="281"/>
        <v>0.73136554952276001</v>
      </c>
    </row>
    <row r="209" spans="1:66" x14ac:dyDescent="0.25">
      <c r="A209" t="s">
        <v>145</v>
      </c>
      <c r="B209" t="s">
        <v>347</v>
      </c>
      <c r="C209" t="s">
        <v>355</v>
      </c>
      <c r="D209" s="16">
        <v>44229</v>
      </c>
      <c r="E209" s="15">
        <f>VLOOKUP(A209,home!$A$2:$E$405,3,FALSE)</f>
        <v>1.4345794392523401</v>
      </c>
      <c r="F209" s="15">
        <f>VLOOKUP(B209,home!$B$2:$E$405,3,FALSE)</f>
        <v>0.85</v>
      </c>
      <c r="G209" s="15">
        <f>VLOOKUP(C209,away!$B$2:$E$405,4,FALSE)</f>
        <v>2.1800000000000002</v>
      </c>
      <c r="H209" s="15">
        <f>VLOOKUP(A209,away!$A$2:$E$405,3,FALSE)</f>
        <v>1.2757009345794399</v>
      </c>
      <c r="I209" s="15">
        <f>VLOOKUP(C209,away!$B$2:$E$405,3,FALSE)</f>
        <v>0.78</v>
      </c>
      <c r="J209" s="15">
        <f>VLOOKUP(B209,home!$B$2:$E$405,4,FALSE)</f>
        <v>1.1299999999999999</v>
      </c>
      <c r="K209" s="17">
        <f t="shared" si="282"/>
        <v>2.6582757009345865</v>
      </c>
      <c r="L209" s="17">
        <f t="shared" si="283"/>
        <v>1.1244028037383182</v>
      </c>
      <c r="M209" s="18">
        <f t="shared" si="228"/>
        <v>2.2761642535829209E-2</v>
      </c>
      <c r="N209" s="18">
        <f t="shared" si="229"/>
        <v>6.0506721266353897E-2</v>
      </c>
      <c r="O209" s="18">
        <f t="shared" si="230"/>
        <v>2.5593254684975725E-2</v>
      </c>
      <c r="P209" s="18">
        <f t="shared" si="231"/>
        <v>6.803392703690124E-2</v>
      </c>
      <c r="Q209" s="18">
        <f t="shared" si="232"/>
        <v>8.0421773442785296E-2</v>
      </c>
      <c r="R209" s="18">
        <f t="shared" si="233"/>
        <v>1.4388563662287784E-2</v>
      </c>
      <c r="S209" s="18">
        <f t="shared" si="234"/>
        <v>5.0837886817443854E-2</v>
      </c>
      <c r="T209" s="18">
        <f t="shared" si="235"/>
        <v>9.0426467540675598E-2</v>
      </c>
      <c r="U209" s="18">
        <f t="shared" si="236"/>
        <v>3.8248769154809979E-2</v>
      </c>
      <c r="V209" s="18">
        <f t="shared" si="237"/>
        <v>1.6883672593798787E-2</v>
      </c>
      <c r="W209" s="18">
        <f t="shared" si="238"/>
        <v>7.1261082056340866E-2</v>
      </c>
      <c r="X209" s="18">
        <f t="shared" si="239"/>
        <v>8.0126160461576015E-2</v>
      </c>
      <c r="Y209" s="18">
        <f t="shared" si="240"/>
        <v>4.5047039737891245E-2</v>
      </c>
      <c r="Z209" s="18">
        <f t="shared" si="241"/>
        <v>5.3928471078812231E-3</v>
      </c>
      <c r="AA209" s="18">
        <f t="shared" si="242"/>
        <v>1.4335674425736016E-2</v>
      </c>
      <c r="AB209" s="18">
        <f t="shared" si="243"/>
        <v>1.905408749122172E-2</v>
      </c>
      <c r="AC209" s="18">
        <f t="shared" si="244"/>
        <v>3.1540522272099861E-3</v>
      </c>
      <c r="AD209" s="18">
        <f t="shared" si="245"/>
        <v>4.7357900713169136E-2</v>
      </c>
      <c r="AE209" s="18">
        <f t="shared" si="246"/>
        <v>5.3249356341048271E-2</v>
      </c>
      <c r="AF209" s="18">
        <f t="shared" si="247"/>
        <v>2.9936862783567747E-2</v>
      </c>
      <c r="AG209" s="18">
        <f t="shared" si="248"/>
        <v>1.122036414965763E-2</v>
      </c>
      <c r="AH209" s="18">
        <f t="shared" si="249"/>
        <v>1.5159331020584313E-3</v>
      </c>
      <c r="AI209" s="18">
        <f t="shared" si="250"/>
        <v>4.0297681294443185E-3</v>
      </c>
      <c r="AJ209" s="18">
        <f t="shared" si="251"/>
        <v>5.356117349451228E-3</v>
      </c>
      <c r="AK209" s="18">
        <f t="shared" si="252"/>
        <v>4.7460122004667872E-3</v>
      </c>
      <c r="AL209" s="18">
        <f t="shared" si="253"/>
        <v>3.7709503390856707E-4</v>
      </c>
      <c r="AM209" s="18">
        <f t="shared" si="254"/>
        <v>2.5178071342618041E-2</v>
      </c>
      <c r="AN209" s="18">
        <f t="shared" si="255"/>
        <v>2.8310294010363127E-2</v>
      </c>
      <c r="AO209" s="18">
        <f t="shared" si="256"/>
        <v>1.5916086979954214E-2</v>
      </c>
      <c r="AP209" s="18">
        <f t="shared" si="257"/>
        <v>5.9653642749344874E-3</v>
      </c>
      <c r="AQ209" s="18">
        <f t="shared" si="258"/>
        <v>1.6768680790141836E-3</v>
      </c>
      <c r="AR209" s="18">
        <f t="shared" si="259"/>
        <v>3.4090388604684515E-4</v>
      </c>
      <c r="AS209" s="18">
        <f t="shared" si="260"/>
        <v>9.0621651663250181E-4</v>
      </c>
      <c r="AT209" s="18">
        <f t="shared" si="261"/>
        <v>1.2044866729748818E-3</v>
      </c>
      <c r="AU209" s="18">
        <f t="shared" si="262"/>
        <v>1.067285884956224E-3</v>
      </c>
      <c r="AV209" s="18">
        <f t="shared" si="263"/>
        <v>7.0928503348239897E-4</v>
      </c>
      <c r="AW209" s="18">
        <f t="shared" si="264"/>
        <v>3.1309076201978851E-5</v>
      </c>
      <c r="AX209" s="18">
        <f t="shared" si="265"/>
        <v>1.1155042541079845E-2</v>
      </c>
      <c r="AY209" s="18">
        <f t="shared" si="266"/>
        <v>1.254276110901039E-2</v>
      </c>
      <c r="AZ209" s="18">
        <f t="shared" si="267"/>
        <v>7.0515578787956135E-3</v>
      </c>
      <c r="BA209" s="18">
        <f t="shared" si="268"/>
        <v>2.6429304832136053E-3</v>
      </c>
      <c r="BB209" s="18">
        <f t="shared" si="269"/>
        <v>7.4292961135271121E-4</v>
      </c>
      <c r="BC209" s="18">
        <f t="shared" si="270"/>
        <v>1.6707042759704147E-4</v>
      </c>
      <c r="BD209" s="18">
        <f t="shared" si="271"/>
        <v>6.388554754606013E-5</v>
      </c>
      <c r="BE209" s="18">
        <f t="shared" si="272"/>
        <v>1.6982539868259285E-4</v>
      </c>
      <c r="BF209" s="18">
        <f t="shared" si="273"/>
        <v>2.2572136535973261E-4</v>
      </c>
      <c r="BG209" s="18">
        <f t="shared" si="274"/>
        <v>2.0000987357251838E-4</v>
      </c>
      <c r="BH209" s="18">
        <f t="shared" si="275"/>
        <v>1.3292034671620603E-4</v>
      </c>
      <c r="BI209" s="18">
        <f t="shared" si="276"/>
        <v>7.0667785567098154E-5</v>
      </c>
      <c r="BJ209" s="19">
        <f t="shared" si="277"/>
        <v>0.68090270523099905</v>
      </c>
      <c r="BK209" s="19">
        <f t="shared" si="278"/>
        <v>0.17459103735410203</v>
      </c>
      <c r="BL209" s="19">
        <f t="shared" si="279"/>
        <v>0.13235938851198906</v>
      </c>
      <c r="BM209" s="19">
        <f t="shared" si="280"/>
        <v>0.70902864354302964</v>
      </c>
      <c r="BN209" s="19">
        <f t="shared" si="281"/>
        <v>0.27170588262913314</v>
      </c>
    </row>
    <row r="210" spans="1:66" x14ac:dyDescent="0.25">
      <c r="A210" t="s">
        <v>145</v>
      </c>
      <c r="B210" t="s">
        <v>366</v>
      </c>
      <c r="C210" t="s">
        <v>391</v>
      </c>
      <c r="D210" s="16">
        <v>44229</v>
      </c>
      <c r="E210" s="15">
        <f>VLOOKUP(A210,home!$A$2:$E$405,3,FALSE)</f>
        <v>1.4345794392523401</v>
      </c>
      <c r="F210" s="15">
        <f>VLOOKUP(B210,home!$B$2:$E$405,3,FALSE)</f>
        <v>1.39</v>
      </c>
      <c r="G210" s="15">
        <f>VLOOKUP(C210,away!$B$2:$E$405,4,FALSE)</f>
        <v>1.66</v>
      </c>
      <c r="H210" s="15">
        <f>VLOOKUP(A210,away!$A$2:$E$405,3,FALSE)</f>
        <v>1.2757009345794399</v>
      </c>
      <c r="I210" s="15">
        <f>VLOOKUP(C210,away!$B$2:$E$405,3,FALSE)</f>
        <v>0.87</v>
      </c>
      <c r="J210" s="15">
        <f>VLOOKUP(B210,home!$B$2:$E$405,4,FALSE)</f>
        <v>0.87</v>
      </c>
      <c r="K210" s="17">
        <f t="shared" si="282"/>
        <v>3.3101485981308492</v>
      </c>
      <c r="L210" s="17">
        <f t="shared" si="283"/>
        <v>0.96557803738317793</v>
      </c>
      <c r="M210" s="18">
        <f t="shared" si="228"/>
        <v>1.3901943402151231E-2</v>
      </c>
      <c r="N210" s="18">
        <f t="shared" si="229"/>
        <v>4.6017498463925305E-2</v>
      </c>
      <c r="O210" s="18">
        <f t="shared" si="230"/>
        <v>1.3423411226061202E-2</v>
      </c>
      <c r="P210" s="18">
        <f t="shared" si="231"/>
        <v>4.4433485852080394E-2</v>
      </c>
      <c r="Q210" s="18">
        <f t="shared" si="232"/>
        <v>7.6162379014925438E-2</v>
      </c>
      <c r="R210" s="18">
        <f t="shared" si="233"/>
        <v>6.4806755333237471E-3</v>
      </c>
      <c r="S210" s="18">
        <f t="shared" si="234"/>
        <v>3.5504652260732024E-2</v>
      </c>
      <c r="T210" s="18">
        <f t="shared" si="235"/>
        <v>7.3540720451665431E-2</v>
      </c>
      <c r="U210" s="18">
        <f t="shared" si="236"/>
        <v>2.1451999031572494E-2</v>
      </c>
      <c r="V210" s="18">
        <f t="shared" si="237"/>
        <v>1.2608912279976216E-2</v>
      </c>
      <c r="W210" s="18">
        <f t="shared" si="238"/>
        <v>8.4036264042188613E-2</v>
      </c>
      <c r="X210" s="18">
        <f t="shared" si="239"/>
        <v>8.1143570902870998E-2</v>
      </c>
      <c r="Y210" s="18">
        <f t="shared" si="240"/>
        <v>3.9175224969328459E-2</v>
      </c>
      <c r="Z210" s="18">
        <f t="shared" si="241"/>
        <v>2.0858659874613081E-3</v>
      </c>
      <c r="AA210" s="18">
        <f t="shared" si="242"/>
        <v>6.9045263742838689E-3</v>
      </c>
      <c r="AB210" s="18">
        <f t="shared" si="243"/>
        <v>1.1427504149296615E-2</v>
      </c>
      <c r="AC210" s="18">
        <f t="shared" si="244"/>
        <v>2.5187931877376489E-3</v>
      </c>
      <c r="AD210" s="18">
        <f t="shared" si="245"/>
        <v>6.9543130402851136E-2</v>
      </c>
      <c r="AE210" s="18">
        <f t="shared" si="246"/>
        <v>6.7149319367867402E-2</v>
      </c>
      <c r="AF210" s="18">
        <f t="shared" si="247"/>
        <v>3.2418954003420812E-2</v>
      </c>
      <c r="AG210" s="18">
        <f t="shared" si="248"/>
        <v>1.0434343326879531E-2</v>
      </c>
      <c r="AH210" s="18">
        <f t="shared" si="249"/>
        <v>5.0351659660430358E-4</v>
      </c>
      <c r="AI210" s="18">
        <f t="shared" si="250"/>
        <v>1.6667147563853516E-3</v>
      </c>
      <c r="AJ210" s="18">
        <f t="shared" si="251"/>
        <v>2.7585367571664864E-3</v>
      </c>
      <c r="AK210" s="18">
        <f t="shared" si="252"/>
        <v>3.0437221932090208E-3</v>
      </c>
      <c r="AL210" s="18">
        <f t="shared" si="253"/>
        <v>3.2202335525071611E-4</v>
      </c>
      <c r="AM210" s="18">
        <f t="shared" si="254"/>
        <v>4.6039619122525723E-2</v>
      </c>
      <c r="AN210" s="18">
        <f t="shared" si="255"/>
        <v>4.4454845074197405E-2</v>
      </c>
      <c r="AO210" s="18">
        <f t="shared" si="256"/>
        <v>2.1462311029458385E-2</v>
      </c>
      <c r="AP210" s="18">
        <f t="shared" si="257"/>
        <v>6.9078453871772539E-3</v>
      </c>
      <c r="AQ210" s="18">
        <f t="shared" si="258"/>
        <v>1.6675159478742626E-3</v>
      </c>
      <c r="AR210" s="18">
        <f t="shared" si="259"/>
        <v>9.7236913427808166E-5</v>
      </c>
      <c r="AS210" s="18">
        <f t="shared" si="260"/>
        <v>3.2186863266962996E-4</v>
      </c>
      <c r="AT210" s="18">
        <f t="shared" si="261"/>
        <v>5.3271650160683455E-4</v>
      </c>
      <c r="AU210" s="18">
        <f t="shared" si="262"/>
        <v>5.877902603316778E-4</v>
      </c>
      <c r="AV210" s="18">
        <f t="shared" si="263"/>
        <v>4.8641827655796757E-4</v>
      </c>
      <c r="AW210" s="18">
        <f t="shared" si="264"/>
        <v>2.8590367599168396E-5</v>
      </c>
      <c r="AX210" s="18">
        <f t="shared" si="265"/>
        <v>2.5399663449484449E-2</v>
      </c>
      <c r="AY210" s="18">
        <f t="shared" si="266"/>
        <v>2.4525357183746429E-2</v>
      </c>
      <c r="AZ210" s="18">
        <f t="shared" si="267"/>
        <v>1.1840573127801651E-2</v>
      </c>
      <c r="BA210" s="18">
        <f t="shared" si="268"/>
        <v>3.8109991207449052E-3</v>
      </c>
      <c r="BB210" s="18">
        <f t="shared" si="269"/>
        <v>9.199542628694705E-4</v>
      </c>
      <c r="BC210" s="18">
        <f t="shared" si="270"/>
        <v>1.7765752632475834E-4</v>
      </c>
      <c r="BD210" s="18">
        <f t="shared" si="271"/>
        <v>1.5648304671470161E-5</v>
      </c>
      <c r="BE210" s="18">
        <f t="shared" si="272"/>
        <v>5.1798213771391371E-5</v>
      </c>
      <c r="BF210" s="18">
        <f t="shared" si="273"/>
        <v>8.572989235052662E-5</v>
      </c>
      <c r="BG210" s="18">
        <f t="shared" si="274"/>
        <v>9.4592894327334755E-5</v>
      </c>
      <c r="BH210" s="18">
        <f t="shared" si="275"/>
        <v>7.8279134137691677E-5</v>
      </c>
      <c r="BI210" s="18">
        <f t="shared" si="276"/>
        <v>5.1823113225755379E-5</v>
      </c>
      <c r="BJ210" s="19">
        <f t="shared" si="277"/>
        <v>0.76682774617812766</v>
      </c>
      <c r="BK210" s="19">
        <f t="shared" si="278"/>
        <v>0.13381516752167466</v>
      </c>
      <c r="BL210" s="19">
        <f t="shared" si="279"/>
        <v>7.0064508754981172E-2</v>
      </c>
      <c r="BM210" s="19">
        <f t="shared" si="280"/>
        <v>0.74787712813363016</v>
      </c>
      <c r="BN210" s="19">
        <f t="shared" si="281"/>
        <v>0.20041939349246732</v>
      </c>
    </row>
    <row r="211" spans="1:66" x14ac:dyDescent="0.25">
      <c r="A211" t="s">
        <v>145</v>
      </c>
      <c r="B211" t="s">
        <v>375</v>
      </c>
      <c r="C211" t="s">
        <v>148</v>
      </c>
      <c r="D211" s="16">
        <v>44229</v>
      </c>
      <c r="E211" s="15">
        <f>VLOOKUP(A211,home!$A$2:$E$405,3,FALSE)</f>
        <v>1.4345794392523401</v>
      </c>
      <c r="F211" s="15">
        <f>VLOOKUP(B211,home!$B$2:$E$405,3,FALSE)</f>
        <v>0.84</v>
      </c>
      <c r="G211" s="15">
        <f>VLOOKUP(C211,away!$B$2:$E$405,4,FALSE)</f>
        <v>1.01</v>
      </c>
      <c r="H211" s="15">
        <f>VLOOKUP(A211,away!$A$2:$E$405,3,FALSE)</f>
        <v>1.2757009345794399</v>
      </c>
      <c r="I211" s="15">
        <f>VLOOKUP(C211,away!$B$2:$E$405,3,FALSE)</f>
        <v>0.89</v>
      </c>
      <c r="J211" s="15">
        <f>VLOOKUP(B211,home!$B$2:$E$405,4,FALSE)</f>
        <v>0.63</v>
      </c>
      <c r="K211" s="17">
        <f t="shared" si="282"/>
        <v>1.2170971962616854</v>
      </c>
      <c r="L211" s="17">
        <f t="shared" si="283"/>
        <v>0.715285514018692</v>
      </c>
      <c r="M211" s="18">
        <f t="shared" si="228"/>
        <v>0.14480276407740211</v>
      </c>
      <c r="N211" s="18">
        <f t="shared" si="229"/>
        <v>0.17623903816954842</v>
      </c>
      <c r="O211" s="18">
        <f t="shared" si="230"/>
        <v>0.10357531953443196</v>
      </c>
      <c r="P211" s="18">
        <f t="shared" si="231"/>
        <v>0.12606123100726532</v>
      </c>
      <c r="Q211" s="18">
        <f t="shared" si="232"/>
        <v>0.10725001961400676</v>
      </c>
      <c r="R211" s="18">
        <f t="shared" si="233"/>
        <v>3.7042962836418211E-2</v>
      </c>
      <c r="S211" s="18">
        <f t="shared" si="234"/>
        <v>2.7436344299637445E-2</v>
      </c>
      <c r="T211" s="18">
        <f t="shared" si="235"/>
        <v>7.6714385408119631E-2</v>
      </c>
      <c r="U211" s="18">
        <f t="shared" si="236"/>
        <v>4.5084886209430415E-2</v>
      </c>
      <c r="V211" s="18">
        <f t="shared" si="237"/>
        <v>2.6539236616771656E-3</v>
      </c>
      <c r="W211" s="18">
        <f t="shared" si="238"/>
        <v>4.3511232723739475E-2</v>
      </c>
      <c r="X211" s="18">
        <f t="shared" si="239"/>
        <v>3.1122954464386923E-2</v>
      </c>
      <c r="Y211" s="18">
        <f t="shared" si="240"/>
        <v>1.1130899240919671E-2</v>
      </c>
      <c r="Z211" s="18">
        <f t="shared" si="241"/>
        <v>8.8320982377409034E-3</v>
      </c>
      <c r="AA211" s="18">
        <f t="shared" si="242"/>
        <v>1.0749522002262228E-2</v>
      </c>
      <c r="AB211" s="18">
        <f t="shared" si="243"/>
        <v>6.5416065450533281E-3</v>
      </c>
      <c r="AC211" s="18">
        <f t="shared" si="244"/>
        <v>1.4440197581945863E-4</v>
      </c>
      <c r="AD211" s="18">
        <f t="shared" si="245"/>
        <v>1.3239349838488257E-2</v>
      </c>
      <c r="AE211" s="18">
        <f t="shared" si="246"/>
        <v>9.4699151544963608E-3</v>
      </c>
      <c r="AF211" s="18">
        <f t="shared" si="247"/>
        <v>3.3868465644986642E-3</v>
      </c>
      <c r="AG211" s="18">
        <f t="shared" si="248"/>
        <v>8.0752076192995635E-4</v>
      </c>
      <c r="AH211" s="18">
        <f t="shared" si="249"/>
        <v>1.5793679819615214E-3</v>
      </c>
      <c r="AI211" s="18">
        <f t="shared" si="250"/>
        <v>1.9222443427108439E-3</v>
      </c>
      <c r="AJ211" s="18">
        <f t="shared" si="251"/>
        <v>1.1697791000216272E-3</v>
      </c>
      <c r="AK211" s="18">
        <f t="shared" si="252"/>
        <v>4.7457828762728009E-4</v>
      </c>
      <c r="AL211" s="18">
        <f t="shared" si="253"/>
        <v>5.0284926389808142E-6</v>
      </c>
      <c r="AM211" s="18">
        <f t="shared" si="254"/>
        <v>3.2227151137503274E-3</v>
      </c>
      <c r="AN211" s="18">
        <f t="shared" si="255"/>
        <v>2.3051614366747107E-3</v>
      </c>
      <c r="AO211" s="18">
        <f t="shared" si="256"/>
        <v>8.2442429156396831E-4</v>
      </c>
      <c r="AP211" s="18">
        <f t="shared" si="257"/>
        <v>1.9656625105360975E-4</v>
      </c>
      <c r="AQ211" s="18">
        <f t="shared" si="258"/>
        <v>3.5150247980902123E-5</v>
      </c>
      <c r="AR211" s="18">
        <f t="shared" si="259"/>
        <v>2.2593980776040227E-4</v>
      </c>
      <c r="AS211" s="18">
        <f t="shared" si="260"/>
        <v>2.7499070654908982E-4</v>
      </c>
      <c r="AT211" s="18">
        <f t="shared" si="261"/>
        <v>1.6734520896945855E-4</v>
      </c>
      <c r="AU211" s="18">
        <f t="shared" si="262"/>
        <v>6.7891794881517965E-5</v>
      </c>
      <c r="AV211" s="18">
        <f t="shared" si="263"/>
        <v>2.0657728299867245E-5</v>
      </c>
      <c r="AW211" s="18">
        <f t="shared" si="264"/>
        <v>1.2160180171431387E-7</v>
      </c>
      <c r="AX211" s="18">
        <f t="shared" si="265"/>
        <v>6.5372625488261391E-4</v>
      </c>
      <c r="AY211" s="18">
        <f t="shared" si="266"/>
        <v>4.6760092025122492E-4</v>
      </c>
      <c r="AZ211" s="18">
        <f t="shared" si="267"/>
        <v>1.6723408229875539E-4</v>
      </c>
      <c r="BA211" s="18">
        <f t="shared" si="268"/>
        <v>3.9873372172836511E-5</v>
      </c>
      <c r="BB211" s="18">
        <f t="shared" si="269"/>
        <v>7.1302113775764915E-6</v>
      </c>
      <c r="BC211" s="18">
        <f t="shared" si="270"/>
        <v>1.0200273820543456E-6</v>
      </c>
      <c r="BD211" s="18">
        <f t="shared" si="271"/>
        <v>2.6935245255197294E-5</v>
      </c>
      <c r="BE211" s="18">
        <f t="shared" si="272"/>
        <v>3.2782811480721492E-5</v>
      </c>
      <c r="BF211" s="18">
        <f t="shared" si="273"/>
        <v>1.9949933969380762E-5</v>
      </c>
      <c r="BG211" s="18">
        <f t="shared" si="274"/>
        <v>8.093669566579695E-6</v>
      </c>
      <c r="BH211" s="18">
        <f t="shared" si="275"/>
        <v>2.4626956342381698E-6</v>
      </c>
      <c r="BI211" s="18">
        <f t="shared" si="276"/>
        <v>5.9946799033543327E-7</v>
      </c>
      <c r="BJ211" s="19">
        <f t="shared" si="277"/>
        <v>0.48079276414952266</v>
      </c>
      <c r="BK211" s="19">
        <f t="shared" si="278"/>
        <v>0.30157129443469166</v>
      </c>
      <c r="BL211" s="19">
        <f t="shared" si="279"/>
        <v>0.20898791591027424</v>
      </c>
      <c r="BM211" s="19">
        <f t="shared" si="280"/>
        <v>0.30474525817470716</v>
      </c>
      <c r="BN211" s="19">
        <f t="shared" si="281"/>
        <v>0.69497133523907273</v>
      </c>
    </row>
    <row r="212" spans="1:66" x14ac:dyDescent="0.25">
      <c r="A212" t="s">
        <v>145</v>
      </c>
      <c r="B212" t="s">
        <v>423</v>
      </c>
      <c r="C212" t="s">
        <v>425</v>
      </c>
      <c r="D212" s="16">
        <v>44229</v>
      </c>
      <c r="E212" s="15">
        <f>VLOOKUP(A212,home!$A$2:$E$405,3,FALSE)</f>
        <v>1.4345794392523401</v>
      </c>
      <c r="F212" s="15">
        <f>VLOOKUP(B212,home!$B$2:$E$405,3,FALSE)</f>
        <v>0.93</v>
      </c>
      <c r="G212" s="15">
        <f>VLOOKUP(C212,away!$B$2:$E$405,4,FALSE)</f>
        <v>0.77</v>
      </c>
      <c r="H212" s="15">
        <f>VLOOKUP(A212,away!$A$2:$E$405,3,FALSE)</f>
        <v>1.2757009345794399</v>
      </c>
      <c r="I212" s="15">
        <f>VLOOKUP(C212,away!$B$2:$E$405,3,FALSE)</f>
        <v>0.85</v>
      </c>
      <c r="J212" s="15">
        <f>VLOOKUP(B212,home!$B$2:$E$405,4,FALSE)</f>
        <v>0.7</v>
      </c>
      <c r="K212" s="17">
        <f t="shared" si="282"/>
        <v>1.0273023364486007</v>
      </c>
      <c r="L212" s="17">
        <f t="shared" si="283"/>
        <v>0.75904205607476671</v>
      </c>
      <c r="M212" s="18">
        <f t="shared" si="228"/>
        <v>0.1675716274554741</v>
      </c>
      <c r="N212" s="18">
        <f t="shared" si="229"/>
        <v>0.17214672440750303</v>
      </c>
      <c r="O212" s="18">
        <f t="shared" si="230"/>
        <v>0.12719391264359789</v>
      </c>
      <c r="P212" s="18">
        <f t="shared" si="231"/>
        <v>0.13066660364080732</v>
      </c>
      <c r="Q212" s="18">
        <f t="shared" si="232"/>
        <v>8.8423366097900608E-2</v>
      </c>
      <c r="R212" s="18">
        <f t="shared" si="233"/>
        <v>4.8272764486595392E-2</v>
      </c>
      <c r="S212" s="18">
        <f t="shared" si="234"/>
        <v>2.5472333184149196E-2</v>
      </c>
      <c r="T212" s="18">
        <f t="shared" si="235"/>
        <v>6.7117053608002297E-2</v>
      </c>
      <c r="U212" s="18">
        <f t="shared" si="236"/>
        <v>4.9590723743912483E-2</v>
      </c>
      <c r="V212" s="18">
        <f t="shared" si="237"/>
        <v>2.2069390163480329E-3</v>
      </c>
      <c r="W212" s="18">
        <f t="shared" si="238"/>
        <v>3.027917686300776E-2</v>
      </c>
      <c r="X212" s="18">
        <f t="shared" si="239"/>
        <v>2.2983168662348917E-2</v>
      </c>
      <c r="Y212" s="18">
        <f t="shared" si="240"/>
        <v>8.7225957982912314E-3</v>
      </c>
      <c r="Z212" s="18">
        <f t="shared" si="241"/>
        <v>1.2213686136106119E-2</v>
      </c>
      <c r="AA212" s="18">
        <f t="shared" si="242"/>
        <v>1.2547148304271697E-2</v>
      </c>
      <c r="AB212" s="18">
        <f t="shared" si="243"/>
        <v>6.4448573843727064E-3</v>
      </c>
      <c r="AC212" s="18">
        <f t="shared" si="244"/>
        <v>1.0755595610346014E-4</v>
      </c>
      <c r="AD212" s="18">
        <f t="shared" si="245"/>
        <v>7.7764672842770711E-3</v>
      </c>
      <c r="AE212" s="18">
        <f t="shared" si="246"/>
        <v>5.9026657164558249E-3</v>
      </c>
      <c r="AF212" s="18">
        <f t="shared" si="247"/>
        <v>2.240185760870332E-3</v>
      </c>
      <c r="AG212" s="18">
        <f t="shared" si="248"/>
        <v>5.667984019734777E-4</v>
      </c>
      <c r="AH212" s="18">
        <f t="shared" si="249"/>
        <v>2.3176753592504653E-3</v>
      </c>
      <c r="AI212" s="18">
        <f t="shared" si="250"/>
        <v>2.3809533116873529E-3</v>
      </c>
      <c r="AJ212" s="18">
        <f t="shared" si="251"/>
        <v>1.2229794500357254E-3</v>
      </c>
      <c r="AK212" s="18">
        <f t="shared" si="252"/>
        <v>4.1878988215010847E-4</v>
      </c>
      <c r="AL212" s="18">
        <f t="shared" si="253"/>
        <v>3.3547377199313102E-6</v>
      </c>
      <c r="AM212" s="18">
        <f t="shared" si="254"/>
        <v>1.5977566020907881E-3</v>
      </c>
      <c r="AN212" s="18">
        <f t="shared" si="255"/>
        <v>1.2127644563580248E-3</v>
      </c>
      <c r="AO212" s="18">
        <f t="shared" si="256"/>
        <v>4.6026961324419579E-4</v>
      </c>
      <c r="AP212" s="18">
        <f t="shared" si="257"/>
        <v>1.1645466452853739E-4</v>
      </c>
      <c r="AQ212" s="18">
        <f t="shared" si="258"/>
        <v>2.209849700080955E-5</v>
      </c>
      <c r="AR212" s="18">
        <f t="shared" si="259"/>
        <v>3.5184261399985942E-4</v>
      </c>
      <c r="AS212" s="18">
        <f t="shared" si="260"/>
        <v>3.6144873942423869E-4</v>
      </c>
      <c r="AT212" s="18">
        <f t="shared" si="261"/>
        <v>1.8565856725846094E-4</v>
      </c>
      <c r="AU212" s="18">
        <f t="shared" si="262"/>
        <v>6.357582664210553E-5</v>
      </c>
      <c r="AV212" s="18">
        <f t="shared" si="263"/>
        <v>1.632789881277155E-5</v>
      </c>
      <c r="AW212" s="18">
        <f t="shared" si="264"/>
        <v>7.266414809949547E-8</v>
      </c>
      <c r="AX212" s="18">
        <f t="shared" si="265"/>
        <v>2.7356318173400723E-4</v>
      </c>
      <c r="AY212" s="18">
        <f t="shared" si="266"/>
        <v>2.0764595992973591E-4</v>
      </c>
      <c r="AZ212" s="18">
        <f t="shared" si="267"/>
        <v>7.8806008180342665E-5</v>
      </c>
      <c r="BA212" s="18">
        <f t="shared" si="268"/>
        <v>1.9939024826750732E-5</v>
      </c>
      <c r="BB212" s="18">
        <f t="shared" si="269"/>
        <v>3.783639600155673E-6</v>
      </c>
      <c r="BC212" s="18">
        <f t="shared" si="270"/>
        <v>5.7438831630961418E-7</v>
      </c>
      <c r="BD212" s="18">
        <f t="shared" si="271"/>
        <v>4.4510556857528946E-5</v>
      </c>
      <c r="BE212" s="18">
        <f t="shared" si="272"/>
        <v>4.5725799056367772E-5</v>
      </c>
      <c r="BF212" s="18">
        <f t="shared" si="273"/>
        <v>2.3487110103292915E-5</v>
      </c>
      <c r="BG212" s="18">
        <f t="shared" si="274"/>
        <v>8.0427876951794501E-6</v>
      </c>
      <c r="BH212" s="18">
        <f t="shared" si="275"/>
        <v>2.0655936477044761E-6</v>
      </c>
      <c r="BI212" s="18">
        <f t="shared" si="276"/>
        <v>4.2439783608803928E-7</v>
      </c>
      <c r="BJ212" s="19">
        <f t="shared" si="277"/>
        <v>0.41015185863644005</v>
      </c>
      <c r="BK212" s="19">
        <f t="shared" si="278"/>
        <v>0.32623605995053184</v>
      </c>
      <c r="BL212" s="19">
        <f t="shared" si="279"/>
        <v>0.25149291445720739</v>
      </c>
      <c r="BM212" s="19">
        <f t="shared" si="280"/>
        <v>0.26561194715262548</v>
      </c>
      <c r="BN212" s="19">
        <f t="shared" si="281"/>
        <v>0.73427499873187829</v>
      </c>
    </row>
    <row r="213" spans="1:66" x14ac:dyDescent="0.25">
      <c r="A213" t="s">
        <v>145</v>
      </c>
      <c r="B213" t="s">
        <v>427</v>
      </c>
      <c r="C213" t="s">
        <v>349</v>
      </c>
      <c r="D213" s="16">
        <v>44229</v>
      </c>
      <c r="E213" s="15">
        <f>VLOOKUP(A213,home!$A$2:$E$405,3,FALSE)</f>
        <v>1.4345794392523401</v>
      </c>
      <c r="F213" s="15">
        <f>VLOOKUP(B213,home!$B$2:$E$405,3,FALSE)</f>
        <v>1.25</v>
      </c>
      <c r="G213" s="15">
        <f>VLOOKUP(C213,away!$B$2:$E$405,4,FALSE)</f>
        <v>0.8</v>
      </c>
      <c r="H213" s="15">
        <f>VLOOKUP(A213,away!$A$2:$E$405,3,FALSE)</f>
        <v>1.2757009345794399</v>
      </c>
      <c r="I213" s="15">
        <f>VLOOKUP(C213,away!$B$2:$E$405,3,FALSE)</f>
        <v>0.91</v>
      </c>
      <c r="J213" s="15">
        <f>VLOOKUP(B213,home!$B$2:$E$405,4,FALSE)</f>
        <v>0.63</v>
      </c>
      <c r="K213" s="17">
        <f t="shared" si="282"/>
        <v>1.4345794392523403</v>
      </c>
      <c r="L213" s="17">
        <f t="shared" si="283"/>
        <v>0.73135934579439299</v>
      </c>
      <c r="M213" s="18">
        <f t="shared" si="228"/>
        <v>0.11464225962430045</v>
      </c>
      <c r="N213" s="18">
        <f t="shared" si="229"/>
        <v>0.16446342852645018</v>
      </c>
      <c r="O213" s="18">
        <f t="shared" si="230"/>
        <v>8.3844687999219333E-2</v>
      </c>
      <c r="P213" s="18">
        <f t="shared" si="231"/>
        <v>0.1202818654942075</v>
      </c>
      <c r="Q213" s="18">
        <f t="shared" si="232"/>
        <v>0.11796792653649614</v>
      </c>
      <c r="R213" s="18">
        <f t="shared" si="233"/>
        <v>3.0660298081722021E-2</v>
      </c>
      <c r="S213" s="18">
        <f t="shared" si="234"/>
        <v>3.1549725236966489E-2</v>
      </c>
      <c r="T213" s="18">
        <f t="shared" si="235"/>
        <v>8.627694557645281E-2</v>
      </c>
      <c r="U213" s="18">
        <f t="shared" si="236"/>
        <v>4.398463322938638E-2</v>
      </c>
      <c r="V213" s="18">
        <f t="shared" si="237"/>
        <v>3.6779726000287258E-3</v>
      </c>
      <c r="W213" s="18">
        <f t="shared" si="238"/>
        <v>5.6411453966829318E-2</v>
      </c>
      <c r="X213" s="18">
        <f t="shared" si="239"/>
        <v>4.1257044068490803E-2</v>
      </c>
      <c r="Y213" s="18">
        <f t="shared" si="240"/>
        <v>1.5086862379670937E-2</v>
      </c>
      <c r="Z213" s="18">
        <f t="shared" si="241"/>
        <v>7.4745651823031013E-3</v>
      </c>
      <c r="AA213" s="18">
        <f t="shared" si="242"/>
        <v>1.0722857527883449E-2</v>
      </c>
      <c r="AB213" s="18">
        <f t="shared" si="243"/>
        <v>7.6913954697668888E-3</v>
      </c>
      <c r="AC213" s="18">
        <f t="shared" si="244"/>
        <v>2.4118146256549712E-4</v>
      </c>
      <c r="AD213" s="18">
        <f t="shared" si="245"/>
        <v>2.0231677999785796E-2</v>
      </c>
      <c r="AE213" s="18">
        <f t="shared" si="246"/>
        <v>1.479662678624615E-2</v>
      </c>
      <c r="AF213" s="18">
        <f t="shared" si="247"/>
        <v>5.4108256431763882E-3</v>
      </c>
      <c r="AG213" s="18">
        <f t="shared" si="248"/>
        <v>1.3190859675336699E-3</v>
      </c>
      <c r="AH213" s="18">
        <f t="shared" si="249"/>
        <v>1.3666482754566855E-3</v>
      </c>
      <c r="AI213" s="18">
        <f t="shared" si="250"/>
        <v>1.96056551665983E-3</v>
      </c>
      <c r="AJ213" s="18">
        <f t="shared" si="251"/>
        <v>1.4062934897536672E-3</v>
      </c>
      <c r="AK213" s="18">
        <f t="shared" si="252"/>
        <v>6.7247990865167769E-4</v>
      </c>
      <c r="AL213" s="18">
        <f t="shared" si="253"/>
        <v>1.0121836863672647E-5</v>
      </c>
      <c r="AM213" s="18">
        <f t="shared" si="254"/>
        <v>5.8047898560133204E-3</v>
      </c>
      <c r="AN213" s="18">
        <f t="shared" si="255"/>
        <v>4.2453873115678303E-3</v>
      </c>
      <c r="AO213" s="18">
        <f t="shared" si="256"/>
        <v>1.5524518434160326E-3</v>
      </c>
      <c r="AP213" s="18">
        <f t="shared" si="257"/>
        <v>3.7846672152601644E-4</v>
      </c>
      <c r="AQ213" s="18">
        <f t="shared" si="258"/>
        <v>6.9198793465054007E-5</v>
      </c>
      <c r="AR213" s="18">
        <f t="shared" si="259"/>
        <v>1.999021977338075E-4</v>
      </c>
      <c r="AS213" s="18">
        <f t="shared" si="260"/>
        <v>2.86775582730276E-4</v>
      </c>
      <c r="AT213" s="18">
        <f t="shared" si="261"/>
        <v>2.0570117733223128E-4</v>
      </c>
      <c r="AU213" s="18">
        <f t="shared" si="262"/>
        <v>9.8364893210272885E-5</v>
      </c>
      <c r="AV213" s="18">
        <f t="shared" si="263"/>
        <v>3.5278063335927387E-5</v>
      </c>
      <c r="AW213" s="18">
        <f t="shared" si="264"/>
        <v>2.9499336655814315E-7</v>
      </c>
      <c r="AX213" s="18">
        <f t="shared" si="265"/>
        <v>1.3879053627695423E-3</v>
      </c>
      <c r="AY213" s="18">
        <f t="shared" si="266"/>
        <v>1.0150575581396619E-3</v>
      </c>
      <c r="AZ213" s="18">
        <f t="shared" si="267"/>
        <v>3.7118591583233857E-4</v>
      </c>
      <c r="BA213" s="18">
        <f t="shared" si="268"/>
        <v>9.0490096190410613E-5</v>
      </c>
      <c r="BB213" s="18">
        <f t="shared" si="269"/>
        <v>1.6545194387672593E-5</v>
      </c>
      <c r="BC213" s="18">
        <f t="shared" si="270"/>
        <v>2.4200965086818594E-6</v>
      </c>
      <c r="BD213" s="18">
        <f t="shared" si="271"/>
        <v>2.4366723426243135E-5</v>
      </c>
      <c r="BE213" s="18">
        <f t="shared" si="272"/>
        <v>3.495600042923674E-5</v>
      </c>
      <c r="BF213" s="18">
        <f t="shared" si="273"/>
        <v>2.5073579747139508E-5</v>
      </c>
      <c r="BG213" s="18">
        <f t="shared" si="274"/>
        <v>1.1990013991233414E-5</v>
      </c>
      <c r="BH213" s="18">
        <f t="shared" si="275"/>
        <v>4.3001568870428352E-6</v>
      </c>
      <c r="BI213" s="18">
        <f t="shared" si="276"/>
        <v>1.2337833311421994E-6</v>
      </c>
      <c r="BJ213" s="19">
        <f t="shared" si="277"/>
        <v>0.53815577620094868</v>
      </c>
      <c r="BK213" s="19">
        <f t="shared" si="278"/>
        <v>0.27141818381307203</v>
      </c>
      <c r="BL213" s="19">
        <f t="shared" si="279"/>
        <v>0.18323780167065445</v>
      </c>
      <c r="BM213" s="19">
        <f t="shared" si="280"/>
        <v>0.36741109803980965</v>
      </c>
      <c r="BN213" s="19">
        <f t="shared" si="281"/>
        <v>0.63186046626239567</v>
      </c>
    </row>
    <row r="214" spans="1:66" x14ac:dyDescent="0.25">
      <c r="A214" t="s">
        <v>145</v>
      </c>
      <c r="B214" t="s">
        <v>357</v>
      </c>
      <c r="C214" t="s">
        <v>433</v>
      </c>
      <c r="D214" s="16">
        <v>44229</v>
      </c>
      <c r="E214" s="15">
        <f>VLOOKUP(A214,home!$A$2:$E$405,3,FALSE)</f>
        <v>1.4345794392523401</v>
      </c>
      <c r="F214" s="15">
        <f>VLOOKUP(B214,home!$B$2:$E$405,3,FALSE)</f>
        <v>0.52</v>
      </c>
      <c r="G214" s="15">
        <f>VLOOKUP(C214,away!$B$2:$E$405,4,FALSE)</f>
        <v>0.7</v>
      </c>
      <c r="H214" s="15">
        <f>VLOOKUP(A214,away!$A$2:$E$405,3,FALSE)</f>
        <v>1.2757009345794399</v>
      </c>
      <c r="I214" s="15">
        <f>VLOOKUP(C214,away!$B$2:$E$405,3,FALSE)</f>
        <v>0.61</v>
      </c>
      <c r="J214" s="15">
        <f>VLOOKUP(B214,home!$B$2:$E$405,4,FALSE)</f>
        <v>0.59</v>
      </c>
      <c r="K214" s="17">
        <f t="shared" si="282"/>
        <v>0.52218691588785182</v>
      </c>
      <c r="L214" s="17">
        <f t="shared" si="283"/>
        <v>0.45912476635514038</v>
      </c>
      <c r="M214" s="18">
        <f t="shared" si="228"/>
        <v>0.37481913266962669</v>
      </c>
      <c r="N214" s="18">
        <f t="shared" si="229"/>
        <v>0.19572564690451194</v>
      </c>
      <c r="O214" s="18">
        <f t="shared" si="230"/>
        <v>0.1720887467123787</v>
      </c>
      <c r="P214" s="18">
        <f t="shared" si="231"/>
        <v>8.9862491904742742E-2</v>
      </c>
      <c r="Q214" s="18">
        <f t="shared" si="232"/>
        <v>5.1102685958610866E-2</v>
      </c>
      <c r="R214" s="18">
        <f t="shared" si="233"/>
        <v>3.9505102813334907E-2</v>
      </c>
      <c r="S214" s="18">
        <f t="shared" si="234"/>
        <v>5.3861094241736997E-3</v>
      </c>
      <c r="T214" s="18">
        <f t="shared" si="235"/>
        <v>2.3462508750867327E-2</v>
      </c>
      <c r="U214" s="18">
        <f t="shared" si="236"/>
        <v>2.0629047799927854E-2</v>
      </c>
      <c r="V214" s="18">
        <f t="shared" si="237"/>
        <v>1.4347933957151881E-4</v>
      </c>
      <c r="W214" s="18">
        <f t="shared" si="238"/>
        <v>8.8950513247708137E-3</v>
      </c>
      <c r="X214" s="18">
        <f t="shared" si="239"/>
        <v>4.083938361202381E-3</v>
      </c>
      <c r="Y214" s="18">
        <f t="shared" si="240"/>
        <v>9.3751862294791919E-4</v>
      </c>
      <c r="Z214" s="18">
        <f t="shared" si="241"/>
        <v>6.045923699669397E-3</v>
      </c>
      <c r="AA214" s="18">
        <f t="shared" si="242"/>
        <v>3.1571022504236334E-3</v>
      </c>
      <c r="AB214" s="18">
        <f t="shared" si="243"/>
        <v>8.2429874364565656E-4</v>
      </c>
      <c r="AC214" s="18">
        <f t="shared" si="244"/>
        <v>2.1499387749550853E-6</v>
      </c>
      <c r="AD214" s="18">
        <f t="shared" si="245"/>
        <v>1.1612198544865553E-3</v>
      </c>
      <c r="AE214" s="18">
        <f t="shared" si="246"/>
        <v>5.3314479437808972E-4</v>
      </c>
      <c r="AF214" s="18">
        <f t="shared" si="247"/>
        <v>1.2238998957614993E-4</v>
      </c>
      <c r="AG214" s="18">
        <f t="shared" si="248"/>
        <v>1.8730758456119302E-5</v>
      </c>
      <c r="AH214" s="18">
        <f t="shared" si="249"/>
        <v>6.9395832650292913E-4</v>
      </c>
      <c r="AI214" s="18">
        <f t="shared" si="250"/>
        <v>3.623759582712595E-4</v>
      </c>
      <c r="AJ214" s="18">
        <f t="shared" si="251"/>
        <v>9.4613992020786924E-5</v>
      </c>
      <c r="AK214" s="18">
        <f t="shared" si="252"/>
        <v>1.6468729564390849E-5</v>
      </c>
      <c r="AL214" s="18">
        <f t="shared" si="253"/>
        <v>2.0617822188963173E-8</v>
      </c>
      <c r="AM214" s="18">
        <f t="shared" si="254"/>
        <v>1.2127476289641494E-4</v>
      </c>
      <c r="AN214" s="18">
        <f t="shared" si="255"/>
        <v>5.5680247179591549E-5</v>
      </c>
      <c r="AO214" s="18">
        <f t="shared" si="256"/>
        <v>1.2782090238463219E-5</v>
      </c>
      <c r="AP214" s="18">
        <f t="shared" si="257"/>
        <v>1.9561913980882489E-6</v>
      </c>
      <c r="AQ214" s="18">
        <f t="shared" si="258"/>
        <v>2.2453397964830059E-7</v>
      </c>
      <c r="AR214" s="18">
        <f t="shared" si="259"/>
        <v>6.3722690903172317E-5</v>
      </c>
      <c r="AS214" s="18">
        <f t="shared" si="260"/>
        <v>3.3275155434802428E-5</v>
      </c>
      <c r="AT214" s="18">
        <f t="shared" si="261"/>
        <v>8.6879253960941838E-6</v>
      </c>
      <c r="AU214" s="18">
        <f t="shared" si="262"/>
        <v>1.5122403226833886E-6</v>
      </c>
      <c r="AV214" s="18">
        <f t="shared" si="263"/>
        <v>1.974180275458221E-7</v>
      </c>
      <c r="AW214" s="18">
        <f t="shared" si="264"/>
        <v>1.3730836481888187E-10</v>
      </c>
      <c r="AX214" s="18">
        <f t="shared" si="265"/>
        <v>1.0554682401984894E-5</v>
      </c>
      <c r="AY214" s="18">
        <f t="shared" si="266"/>
        <v>4.8459160917640259E-6</v>
      </c>
      <c r="AZ214" s="18">
        <f t="shared" si="267"/>
        <v>1.1124400467038868E-6</v>
      </c>
      <c r="BA214" s="18">
        <f t="shared" si="268"/>
        <v>1.7024959217567451E-7</v>
      </c>
      <c r="BB214" s="18">
        <f t="shared" si="269"/>
        <v>1.954145105742862E-8</v>
      </c>
      <c r="BC214" s="18">
        <f t="shared" si="270"/>
        <v>1.7943928301964654E-9</v>
      </c>
      <c r="BD214" s="18">
        <f t="shared" si="271"/>
        <v>4.8761109287399701E-6</v>
      </c>
      <c r="BE214" s="18">
        <f t="shared" si="272"/>
        <v>2.5462413274057741E-6</v>
      </c>
      <c r="BF214" s="18">
        <f t="shared" si="273"/>
        <v>6.6480695293210543E-7</v>
      </c>
      <c r="BG214" s="18">
        <f t="shared" si="274"/>
        <v>1.157178308041388E-7</v>
      </c>
      <c r="BH214" s="18">
        <f t="shared" si="275"/>
        <v>1.5106584295211371E-8</v>
      </c>
      <c r="BI214" s="18">
        <f t="shared" si="276"/>
        <v>1.5776921325432575E-9</v>
      </c>
      <c r="BJ214" s="19">
        <f t="shared" si="277"/>
        <v>0.28625145776947691</v>
      </c>
      <c r="BK214" s="19">
        <f t="shared" si="278"/>
        <v>0.47021822981080363</v>
      </c>
      <c r="BL214" s="19">
        <f t="shared" si="279"/>
        <v>0.23748733031747077</v>
      </c>
      <c r="BM214" s="19">
        <f t="shared" si="280"/>
        <v>7.68942888554313E-2</v>
      </c>
      <c r="BN214" s="19">
        <f t="shared" si="281"/>
        <v>0.92310380696320582</v>
      </c>
    </row>
    <row r="215" spans="1:66" x14ac:dyDescent="0.25">
      <c r="A215" t="s">
        <v>145</v>
      </c>
      <c r="B215" t="s">
        <v>404</v>
      </c>
      <c r="C215" t="s">
        <v>360</v>
      </c>
      <c r="D215" s="16">
        <v>44229</v>
      </c>
      <c r="E215" s="15">
        <f>VLOOKUP(A215,home!$A$2:$E$405,3,FALSE)</f>
        <v>1.4345794392523401</v>
      </c>
      <c r="F215" s="15">
        <f>VLOOKUP(B215,home!$B$2:$E$405,3,FALSE)</f>
        <v>1.1200000000000001</v>
      </c>
      <c r="G215" s="15">
        <f>VLOOKUP(C215,away!$B$2:$E$405,4,FALSE)</f>
        <v>0.6</v>
      </c>
      <c r="H215" s="15">
        <f>VLOOKUP(A215,away!$A$2:$E$405,3,FALSE)</f>
        <v>1.2757009345794399</v>
      </c>
      <c r="I215" s="15">
        <f>VLOOKUP(C215,away!$B$2:$E$405,3,FALSE)</f>
        <v>1.19</v>
      </c>
      <c r="J215" s="15">
        <f>VLOOKUP(B215,home!$B$2:$E$405,4,FALSE)</f>
        <v>0.63</v>
      </c>
      <c r="K215" s="17">
        <f t="shared" si="282"/>
        <v>0.96403738317757259</v>
      </c>
      <c r="L215" s="17">
        <f t="shared" si="283"/>
        <v>0.95639299065420602</v>
      </c>
      <c r="M215" s="18">
        <f t="shared" si="228"/>
        <v>0.14654387990573572</v>
      </c>
      <c r="N215" s="18">
        <f t="shared" si="229"/>
        <v>0.14127377850501394</v>
      </c>
      <c r="O215" s="18">
        <f t="shared" si="230"/>
        <v>0.14015353956511739</v>
      </c>
      <c r="P215" s="18">
        <f t="shared" si="231"/>
        <v>0.13511325152543013</v>
      </c>
      <c r="Q215" s="18">
        <f t="shared" si="232"/>
        <v>6.8096601870790807E-2</v>
      </c>
      <c r="R215" s="18">
        <f t="shared" si="233"/>
        <v>6.7020931427727595E-2</v>
      </c>
      <c r="S215" s="18">
        <f t="shared" si="234"/>
        <v>3.1143557051848649E-2</v>
      </c>
      <c r="T215" s="18">
        <f t="shared" si="235"/>
        <v>6.512711271659441E-2</v>
      </c>
      <c r="U215" s="18">
        <f t="shared" si="236"/>
        <v>6.4610683351710038E-2</v>
      </c>
      <c r="V215" s="18">
        <f t="shared" si="237"/>
        <v>3.1904795418043969E-3</v>
      </c>
      <c r="W215" s="18">
        <f t="shared" si="238"/>
        <v>2.1882556623600728E-2</v>
      </c>
      <c r="X215" s="18">
        <f t="shared" si="239"/>
        <v>2.0928323772405503E-2</v>
      </c>
      <c r="Y215" s="18">
        <f t="shared" si="240"/>
        <v>1.0007851081035206E-2</v>
      </c>
      <c r="Z215" s="18">
        <f t="shared" si="241"/>
        <v>2.1366116348198294E-2</v>
      </c>
      <c r="AA215" s="18">
        <f t="shared" si="242"/>
        <v>2.0597734892984634E-2</v>
      </c>
      <c r="AB215" s="18">
        <f t="shared" si="243"/>
        <v>9.928493222809141E-3</v>
      </c>
      <c r="AC215" s="18">
        <f t="shared" si="244"/>
        <v>1.8385110363182937E-4</v>
      </c>
      <c r="AD215" s="18">
        <f t="shared" si="245"/>
        <v>5.2739006561627732E-3</v>
      </c>
      <c r="AE215" s="18">
        <f t="shared" si="246"/>
        <v>5.0439216209606941E-3</v>
      </c>
      <c r="AF215" s="18">
        <f t="shared" si="247"/>
        <v>2.4119856418480042E-3</v>
      </c>
      <c r="AG215" s="18">
        <f t="shared" si="248"/>
        <v>7.689353871406726E-4</v>
      </c>
      <c r="AH215" s="18">
        <f t="shared" si="249"/>
        <v>5.1086009782297711E-3</v>
      </c>
      <c r="AI215" s="18">
        <f t="shared" si="250"/>
        <v>4.9248823187510154E-3</v>
      </c>
      <c r="AJ215" s="18">
        <f t="shared" si="251"/>
        <v>2.3738853315131126E-3</v>
      </c>
      <c r="AK215" s="18">
        <f t="shared" si="252"/>
        <v>7.6283806765184198E-4</v>
      </c>
      <c r="AL215" s="18">
        <f t="shared" si="253"/>
        <v>6.7804183768613436E-6</v>
      </c>
      <c r="AM215" s="18">
        <f t="shared" si="254"/>
        <v>1.016847477541129E-3</v>
      </c>
      <c r="AN215" s="18">
        <f t="shared" si="255"/>
        <v>9.7250580008474599E-4</v>
      </c>
      <c r="AO215" s="18">
        <f t="shared" si="256"/>
        <v>4.6504886528580576E-4</v>
      </c>
      <c r="AP215" s="18">
        <f t="shared" si="257"/>
        <v>1.4825649169034562E-4</v>
      </c>
      <c r="AQ215" s="18">
        <f t="shared" si="258"/>
        <v>3.5447867367907513E-5</v>
      </c>
      <c r="AR215" s="18">
        <f t="shared" si="259"/>
        <v>9.7716603352563497E-4</v>
      </c>
      <c r="AS215" s="18">
        <f t="shared" si="260"/>
        <v>9.4202458589006126E-4</v>
      </c>
      <c r="AT215" s="18">
        <f t="shared" si="261"/>
        <v>4.5407345833519552E-4</v>
      </c>
      <c r="AU215" s="18">
        <f t="shared" si="262"/>
        <v>1.4591459618128419E-4</v>
      </c>
      <c r="AV215" s="18">
        <f t="shared" si="263"/>
        <v>3.5166781367504345E-5</v>
      </c>
      <c r="AW215" s="18">
        <f t="shared" si="264"/>
        <v>1.7365378399323336E-7</v>
      </c>
      <c r="AX215" s="18">
        <f t="shared" si="265"/>
        <v>1.6337983022324419E-4</v>
      </c>
      <c r="AY215" s="18">
        <f t="shared" si="266"/>
        <v>1.5625532443978493E-4</v>
      </c>
      <c r="AZ215" s="18">
        <f t="shared" si="267"/>
        <v>7.472074852330458E-5</v>
      </c>
      <c r="BA215" s="18">
        <f t="shared" si="268"/>
        <v>2.3820800048041375E-5</v>
      </c>
      <c r="BB215" s="18">
        <f t="shared" si="269"/>
        <v>5.6955115494305352E-6</v>
      </c>
      <c r="BC215" s="18">
        <f t="shared" si="270"/>
        <v>1.0894294648130886E-6</v>
      </c>
      <c r="BD215" s="18">
        <f t="shared" si="271"/>
        <v>1.5575912419488162E-4</v>
      </c>
      <c r="BE215" s="18">
        <f t="shared" si="272"/>
        <v>1.5015761849486418E-4</v>
      </c>
      <c r="BF215" s="18">
        <f t="shared" si="273"/>
        <v>7.2378778798982569E-5</v>
      </c>
      <c r="BG215" s="18">
        <f t="shared" si="274"/>
        <v>2.3258616170319845E-5</v>
      </c>
      <c r="BH215" s="18">
        <f t="shared" si="275"/>
        <v>5.6055438672916774E-6</v>
      </c>
      <c r="BI215" s="18">
        <f t="shared" si="276"/>
        <v>1.0807907682221923E-6</v>
      </c>
      <c r="BJ215" s="19">
        <f t="shared" si="277"/>
        <v>0.34387803602177131</v>
      </c>
      <c r="BK215" s="19">
        <f t="shared" si="278"/>
        <v>0.31633805487126743</v>
      </c>
      <c r="BL215" s="19">
        <f t="shared" si="279"/>
        <v>0.31844417508408873</v>
      </c>
      <c r="BM215" s="19">
        <f t="shared" si="280"/>
        <v>0.30166831785485448</v>
      </c>
      <c r="BN215" s="19">
        <f t="shared" si="281"/>
        <v>0.6982019827998156</v>
      </c>
    </row>
    <row r="216" spans="1:66" x14ac:dyDescent="0.25">
      <c r="A216" t="s">
        <v>145</v>
      </c>
      <c r="B216" t="s">
        <v>432</v>
      </c>
      <c r="C216" t="s">
        <v>146</v>
      </c>
      <c r="D216" s="16">
        <v>44229</v>
      </c>
      <c r="E216" s="15">
        <f>VLOOKUP(A216,home!$A$2:$E$405,3,FALSE)</f>
        <v>1.4345794392523401</v>
      </c>
      <c r="F216" s="15">
        <f>VLOOKUP(B216,home!$B$2:$E$405,3,FALSE)</f>
        <v>1.66</v>
      </c>
      <c r="G216" s="15">
        <f>VLOOKUP(C216,away!$B$2:$E$405,4,FALSE)</f>
        <v>0.84</v>
      </c>
      <c r="H216" s="15">
        <f>VLOOKUP(A216,away!$A$2:$E$405,3,FALSE)</f>
        <v>1.2757009345794399</v>
      </c>
      <c r="I216" s="15">
        <f>VLOOKUP(C216,away!$B$2:$E$405,3,FALSE)</f>
        <v>0.77</v>
      </c>
      <c r="J216" s="15">
        <f>VLOOKUP(B216,home!$B$2:$E$405,4,FALSE)</f>
        <v>1.96</v>
      </c>
      <c r="K216" s="17">
        <f t="shared" si="282"/>
        <v>2.000377570093463</v>
      </c>
      <c r="L216" s="17">
        <f t="shared" si="283"/>
        <v>1.9252878504672908</v>
      </c>
      <c r="M216" s="18">
        <f t="shared" si="228"/>
        <v>1.9729004417492296E-2</v>
      </c>
      <c r="N216" s="18">
        <f t="shared" si="229"/>
        <v>3.9465457917026429E-2</v>
      </c>
      <c r="O216" s="18">
        <f t="shared" si="230"/>
        <v>3.7984012506813422E-2</v>
      </c>
      <c r="P216" s="18">
        <f t="shared" si="231"/>
        <v>7.5982366640779134E-2</v>
      </c>
      <c r="Q216" s="18">
        <f t="shared" si="232"/>
        <v>3.9472908405343586E-2</v>
      </c>
      <c r="R216" s="18">
        <f t="shared" si="233"/>
        <v>3.6565078895682765E-2</v>
      </c>
      <c r="S216" s="18">
        <f t="shared" si="234"/>
        <v>7.3157772158221543E-2</v>
      </c>
      <c r="T216" s="18">
        <f t="shared" si="235"/>
        <v>7.5996710975416201E-2</v>
      </c>
      <c r="U216" s="18">
        <f t="shared" si="236"/>
        <v>7.314396367162164E-2</v>
      </c>
      <c r="V216" s="18">
        <f t="shared" si="237"/>
        <v>3.1305857829749227E-2</v>
      </c>
      <c r="W216" s="18">
        <f t="shared" si="238"/>
        <v>2.6320240200134345E-2</v>
      </c>
      <c r="X216" s="18">
        <f t="shared" si="239"/>
        <v>5.0674038678699421E-2</v>
      </c>
      <c r="Y216" s="18">
        <f t="shared" si="240"/>
        <v>4.87810555011048E-2</v>
      </c>
      <c r="Z216" s="18">
        <f t="shared" si="241"/>
        <v>2.3466100716411996E-2</v>
      </c>
      <c r="AA216" s="18">
        <f t="shared" si="242"/>
        <v>4.6941061530664692E-2</v>
      </c>
      <c r="AB216" s="18">
        <f t="shared" si="243"/>
        <v>4.6949923301159394E-2</v>
      </c>
      <c r="AC216" s="18">
        <f t="shared" si="244"/>
        <v>7.5355207911400497E-3</v>
      </c>
      <c r="AD216" s="18">
        <f t="shared" si="245"/>
        <v>1.316260453395526E-2</v>
      </c>
      <c r="AE216" s="18">
        <f t="shared" si="246"/>
        <v>2.5341802589729737E-2</v>
      </c>
      <c r="AF216" s="18">
        <f t="shared" si="247"/>
        <v>2.4395132317473603E-2</v>
      </c>
      <c r="AG216" s="18">
        <f t="shared" si="248"/>
        <v>1.5655883953791298E-2</v>
      </c>
      <c r="AH216" s="18">
        <f t="shared" si="249"/>
        <v>1.129474965178745E-2</v>
      </c>
      <c r="AI216" s="18">
        <f t="shared" si="250"/>
        <v>2.2593763863256563E-2</v>
      </c>
      <c r="AJ216" s="18">
        <f t="shared" si="251"/>
        <v>2.2598029228023335E-2</v>
      </c>
      <c r="AK216" s="18">
        <f t="shared" si="252"/>
        <v>1.5068196932018123E-2</v>
      </c>
      <c r="AL216" s="18">
        <f t="shared" si="253"/>
        <v>1.1608628422708717E-3</v>
      </c>
      <c r="AM216" s="18">
        <f t="shared" si="254"/>
        <v>5.2660357747469225E-3</v>
      </c>
      <c r="AN216" s="18">
        <f t="shared" si="255"/>
        <v>1.0138634697246357E-2</v>
      </c>
      <c r="AO216" s="18">
        <f t="shared" si="256"/>
        <v>9.7598951014672679E-3</v>
      </c>
      <c r="AP216" s="18">
        <f t="shared" si="257"/>
        <v>6.2635358202300538E-3</v>
      </c>
      <c r="AQ216" s="18">
        <f t="shared" si="258"/>
        <v>3.0147773539138997E-3</v>
      </c>
      <c r="AR216" s="18">
        <f t="shared" si="259"/>
        <v>4.349128855731208E-3</v>
      </c>
      <c r="AS216" s="18">
        <f t="shared" si="260"/>
        <v>8.699899812450956E-3</v>
      </c>
      <c r="AT216" s="18">
        <f t="shared" si="261"/>
        <v>8.7015422234436104E-3</v>
      </c>
      <c r="AU216" s="18">
        <f t="shared" si="262"/>
        <v>5.8021232963325993E-3</v>
      </c>
      <c r="AV216" s="18">
        <f t="shared" si="263"/>
        <v>2.9016093252251206E-3</v>
      </c>
      <c r="AW216" s="18">
        <f t="shared" si="264"/>
        <v>1.2418983666346651E-4</v>
      </c>
      <c r="AX216" s="18">
        <f t="shared" si="265"/>
        <v>1.7556766411855815E-3</v>
      </c>
      <c r="AY216" s="18">
        <f t="shared" si="266"/>
        <v>3.380182906623821E-3</v>
      </c>
      <c r="AZ216" s="18">
        <f t="shared" si="267"/>
        <v>3.2539125412400292E-3</v>
      </c>
      <c r="BA216" s="18">
        <f t="shared" si="268"/>
        <v>2.0882394273775253E-3</v>
      </c>
      <c r="BB216" s="18">
        <f t="shared" si="269"/>
        <v>1.0051154995991804E-3</v>
      </c>
      <c r="BC216" s="18">
        <f t="shared" si="270"/>
        <v>3.8702733193893263E-4</v>
      </c>
      <c r="BD216" s="18">
        <f t="shared" si="271"/>
        <v>1.3955541576760025E-3</v>
      </c>
      <c r="BE216" s="18">
        <f t="shared" si="272"/>
        <v>2.7916352348657508E-3</v>
      </c>
      <c r="BF216" s="18">
        <f t="shared" si="273"/>
        <v>2.7921622538540232E-3</v>
      </c>
      <c r="BG216" s="18">
        <f t="shared" si="274"/>
        <v>1.8617929148903993E-3</v>
      </c>
      <c r="BH216" s="18">
        <f t="shared" si="275"/>
        <v>9.3107219677642091E-4</v>
      </c>
      <c r="BI216" s="18">
        <f t="shared" si="276"/>
        <v>3.7249918771383979E-4</v>
      </c>
      <c r="BJ216" s="19">
        <f t="shared" si="277"/>
        <v>0.40557886816824418</v>
      </c>
      <c r="BK216" s="19">
        <f t="shared" si="278"/>
        <v>0.21225156758627697</v>
      </c>
      <c r="BL216" s="19">
        <f t="shared" si="279"/>
        <v>0.35373779903998726</v>
      </c>
      <c r="BM216" s="19">
        <f t="shared" si="280"/>
        <v>0.7425795136578226</v>
      </c>
      <c r="BN216" s="19">
        <f t="shared" si="281"/>
        <v>0.24919882878313765</v>
      </c>
    </row>
    <row r="217" spans="1:66" x14ac:dyDescent="0.25">
      <c r="A217" t="s">
        <v>154</v>
      </c>
      <c r="B217" t="s">
        <v>163</v>
      </c>
      <c r="C217" t="s">
        <v>155</v>
      </c>
      <c r="D217" s="16">
        <v>44229</v>
      </c>
      <c r="E217" s="15">
        <f>VLOOKUP(A217,home!$A$2:$E$405,3,FALSE)</f>
        <v>1.33891213389121</v>
      </c>
      <c r="F217" s="15">
        <f>VLOOKUP(B217,home!$B$2:$E$405,3,FALSE)</f>
        <v>1.87</v>
      </c>
      <c r="G217" s="15">
        <f>VLOOKUP(C217,away!$B$2:$E$405,4,FALSE)</f>
        <v>0.87</v>
      </c>
      <c r="H217" s="15">
        <f>VLOOKUP(A217,away!$A$2:$E$405,3,FALSE)</f>
        <v>1.02928870292887</v>
      </c>
      <c r="I217" s="15">
        <f>VLOOKUP(C217,away!$B$2:$E$405,3,FALSE)</f>
        <v>1.31</v>
      </c>
      <c r="J217" s="15">
        <f>VLOOKUP(B217,home!$B$2:$E$405,4,FALSE)</f>
        <v>0.89</v>
      </c>
      <c r="K217" s="17">
        <f t="shared" si="282"/>
        <v>2.1782761506276098</v>
      </c>
      <c r="L217" s="17">
        <f t="shared" si="283"/>
        <v>1.2000476987447695</v>
      </c>
      <c r="M217" s="18">
        <f t="shared" si="228"/>
        <v>3.4104571251792379E-2</v>
      </c>
      <c r="N217" s="18">
        <f t="shared" si="229"/>
        <v>7.428917418515936E-2</v>
      </c>
      <c r="O217" s="18">
        <f t="shared" si="230"/>
        <v>4.0927112247390471E-2</v>
      </c>
      <c r="P217" s="18">
        <f t="shared" si="231"/>
        <v>8.9150552522549831E-2</v>
      </c>
      <c r="Q217" s="18">
        <f t="shared" si="232"/>
        <v>8.0911168188676469E-2</v>
      </c>
      <c r="R217" s="18">
        <f t="shared" si="233"/>
        <v>2.455724343437491E-2</v>
      </c>
      <c r="S217" s="18">
        <f t="shared" si="234"/>
        <v>5.8260672421282939E-2</v>
      </c>
      <c r="T217" s="18">
        <f t="shared" si="235"/>
        <v>9.7097261187572198E-2</v>
      </c>
      <c r="U217" s="18">
        <f t="shared" si="236"/>
        <v>5.3492457698255329E-2</v>
      </c>
      <c r="V217" s="18">
        <f t="shared" si="237"/>
        <v>1.6921717027790852E-2</v>
      </c>
      <c r="W217" s="18">
        <f t="shared" si="238"/>
        <v>5.8748955994937783E-2</v>
      </c>
      <c r="X217" s="18">
        <f t="shared" si="239"/>
        <v>7.0501549445382811E-2</v>
      </c>
      <c r="Y217" s="18">
        <f t="shared" si="240"/>
        <v>4.2302611084936124E-2</v>
      </c>
      <c r="Z217" s="18">
        <f t="shared" si="241"/>
        <v>9.8232878236455667E-3</v>
      </c>
      <c r="AA217" s="18">
        <f t="shared" si="242"/>
        <v>2.1397833586997737E-2</v>
      </c>
      <c r="AB217" s="18">
        <f t="shared" si="243"/>
        <v>2.3305195288827806E-2</v>
      </c>
      <c r="AC217" s="18">
        <f t="shared" si="244"/>
        <v>2.7646228336958472E-3</v>
      </c>
      <c r="AD217" s="18">
        <f t="shared" si="245"/>
        <v>3.1992862429510972E-2</v>
      </c>
      <c r="AE217" s="18">
        <f t="shared" si="246"/>
        <v>3.8392960934792643E-2</v>
      </c>
      <c r="AF217" s="18">
        <f t="shared" si="247"/>
        <v>2.3036692208897876E-2</v>
      </c>
      <c r="AG217" s="18">
        <f t="shared" si="248"/>
        <v>9.2150431573264826E-3</v>
      </c>
      <c r="AH217" s="18">
        <f t="shared" si="249"/>
        <v>2.9471034867183466E-3</v>
      </c>
      <c r="AI217" s="18">
        <f t="shared" si="250"/>
        <v>6.419605238550047E-3</v>
      </c>
      <c r="AJ217" s="18">
        <f t="shared" si="251"/>
        <v>6.9918364937888184E-3</v>
      </c>
      <c r="AK217" s="18">
        <f t="shared" si="252"/>
        <v>5.0767168945026519E-3</v>
      </c>
      <c r="AL217" s="18">
        <f t="shared" si="253"/>
        <v>2.8907286512506878E-4</v>
      </c>
      <c r="AM217" s="18">
        <f t="shared" si="254"/>
        <v>1.3937857844102765E-2</v>
      </c>
      <c r="AN217" s="18">
        <f t="shared" si="255"/>
        <v>1.6726094231247258E-2</v>
      </c>
      <c r="AO217" s="18">
        <f t="shared" si="256"/>
        <v>1.003605544559822E-2</v>
      </c>
      <c r="AP217" s="18">
        <f t="shared" si="257"/>
        <v>4.0145817473216843E-3</v>
      </c>
      <c r="AQ217" s="18">
        <f t="shared" si="258"/>
        <v>1.2044223968240364E-3</v>
      </c>
      <c r="AR217" s="18">
        <f t="shared" si="259"/>
        <v>7.0733295143980733E-4</v>
      </c>
      <c r="AS217" s="18">
        <f t="shared" si="260"/>
        <v>1.5407664986743694E-3</v>
      </c>
      <c r="AT217" s="18">
        <f t="shared" si="261"/>
        <v>1.6781074588741931E-3</v>
      </c>
      <c r="AU217" s="18">
        <f t="shared" si="262"/>
        <v>1.2184604852853195E-3</v>
      </c>
      <c r="AV217" s="18">
        <f t="shared" si="263"/>
        <v>6.6353585389478868E-4</v>
      </c>
      <c r="AW217" s="18">
        <f t="shared" si="264"/>
        <v>2.0990185234595075E-5</v>
      </c>
      <c r="AX217" s="18">
        <f t="shared" si="265"/>
        <v>5.0600838887745071E-3</v>
      </c>
      <c r="AY217" s="18">
        <f t="shared" si="266"/>
        <v>6.0723420261793318E-3</v>
      </c>
      <c r="AZ217" s="18">
        <f t="shared" si="267"/>
        <v>3.64355003725383E-3</v>
      </c>
      <c r="BA217" s="18">
        <f t="shared" si="268"/>
        <v>1.4574779458226255E-3</v>
      </c>
      <c r="BB217" s="18">
        <f t="shared" si="269"/>
        <v>4.3726076371392416E-4</v>
      </c>
      <c r="BC217" s="18">
        <f t="shared" si="270"/>
        <v>1.0494675464925497E-4</v>
      </c>
      <c r="BD217" s="18">
        <f t="shared" si="271"/>
        <v>1.4147221343694785E-4</v>
      </c>
      <c r="BE217" s="18">
        <f t="shared" si="272"/>
        <v>3.0816554850620237E-4</v>
      </c>
      <c r="BF217" s="18">
        <f t="shared" si="273"/>
        <v>3.3563483237806829E-4</v>
      </c>
      <c r="BG217" s="18">
        <f t="shared" si="274"/>
        <v>2.4370178356301393E-4</v>
      </c>
      <c r="BH217" s="18">
        <f t="shared" si="275"/>
        <v>1.327124457501812E-4</v>
      </c>
      <c r="BI217" s="18">
        <f t="shared" si="276"/>
        <v>5.7816871093816027E-5</v>
      </c>
      <c r="BJ217" s="19">
        <f t="shared" si="277"/>
        <v>0.58918295189868031</v>
      </c>
      <c r="BK217" s="19">
        <f t="shared" si="278"/>
        <v>0.20756355094841625</v>
      </c>
      <c r="BL217" s="19">
        <f t="shared" si="279"/>
        <v>0.19214281131230282</v>
      </c>
      <c r="BM217" s="19">
        <f t="shared" si="280"/>
        <v>0.64872142831215684</v>
      </c>
      <c r="BN217" s="19">
        <f t="shared" si="281"/>
        <v>0.34393982182994343</v>
      </c>
    </row>
    <row r="218" spans="1:66" x14ac:dyDescent="0.25">
      <c r="A218" t="s">
        <v>154</v>
      </c>
      <c r="B218" t="s">
        <v>160</v>
      </c>
      <c r="C218" t="s">
        <v>173</v>
      </c>
      <c r="D218" s="16">
        <v>44229</v>
      </c>
      <c r="E218" s="15">
        <f>VLOOKUP(A218,home!$A$2:$E$405,3,FALSE)</f>
        <v>1.33891213389121</v>
      </c>
      <c r="F218" s="15">
        <f>VLOOKUP(B218,home!$B$2:$E$405,3,FALSE)</f>
        <v>0.75</v>
      </c>
      <c r="G218" s="15">
        <f>VLOOKUP(C218,away!$B$2:$E$405,4,FALSE)</f>
        <v>1.0900000000000001</v>
      </c>
      <c r="H218" s="15">
        <f>VLOOKUP(A218,away!$A$2:$E$405,3,FALSE)</f>
        <v>1.02928870292887</v>
      </c>
      <c r="I218" s="15">
        <f>VLOOKUP(C218,away!$B$2:$E$405,3,FALSE)</f>
        <v>1.0900000000000001</v>
      </c>
      <c r="J218" s="15">
        <f>VLOOKUP(B218,home!$B$2:$E$405,4,FALSE)</f>
        <v>0.97</v>
      </c>
      <c r="K218" s="17">
        <f t="shared" si="282"/>
        <v>1.0945606694560643</v>
      </c>
      <c r="L218" s="17">
        <f t="shared" si="283"/>
        <v>1.0882669456066942</v>
      </c>
      <c r="M218" s="18">
        <f t="shared" si="228"/>
        <v>0.11272234418657481</v>
      </c>
      <c r="N218" s="18">
        <f t="shared" si="229"/>
        <v>0.12338144451551421</v>
      </c>
      <c r="O218" s="18">
        <f t="shared" si="230"/>
        <v>0.12267200120955028</v>
      </c>
      <c r="P218" s="18">
        <f t="shared" si="231"/>
        <v>0.13427194776744047</v>
      </c>
      <c r="Q218" s="18">
        <f t="shared" si="232"/>
        <v>6.7524238253678745E-2</v>
      </c>
      <c r="R218" s="18">
        <f t="shared" si="233"/>
        <v>6.6749942033888982E-2</v>
      </c>
      <c r="S218" s="18">
        <f t="shared" si="234"/>
        <v>3.9985319874605449E-2</v>
      </c>
      <c r="T218" s="18">
        <f t="shared" si="235"/>
        <v>7.3484396518749676E-2</v>
      </c>
      <c r="U218" s="18">
        <f t="shared" si="236"/>
        <v>7.3061861238767012E-2</v>
      </c>
      <c r="V218" s="18">
        <f t="shared" si="237"/>
        <v>5.2921645860705517E-3</v>
      </c>
      <c r="W218" s="18">
        <f t="shared" si="238"/>
        <v>2.4636458475819134E-2</v>
      </c>
      <c r="X218" s="18">
        <f t="shared" si="239"/>
        <v>2.6811043416045847E-2</v>
      </c>
      <c r="Y218" s="18">
        <f t="shared" si="240"/>
        <v>1.4588786163454338E-2</v>
      </c>
      <c r="Z218" s="18">
        <f t="shared" si="241"/>
        <v>2.4213918512214751E-2</v>
      </c>
      <c r="AA218" s="18">
        <f t="shared" si="242"/>
        <v>2.6503602856884363E-2</v>
      </c>
      <c r="AB218" s="18">
        <f t="shared" si="243"/>
        <v>1.4504900643014506E-2</v>
      </c>
      <c r="AC218" s="18">
        <f t="shared" si="244"/>
        <v>3.9399311866987528E-4</v>
      </c>
      <c r="AD218" s="18">
        <f t="shared" si="245"/>
        <v>6.741524620579779E-3</v>
      </c>
      <c r="AE218" s="18">
        <f t="shared" si="246"/>
        <v>7.3365784075706854E-3</v>
      </c>
      <c r="AF218" s="18">
        <f t="shared" si="247"/>
        <v>3.992077887405486E-3</v>
      </c>
      <c r="AG218" s="18">
        <f t="shared" si="248"/>
        <v>1.4481488030502643E-3</v>
      </c>
      <c r="AH218" s="18">
        <f t="shared" si="249"/>
        <v>6.5878017851143337E-3</v>
      </c>
      <c r="AI218" s="18">
        <f t="shared" si="250"/>
        <v>7.2107487321585997E-3</v>
      </c>
      <c r="AJ218" s="18">
        <f t="shared" si="251"/>
        <v>3.9463009797754923E-3</v>
      </c>
      <c r="AK218" s="18">
        <f t="shared" si="252"/>
        <v>1.4398219474327284E-3</v>
      </c>
      <c r="AL218" s="18">
        <f t="shared" si="253"/>
        <v>1.8772577462800196E-5</v>
      </c>
      <c r="AM218" s="18">
        <f t="shared" si="254"/>
        <v>1.4758015403712691E-3</v>
      </c>
      <c r="AN218" s="18">
        <f t="shared" si="255"/>
        <v>1.6060660346614956E-3</v>
      </c>
      <c r="AO218" s="18">
        <f t="shared" si="256"/>
        <v>8.7391428899186044E-4</v>
      </c>
      <c r="AP218" s="18">
        <f t="shared" si="257"/>
        <v>3.1701734466773929E-4</v>
      </c>
      <c r="AQ218" s="18">
        <f t="shared" si="258"/>
        <v>8.6249874346476304E-5</v>
      </c>
      <c r="AR218" s="18">
        <f t="shared" si="259"/>
        <v>1.4338573853897414E-3</v>
      </c>
      <c r="AS218" s="18">
        <f t="shared" si="260"/>
        <v>1.5694438996567172E-3</v>
      </c>
      <c r="AT218" s="18">
        <f t="shared" si="261"/>
        <v>8.5892578274099633E-4</v>
      </c>
      <c r="AU218" s="18">
        <f t="shared" si="262"/>
        <v>3.1338212659001968E-4</v>
      </c>
      <c r="AV218" s="18">
        <f t="shared" si="263"/>
        <v>8.5753937568984245E-5</v>
      </c>
      <c r="AW218" s="18">
        <f t="shared" si="264"/>
        <v>6.2115027433476046E-7</v>
      </c>
      <c r="AX218" s="18">
        <f t="shared" si="265"/>
        <v>2.6922572033551113E-4</v>
      </c>
      <c r="AY218" s="18">
        <f t="shared" si="266"/>
        <v>2.9298945234828877E-4</v>
      </c>
      <c r="AZ218" s="18">
        <f t="shared" si="267"/>
        <v>1.5942536820102513E-4</v>
      </c>
      <c r="BA218" s="18">
        <f t="shared" si="268"/>
        <v>5.7832452834784066E-5</v>
      </c>
      <c r="BB218" s="18">
        <f t="shared" si="269"/>
        <v>1.5734286700863414E-5</v>
      </c>
      <c r="BC218" s="18">
        <f t="shared" si="270"/>
        <v>3.4246208258497327E-6</v>
      </c>
      <c r="BD218" s="18">
        <f t="shared" si="271"/>
        <v>2.6006993287228233E-4</v>
      </c>
      <c r="BE218" s="18">
        <f t="shared" si="272"/>
        <v>2.8466231983007901E-4</v>
      </c>
      <c r="BF218" s="18">
        <f t="shared" si="273"/>
        <v>1.5579008968106382E-4</v>
      </c>
      <c r="BG218" s="18">
        <f t="shared" si="274"/>
        <v>5.6840568285308505E-5</v>
      </c>
      <c r="BH218" s="18">
        <f t="shared" si="275"/>
        <v>1.5553862618657601E-5</v>
      </c>
      <c r="BI218" s="18">
        <f t="shared" si="276"/>
        <v>3.4049292561011049E-6</v>
      </c>
      <c r="BJ218" s="19">
        <f t="shared" si="277"/>
        <v>0.35510237804615324</v>
      </c>
      <c r="BK218" s="19">
        <f t="shared" si="278"/>
        <v>0.2929775315631723</v>
      </c>
      <c r="BL218" s="19">
        <f t="shared" si="279"/>
        <v>0.32771466626107637</v>
      </c>
      <c r="BM218" s="19">
        <f t="shared" si="280"/>
        <v>0.37239420811389523</v>
      </c>
      <c r="BN218" s="19">
        <f t="shared" si="281"/>
        <v>0.62732191796664749</v>
      </c>
    </row>
    <row r="219" spans="1:66" x14ac:dyDescent="0.25">
      <c r="A219" t="s">
        <v>154</v>
      </c>
      <c r="B219" t="s">
        <v>164</v>
      </c>
      <c r="C219" t="s">
        <v>165</v>
      </c>
      <c r="D219" s="16">
        <v>44229</v>
      </c>
      <c r="E219" s="15">
        <f>VLOOKUP(A219,home!$A$2:$E$405,3,FALSE)</f>
        <v>1.33891213389121</v>
      </c>
      <c r="F219" s="15">
        <f>VLOOKUP(B219,home!$B$2:$E$405,3,FALSE)</f>
        <v>0.93</v>
      </c>
      <c r="G219" s="15">
        <f>VLOOKUP(C219,away!$B$2:$E$405,4,FALSE)</f>
        <v>1.43</v>
      </c>
      <c r="H219" s="15">
        <f>VLOOKUP(A219,away!$A$2:$E$405,3,FALSE)</f>
        <v>1.02928870292887</v>
      </c>
      <c r="I219" s="15">
        <f>VLOOKUP(C219,away!$B$2:$E$405,3,FALSE)</f>
        <v>0.81</v>
      </c>
      <c r="J219" s="15">
        <f>VLOOKUP(B219,home!$B$2:$E$405,4,FALSE)</f>
        <v>1.54</v>
      </c>
      <c r="K219" s="17">
        <f t="shared" si="282"/>
        <v>1.7806192468619202</v>
      </c>
      <c r="L219" s="17">
        <f t="shared" si="283"/>
        <v>1.2839347280334725</v>
      </c>
      <c r="M219" s="18">
        <f t="shared" si="228"/>
        <v>4.6674655290479768E-2</v>
      </c>
      <c r="N219" s="18">
        <f t="shared" si="229"/>
        <v>8.3109789550873808E-2</v>
      </c>
      <c r="O219" s="18">
        <f t="shared" si="230"/>
        <v>5.992721084643822E-2</v>
      </c>
      <c r="P219" s="18">
        <f t="shared" si="231"/>
        <v>0.10670754504392031</v>
      </c>
      <c r="Q219" s="18">
        <f t="shared" si="232"/>
        <v>7.3993445438464839E-2</v>
      </c>
      <c r="R219" s="18">
        <f t="shared" si="233"/>
        <v>3.8471313579963119E-2</v>
      </c>
      <c r="S219" s="18">
        <f t="shared" si="234"/>
        <v>6.0988667717181803E-2</v>
      </c>
      <c r="T219" s="18">
        <f t="shared" si="235"/>
        <v>9.5002754245294946E-2</v>
      </c>
      <c r="U219" s="18">
        <f t="shared" si="236"/>
        <v>6.8502761412542676E-2</v>
      </c>
      <c r="V219" s="18">
        <f t="shared" si="237"/>
        <v>1.5492469371457542E-2</v>
      </c>
      <c r="W219" s="18">
        <f t="shared" si="238"/>
        <v>4.3918051029785951E-2</v>
      </c>
      <c r="X219" s="18">
        <f t="shared" si="239"/>
        <v>5.6387910904688393E-2</v>
      </c>
      <c r="Y219" s="18">
        <f t="shared" si="240"/>
        <v>3.6199198525893393E-2</v>
      </c>
      <c r="Z219" s="18">
        <f t="shared" si="241"/>
        <v>1.6464885179460133E-2</v>
      </c>
      <c r="AA219" s="18">
        <f t="shared" si="242"/>
        <v>2.9317691447918289E-2</v>
      </c>
      <c r="AB219" s="18">
        <f t="shared" si="243"/>
        <v>2.6101822832861221E-2</v>
      </c>
      <c r="AC219" s="18">
        <f t="shared" si="244"/>
        <v>2.2136791410240437E-3</v>
      </c>
      <c r="AD219" s="18">
        <f t="shared" si="245"/>
        <v>1.9550331737075207E-2</v>
      </c>
      <c r="AE219" s="18">
        <f t="shared" si="246"/>
        <v>2.5101349861805823E-2</v>
      </c>
      <c r="AF219" s="18">
        <f t="shared" si="247"/>
        <v>1.6114247404045354E-2</v>
      </c>
      <c r="AG219" s="18">
        <f t="shared" si="248"/>
        <v>6.8965472860590222E-3</v>
      </c>
      <c r="AH219" s="18">
        <f t="shared" si="249"/>
        <v>5.284959468748125E-3</v>
      </c>
      <c r="AI219" s="18">
        <f t="shared" si="250"/>
        <v>9.4105005489380587E-3</v>
      </c>
      <c r="AJ219" s="18">
        <f t="shared" si="251"/>
        <v>8.3782592000218904E-3</v>
      </c>
      <c r="AK219" s="18">
        <f t="shared" si="252"/>
        <v>4.972829862252311E-3</v>
      </c>
      <c r="AL219" s="18">
        <f t="shared" si="253"/>
        <v>2.0243643166383785E-4</v>
      </c>
      <c r="AM219" s="18">
        <f t="shared" si="254"/>
        <v>6.962339394714313E-3</v>
      </c>
      <c r="AN219" s="18">
        <f t="shared" si="255"/>
        <v>8.9391893372292534E-3</v>
      </c>
      <c r="AO219" s="18">
        <f t="shared" si="256"/>
        <v>5.7386678152675803E-3</v>
      </c>
      <c r="AP219" s="18">
        <f t="shared" si="257"/>
        <v>2.4560249668900084E-3</v>
      </c>
      <c r="AQ219" s="18">
        <f t="shared" si="258"/>
        <v>7.8834393697683536E-4</v>
      </c>
      <c r="AR219" s="18">
        <f t="shared" si="259"/>
        <v>1.3571085996350086E-3</v>
      </c>
      <c r="AS219" s="18">
        <f t="shared" si="260"/>
        <v>2.4164936925919239E-3</v>
      </c>
      <c r="AT219" s="18">
        <f t="shared" si="261"/>
        <v>2.1514275894748071E-3</v>
      </c>
      <c r="AU219" s="18">
        <f t="shared" si="262"/>
        <v>1.2769577913495291E-3</v>
      </c>
      <c r="AV219" s="18">
        <f t="shared" si="263"/>
        <v>5.6844390517681487E-4</v>
      </c>
      <c r="AW219" s="18">
        <f t="shared" si="264"/>
        <v>1.2855831806994958E-5</v>
      </c>
      <c r="AX219" s="18">
        <f t="shared" si="265"/>
        <v>2.0662125882355466E-3</v>
      </c>
      <c r="AY219" s="18">
        <f t="shared" si="266"/>
        <v>2.6528820975355444E-3</v>
      </c>
      <c r="AZ219" s="18">
        <f t="shared" si="267"/>
        <v>1.7030637272020838E-3</v>
      </c>
      <c r="BA219" s="18">
        <f t="shared" si="268"/>
        <v>7.2887422113629343E-4</v>
      </c>
      <c r="BB219" s="18">
        <f t="shared" si="269"/>
        <v>2.3395673122130901E-4</v>
      </c>
      <c r="BC219" s="18">
        <f t="shared" si="270"/>
        <v>6.0077034414446269E-5</v>
      </c>
      <c r="BD219" s="18">
        <f t="shared" si="271"/>
        <v>2.9040647679737735E-4</v>
      </c>
      <c r="BE219" s="18">
        <f t="shared" si="272"/>
        <v>5.171033619987697E-4</v>
      </c>
      <c r="BF219" s="18">
        <f t="shared" si="273"/>
        <v>4.6038209949600823E-4</v>
      </c>
      <c r="BG219" s="18">
        <f t="shared" si="274"/>
        <v>2.7325507575776397E-4</v>
      </c>
      <c r="BH219" s="18">
        <f t="shared" si="275"/>
        <v>1.2164081179924663E-4</v>
      </c>
      <c r="BI219" s="18">
        <f t="shared" si="276"/>
        <v>4.3319194138729442E-5</v>
      </c>
      <c r="BJ219" s="19">
        <f t="shared" si="277"/>
        <v>0.48860325783481001</v>
      </c>
      <c r="BK219" s="19">
        <f t="shared" si="278"/>
        <v>0.23493233509326289</v>
      </c>
      <c r="BL219" s="19">
        <f t="shared" si="279"/>
        <v>0.25984388779789996</v>
      </c>
      <c r="BM219" s="19">
        <f t="shared" si="280"/>
        <v>0.58832037988956432</v>
      </c>
      <c r="BN219" s="19">
        <f t="shared" si="281"/>
        <v>0.40888395975014014</v>
      </c>
    </row>
    <row r="220" spans="1:66" x14ac:dyDescent="0.25">
      <c r="A220" t="s">
        <v>154</v>
      </c>
      <c r="B220" t="s">
        <v>167</v>
      </c>
      <c r="C220" t="s">
        <v>157</v>
      </c>
      <c r="D220" s="16">
        <v>44229</v>
      </c>
      <c r="E220" s="15">
        <f>VLOOKUP(A220,home!$A$2:$E$405,3,FALSE)</f>
        <v>1.33891213389121</v>
      </c>
      <c r="F220" s="15">
        <f>VLOOKUP(B220,home!$B$2:$E$405,3,FALSE)</f>
        <v>1.43</v>
      </c>
      <c r="G220" s="15">
        <f>VLOOKUP(C220,away!$B$2:$E$405,4,FALSE)</f>
        <v>0.68</v>
      </c>
      <c r="H220" s="15">
        <f>VLOOKUP(A220,away!$A$2:$E$405,3,FALSE)</f>
        <v>1.02928870292887</v>
      </c>
      <c r="I220" s="15">
        <f>VLOOKUP(C220,away!$B$2:$E$405,3,FALSE)</f>
        <v>0.87</v>
      </c>
      <c r="J220" s="15">
        <f>VLOOKUP(B220,home!$B$2:$E$405,4,FALSE)</f>
        <v>0.49</v>
      </c>
      <c r="K220" s="17">
        <f t="shared" si="282"/>
        <v>1.3019581589958127</v>
      </c>
      <c r="L220" s="17">
        <f t="shared" si="283"/>
        <v>0.43878577405857727</v>
      </c>
      <c r="M220" s="18">
        <f t="shared" si="228"/>
        <v>0.17538987374690454</v>
      </c>
      <c r="N220" s="18">
        <f t="shared" si="229"/>
        <v>0.22835027713002787</v>
      </c>
      <c r="O220" s="18">
        <f t="shared" si="230"/>
        <v>7.6958581514071644E-2</v>
      </c>
      <c r="P220" s="18">
        <f t="shared" si="231"/>
        <v>0.10019685310698991</v>
      </c>
      <c r="Q220" s="18">
        <f t="shared" si="232"/>
        <v>0.14865125320919739</v>
      </c>
      <c r="R220" s="18">
        <f t="shared" si="233"/>
        <v>1.6884165380051025E-2</v>
      </c>
      <c r="S220" s="18">
        <f t="shared" si="234"/>
        <v>1.4310132560775764E-2</v>
      </c>
      <c r="T220" s="18">
        <f t="shared" si="235"/>
        <v>6.5226055204175237E-2</v>
      </c>
      <c r="U220" s="18">
        <f t="shared" si="236"/>
        <v>2.198247687439207E-2</v>
      </c>
      <c r="V220" s="18">
        <f t="shared" si="237"/>
        <v>9.0834475693257494E-4</v>
      </c>
      <c r="W220" s="18">
        <f t="shared" si="238"/>
        <v>6.4512570653555687E-2</v>
      </c>
      <c r="X220" s="18">
        <f t="shared" si="239"/>
        <v>2.8307198250729085E-2</v>
      </c>
      <c r="Y220" s="18">
        <f t="shared" si="240"/>
        <v>6.2103979479378839E-3</v>
      </c>
      <c r="Z220" s="18">
        <f t="shared" si="241"/>
        <v>2.4695105252062408E-3</v>
      </c>
      <c r="AA220" s="18">
        <f t="shared" si="242"/>
        <v>3.2151993770183E-3</v>
      </c>
      <c r="AB220" s="18">
        <f t="shared" si="243"/>
        <v>2.0930275308536153E-3</v>
      </c>
      <c r="AC220" s="18">
        <f t="shared" si="244"/>
        <v>3.2432490341565383E-5</v>
      </c>
      <c r="AD220" s="18">
        <f t="shared" si="245"/>
        <v>2.0998166930047666E-2</v>
      </c>
      <c r="AE220" s="18">
        <f t="shared" si="246"/>
        <v>9.2136969302121837E-3</v>
      </c>
      <c r="AF220" s="18">
        <f t="shared" si="247"/>
        <v>2.0214195697321456E-3</v>
      </c>
      <c r="AG220" s="18">
        <f t="shared" si="248"/>
        <v>2.956567168673586E-4</v>
      </c>
      <c r="AH220" s="18">
        <f t="shared" si="249"/>
        <v>2.7089652183710599E-4</v>
      </c>
      <c r="AI220" s="18">
        <f t="shared" si="250"/>
        <v>3.526959368494075E-4</v>
      </c>
      <c r="AJ220" s="18">
        <f t="shared" si="251"/>
        <v>2.2959767631287905E-4</v>
      </c>
      <c r="AK220" s="18">
        <f t="shared" si="252"/>
        <v>9.9642189320677508E-5</v>
      </c>
      <c r="AL220" s="18">
        <f t="shared" si="253"/>
        <v>7.4112225551563166E-7</v>
      </c>
      <c r="AM220" s="18">
        <f t="shared" si="254"/>
        <v>5.4677469517063169E-3</v>
      </c>
      <c r="AN220" s="18">
        <f t="shared" si="255"/>
        <v>2.3991695785608824E-3</v>
      </c>
      <c r="AO220" s="18">
        <f t="shared" si="256"/>
        <v>5.2636074031331382E-4</v>
      </c>
      <c r="AP220" s="18">
        <f t="shared" si="257"/>
        <v>7.6986534957474407E-5</v>
      </c>
      <c r="AQ220" s="18">
        <f t="shared" si="258"/>
        <v>8.4451490833507802E-6</v>
      </c>
      <c r="AR220" s="18">
        <f t="shared" si="259"/>
        <v>2.3773108004814179E-5</v>
      </c>
      <c r="AS220" s="18">
        <f t="shared" si="260"/>
        <v>3.0951591931556487E-5</v>
      </c>
      <c r="AT220" s="18">
        <f t="shared" si="261"/>
        <v>2.0148838824599473E-5</v>
      </c>
      <c r="AU220" s="18">
        <f t="shared" si="262"/>
        <v>8.7443150339929616E-6</v>
      </c>
      <c r="AV220" s="18">
        <f t="shared" si="263"/>
        <v>2.8461830758342212E-6</v>
      </c>
      <c r="AW220" s="18">
        <f t="shared" si="264"/>
        <v>1.1760801519213407E-8</v>
      </c>
      <c r="AX220" s="18">
        <f t="shared" si="265"/>
        <v>1.1864629591830868E-3</v>
      </c>
      <c r="AY220" s="18">
        <f t="shared" si="266"/>
        <v>5.2060306793698093E-4</v>
      </c>
      <c r="AZ220" s="18">
        <f t="shared" si="267"/>
        <v>1.1421661007099915E-4</v>
      </c>
      <c r="BA220" s="18">
        <f t="shared" si="268"/>
        <v>1.670554122011669E-5</v>
      </c>
      <c r="BB220" s="18">
        <f t="shared" si="269"/>
        <v>1.8325384588340924E-6</v>
      </c>
      <c r="BC220" s="18">
        <f t="shared" si="270"/>
        <v>1.6081836123032598E-7</v>
      </c>
      <c r="BD220" s="18">
        <f t="shared" si="271"/>
        <v>1.7385502662784241E-6</v>
      </c>
      <c r="BE220" s="18">
        <f t="shared" si="272"/>
        <v>2.263519704005537E-6</v>
      </c>
      <c r="BF220" s="18">
        <f t="shared" si="273"/>
        <v>1.4735039733388982E-6</v>
      </c>
      <c r="BG220" s="18">
        <f t="shared" si="274"/>
        <v>6.3948017346710908E-7</v>
      </c>
      <c r="BH220" s="18">
        <f t="shared" si="275"/>
        <v>2.0814410734039009E-7</v>
      </c>
      <c r="BI220" s="18">
        <f t="shared" si="276"/>
        <v>5.4198983759744163E-8</v>
      </c>
      <c r="BJ220" s="19">
        <f t="shared" si="277"/>
        <v>0.58410538303233517</v>
      </c>
      <c r="BK220" s="19">
        <f t="shared" si="278"/>
        <v>0.29135898085213691</v>
      </c>
      <c r="BL220" s="19">
        <f t="shared" si="279"/>
        <v>0.12217912443478571</v>
      </c>
      <c r="BM220" s="19">
        <f t="shared" si="280"/>
        <v>0.25316140345008609</v>
      </c>
      <c r="BN220" s="19">
        <f t="shared" si="281"/>
        <v>0.74643100408724228</v>
      </c>
    </row>
    <row r="221" spans="1:66" x14ac:dyDescent="0.25">
      <c r="A221" t="s">
        <v>154</v>
      </c>
      <c r="B221" t="s">
        <v>168</v>
      </c>
      <c r="C221" t="s">
        <v>171</v>
      </c>
      <c r="D221" s="16">
        <v>44229</v>
      </c>
      <c r="E221" s="15">
        <f>VLOOKUP(A221,home!$A$2:$E$405,3,FALSE)</f>
        <v>1.33891213389121</v>
      </c>
      <c r="F221" s="15">
        <f>VLOOKUP(B221,home!$B$2:$E$405,3,FALSE)</f>
        <v>0.75</v>
      </c>
      <c r="G221" s="15">
        <f>VLOOKUP(C221,away!$B$2:$E$405,4,FALSE)</f>
        <v>1.0900000000000001</v>
      </c>
      <c r="H221" s="15">
        <f>VLOOKUP(A221,away!$A$2:$E$405,3,FALSE)</f>
        <v>1.02928870292887</v>
      </c>
      <c r="I221" s="15">
        <f>VLOOKUP(C221,away!$B$2:$E$405,3,FALSE)</f>
        <v>0.68</v>
      </c>
      <c r="J221" s="15">
        <f>VLOOKUP(B221,home!$B$2:$E$405,4,FALSE)</f>
        <v>0.81</v>
      </c>
      <c r="K221" s="17">
        <f t="shared" si="282"/>
        <v>1.0945606694560643</v>
      </c>
      <c r="L221" s="17">
        <f t="shared" si="283"/>
        <v>0.56693221757322165</v>
      </c>
      <c r="M221" s="18">
        <f t="shared" si="228"/>
        <v>0.1898553358614489</v>
      </c>
      <c r="N221" s="18">
        <f t="shared" si="229"/>
        <v>0.20780818352031341</v>
      </c>
      <c r="O221" s="18">
        <f t="shared" si="230"/>
        <v>0.10763510657804</v>
      </c>
      <c r="P221" s="18">
        <f t="shared" si="231"/>
        <v>0.11781315431303428</v>
      </c>
      <c r="Q221" s="18">
        <f t="shared" si="232"/>
        <v>0.11372933223622146</v>
      </c>
      <c r="R221" s="18">
        <f t="shared" si="233"/>
        <v>3.0510904830509139E-2</v>
      </c>
      <c r="S221" s="18">
        <f t="shared" si="234"/>
        <v>1.8276993988881121E-2</v>
      </c>
      <c r="T221" s="18">
        <f t="shared" si="235"/>
        <v>6.4476822527802707E-2</v>
      </c>
      <c r="U221" s="18">
        <f t="shared" si="236"/>
        <v>3.339603641699234E-2</v>
      </c>
      <c r="V221" s="18">
        <f t="shared" si="237"/>
        <v>1.2601818955236578E-3</v>
      </c>
      <c r="W221" s="18">
        <f t="shared" si="238"/>
        <v>4.1494551343089908E-2</v>
      </c>
      <c r="X221" s="18">
        <f t="shared" si="239"/>
        <v>2.3524598010143862E-2</v>
      </c>
      <c r="Y221" s="18">
        <f t="shared" si="240"/>
        <v>6.6684262587047285E-3</v>
      </c>
      <c r="Z221" s="18">
        <f t="shared" si="241"/>
        <v>5.7658716452420218E-3</v>
      </c>
      <c r="AA221" s="18">
        <f t="shared" si="242"/>
        <v>6.3110963280138457E-3</v>
      </c>
      <c r="AB221" s="18">
        <f t="shared" si="243"/>
        <v>3.4539389108962722E-3</v>
      </c>
      <c r="AC221" s="18">
        <f t="shared" si="244"/>
        <v>4.8874714083677084E-5</v>
      </c>
      <c r="AD221" s="18">
        <f t="shared" si="245"/>
        <v>1.1354575974217879E-2</v>
      </c>
      <c r="AE221" s="18">
        <f t="shared" si="246"/>
        <v>6.4372749366669651E-3</v>
      </c>
      <c r="AF221" s="18">
        <f t="shared" si="247"/>
        <v>1.8247492774865611E-3</v>
      </c>
      <c r="AG221" s="18">
        <f t="shared" si="248"/>
        <v>3.448363848001967E-4</v>
      </c>
      <c r="AH221" s="18">
        <f t="shared" si="249"/>
        <v>8.1721459951990499E-4</v>
      </c>
      <c r="AI221" s="18">
        <f t="shared" si="250"/>
        <v>8.9449095913977656E-4</v>
      </c>
      <c r="AJ221" s="18">
        <f t="shared" si="251"/>
        <v>4.8953731152921547E-4</v>
      </c>
      <c r="AK221" s="18">
        <f t="shared" si="252"/>
        <v>1.7860942914371336E-4</v>
      </c>
      <c r="AL221" s="18">
        <f t="shared" si="253"/>
        <v>1.2131519414440419E-6</v>
      </c>
      <c r="AM221" s="18">
        <f t="shared" si="254"/>
        <v>2.4856544559459341E-3</v>
      </c>
      <c r="AN221" s="18">
        <f t="shared" si="255"/>
        <v>1.409197592830188E-3</v>
      </c>
      <c r="AO221" s="18">
        <f t="shared" si="256"/>
        <v>3.994597581510322E-4</v>
      </c>
      <c r="AP221" s="18">
        <f t="shared" si="257"/>
        <v>7.5488868839942489E-5</v>
      </c>
      <c r="AQ221" s="18">
        <f t="shared" si="258"/>
        <v>1.0699267953380669E-5</v>
      </c>
      <c r="AR221" s="18">
        <f t="shared" si="259"/>
        <v>9.2661057027806413E-5</v>
      </c>
      <c r="AS221" s="18">
        <f t="shared" si="260"/>
        <v>1.0142314861286234E-4</v>
      </c>
      <c r="AT221" s="18">
        <f t="shared" si="261"/>
        <v>5.5506894722018249E-5</v>
      </c>
      <c r="AU221" s="18">
        <f t="shared" si="262"/>
        <v>2.0251887948786527E-5</v>
      </c>
      <c r="AV221" s="18">
        <f t="shared" si="263"/>
        <v>5.5417300077432451E-6</v>
      </c>
      <c r="AW221" s="18">
        <f t="shared" si="264"/>
        <v>2.0911427147938041E-8</v>
      </c>
      <c r="AX221" s="18">
        <f t="shared" si="265"/>
        <v>4.534499342227716E-4</v>
      </c>
      <c r="AY221" s="18">
        <f t="shared" si="266"/>
        <v>2.5707537676734736E-4</v>
      </c>
      <c r="AZ221" s="18">
        <f t="shared" si="267"/>
        <v>7.2872156717091862E-5</v>
      </c>
      <c r="BA221" s="18">
        <f t="shared" si="268"/>
        <v>1.3771191135654742E-5</v>
      </c>
      <c r="BB221" s="18">
        <f t="shared" si="269"/>
        <v>1.9518329822903592E-6</v>
      </c>
      <c r="BC221" s="18">
        <f t="shared" si="270"/>
        <v>2.2131140019648566E-7</v>
      </c>
      <c r="BD221" s="18">
        <f t="shared" si="271"/>
        <v>8.7554230905755019E-6</v>
      </c>
      <c r="BE221" s="18">
        <f t="shared" si="272"/>
        <v>9.5833417593914027E-6</v>
      </c>
      <c r="BF221" s="18">
        <f t="shared" si="273"/>
        <v>5.2447744858928564E-6</v>
      </c>
      <c r="BG221" s="18">
        <f t="shared" si="274"/>
        <v>1.913574624141657E-6</v>
      </c>
      <c r="BH221" s="18">
        <f t="shared" si="275"/>
        <v>5.2363088041365706E-7</v>
      </c>
      <c r="BI221" s="18">
        <f t="shared" si="276"/>
        <v>1.1462915340268821E-7</v>
      </c>
      <c r="BJ221" s="19">
        <f t="shared" si="277"/>
        <v>0.48284319221639355</v>
      </c>
      <c r="BK221" s="19">
        <f t="shared" si="278"/>
        <v>0.32751282930168041</v>
      </c>
      <c r="BL221" s="19">
        <f t="shared" si="279"/>
        <v>0.18398845545609721</v>
      </c>
      <c r="BM221" s="19">
        <f t="shared" si="280"/>
        <v>0.23250127681450572</v>
      </c>
      <c r="BN221" s="19">
        <f t="shared" si="281"/>
        <v>0.76735201733956726</v>
      </c>
    </row>
    <row r="222" spans="1:66" x14ac:dyDescent="0.25">
      <c r="A222" t="s">
        <v>154</v>
      </c>
      <c r="B222" t="s">
        <v>156</v>
      </c>
      <c r="C222" t="s">
        <v>169</v>
      </c>
      <c r="D222" s="16">
        <v>44229</v>
      </c>
      <c r="E222" s="15">
        <f>VLOOKUP(A222,home!$A$2:$E$405,3,FALSE)</f>
        <v>1.33891213389121</v>
      </c>
      <c r="F222" s="15">
        <f>VLOOKUP(B222,home!$B$2:$E$405,3,FALSE)</f>
        <v>1.63</v>
      </c>
      <c r="G222" s="15">
        <f>VLOOKUP(C222,away!$B$2:$E$405,4,FALSE)</f>
        <v>1.1200000000000001</v>
      </c>
      <c r="H222" s="15">
        <f>VLOOKUP(A222,away!$A$2:$E$405,3,FALSE)</f>
        <v>1.02928870292887</v>
      </c>
      <c r="I222" s="15">
        <f>VLOOKUP(C222,away!$B$2:$E$405,3,FALSE)</f>
        <v>0.81</v>
      </c>
      <c r="J222" s="15">
        <f>VLOOKUP(B222,home!$B$2:$E$405,4,FALSE)</f>
        <v>0.62</v>
      </c>
      <c r="K222" s="17">
        <f t="shared" si="282"/>
        <v>2.444317991631793</v>
      </c>
      <c r="L222" s="17">
        <f t="shared" si="283"/>
        <v>0.51690878661087858</v>
      </c>
      <c r="M222" s="18">
        <f t="shared" si="228"/>
        <v>5.1755385829981841E-2</v>
      </c>
      <c r="N222" s="18">
        <f t="shared" si="229"/>
        <v>0.12650662074806979</v>
      </c>
      <c r="O222" s="18">
        <f t="shared" si="230"/>
        <v>2.6752813689953771E-2</v>
      </c>
      <c r="P222" s="18">
        <f t="shared" si="231"/>
        <v>6.5392383829127348E-2</v>
      </c>
      <c r="Q222" s="18">
        <f t="shared" si="232"/>
        <v>0.15461120457752345</v>
      </c>
      <c r="R222" s="18">
        <f t="shared" si="233"/>
        <v>6.914382231450451E-3</v>
      </c>
      <c r="S222" s="18">
        <f t="shared" si="234"/>
        <v>2.0655646722948097E-2</v>
      </c>
      <c r="T222" s="18">
        <f t="shared" si="235"/>
        <v>7.9919890154613954E-2</v>
      </c>
      <c r="U222" s="18">
        <f t="shared" si="236"/>
        <v>1.6900948889353524E-2</v>
      </c>
      <c r="V222" s="18">
        <f t="shared" si="237"/>
        <v>2.8997990731567847E-3</v>
      </c>
      <c r="W222" s="18">
        <f t="shared" si="238"/>
        <v>0.12597298301890142</v>
      </c>
      <c r="X222" s="18">
        <f t="shared" si="239"/>
        <v>6.5116541798053151E-2</v>
      </c>
      <c r="Y222" s="18">
        <f t="shared" si="240"/>
        <v>1.6829656304564101E-2</v>
      </c>
      <c r="Z222" s="18">
        <f t="shared" si="241"/>
        <v>1.1913683098076242E-3</v>
      </c>
      <c r="AA222" s="18">
        <f t="shared" si="242"/>
        <v>2.9120829943227356E-3</v>
      </c>
      <c r="AB222" s="18">
        <f t="shared" si="243"/>
        <v>3.5590284280740242E-3</v>
      </c>
      <c r="AC222" s="18">
        <f t="shared" si="244"/>
        <v>2.2899159548599903E-4</v>
      </c>
      <c r="AD222" s="18">
        <f t="shared" si="245"/>
        <v>7.6979507213156773E-2</v>
      </c>
      <c r="AE222" s="18">
        <f t="shared" si="246"/>
        <v>3.9791383667456243E-2</v>
      </c>
      <c r="AF222" s="18">
        <f t="shared" si="247"/>
        <v>1.0284257924556367E-2</v>
      </c>
      <c r="AG222" s="18">
        <f t="shared" si="248"/>
        <v>1.7720077616585814E-3</v>
      </c>
      <c r="AH222" s="18">
        <f t="shared" si="249"/>
        <v>1.5395718685732804E-4</v>
      </c>
      <c r="AI222" s="18">
        <f t="shared" si="250"/>
        <v>3.7632032177638475E-4</v>
      </c>
      <c r="AJ222" s="18">
        <f t="shared" si="251"/>
        <v>4.5992326656734149E-4</v>
      </c>
      <c r="AK222" s="18">
        <f t="shared" si="252"/>
        <v>3.7473290508020589E-4</v>
      </c>
      <c r="AL222" s="18">
        <f t="shared" si="253"/>
        <v>1.1573138575263121E-5</v>
      </c>
      <c r="AM222" s="18">
        <f t="shared" si="254"/>
        <v>3.7632478893613722E-2</v>
      </c>
      <c r="AN222" s="18">
        <f t="shared" si="255"/>
        <v>1.9452559002057366E-2</v>
      </c>
      <c r="AO222" s="18">
        <f t="shared" si="256"/>
        <v>5.0275993351149972E-3</v>
      </c>
      <c r="AP222" s="18">
        <f t="shared" si="257"/>
        <v>8.6627009062665119E-4</v>
      </c>
      <c r="AQ222" s="18">
        <f t="shared" si="258"/>
        <v>1.1194565535577949E-4</v>
      </c>
      <c r="AR222" s="18">
        <f t="shared" si="259"/>
        <v>1.5916364529689154E-5</v>
      </c>
      <c r="AS222" s="18">
        <f t="shared" si="260"/>
        <v>3.8904656181289303E-5</v>
      </c>
      <c r="AT222" s="18">
        <f t="shared" si="261"/>
        <v>4.7547675531087249E-5</v>
      </c>
      <c r="AU222" s="18">
        <f t="shared" si="262"/>
        <v>3.8740546253635768E-5</v>
      </c>
      <c r="AV222" s="18">
        <f t="shared" si="263"/>
        <v>2.3673553553351389E-5</v>
      </c>
      <c r="AW222" s="18">
        <f t="shared" si="264"/>
        <v>4.06181623894383E-7</v>
      </c>
      <c r="AX222" s="18">
        <f t="shared" si="265"/>
        <v>1.5330957538227278E-2</v>
      </c>
      <c r="AY222" s="18">
        <f t="shared" si="266"/>
        <v>7.924706658667964E-3</v>
      </c>
      <c r="AZ222" s="18">
        <f t="shared" si="267"/>
        <v>2.0481752515896035E-3</v>
      </c>
      <c r="BA222" s="18">
        <f t="shared" si="268"/>
        <v>3.5290659468853767E-4</v>
      </c>
      <c r="BB222" s="18">
        <f t="shared" si="269"/>
        <v>4.5605129911857274E-5</v>
      </c>
      <c r="BC222" s="18">
        <f t="shared" si="270"/>
        <v>4.7147384731939274E-6</v>
      </c>
      <c r="BD222" s="18">
        <f t="shared" si="271"/>
        <v>1.3712181127163406E-6</v>
      </c>
      <c r="BE222" s="18">
        <f t="shared" si="272"/>
        <v>3.3516931033639431E-6</v>
      </c>
      <c r="BF222" s="18">
        <f t="shared" si="273"/>
        <v>4.0963018774903431E-6</v>
      </c>
      <c r="BG222" s="18">
        <f t="shared" si="274"/>
        <v>3.3375547927682453E-6</v>
      </c>
      <c r="BH222" s="18">
        <f t="shared" si="275"/>
        <v>2.0395113070050853E-6</v>
      </c>
      <c r="BI222" s="18">
        <f t="shared" si="276"/>
        <v>9.9704283636980135E-7</v>
      </c>
      <c r="BJ222" s="19">
        <f t="shared" si="277"/>
        <v>0.78658197205688085</v>
      </c>
      <c r="BK222" s="19">
        <f t="shared" si="278"/>
        <v>0.14886848684794329</v>
      </c>
      <c r="BL222" s="19">
        <f t="shared" si="279"/>
        <v>5.8584166031514534E-2</v>
      </c>
      <c r="BM222" s="19">
        <f t="shared" si="280"/>
        <v>0.55536890186299559</v>
      </c>
      <c r="BN222" s="19">
        <f t="shared" si="281"/>
        <v>0.4319327909061067</v>
      </c>
    </row>
    <row r="223" spans="1:66" x14ac:dyDescent="0.25">
      <c r="A223" t="s">
        <v>154</v>
      </c>
      <c r="B223" t="s">
        <v>162</v>
      </c>
      <c r="C223" t="s">
        <v>170</v>
      </c>
      <c r="D223" s="16">
        <v>44229</v>
      </c>
      <c r="E223" s="15">
        <f>VLOOKUP(A223,home!$A$2:$E$405,3,FALSE)</f>
        <v>1.33891213389121</v>
      </c>
      <c r="F223" s="15">
        <f>VLOOKUP(B223,home!$B$2:$E$405,3,FALSE)</f>
        <v>0.56000000000000005</v>
      </c>
      <c r="G223" s="15">
        <f>VLOOKUP(C223,away!$B$2:$E$405,4,FALSE)</f>
        <v>0.81</v>
      </c>
      <c r="H223" s="15">
        <f>VLOOKUP(A223,away!$A$2:$E$405,3,FALSE)</f>
        <v>1.02928870292887</v>
      </c>
      <c r="I223" s="15">
        <f>VLOOKUP(C223,away!$B$2:$E$405,3,FALSE)</f>
        <v>0.56000000000000005</v>
      </c>
      <c r="J223" s="15">
        <f>VLOOKUP(B223,home!$B$2:$E$405,4,FALSE)</f>
        <v>0.81</v>
      </c>
      <c r="K223" s="17">
        <f t="shared" si="282"/>
        <v>0.60733054393305297</v>
      </c>
      <c r="L223" s="17">
        <f t="shared" si="283"/>
        <v>0.4668853556485355</v>
      </c>
      <c r="M223" s="18">
        <f t="shared" si="228"/>
        <v>0.34156547195838333</v>
      </c>
      <c r="N223" s="18">
        <f t="shared" si="229"/>
        <v>0.20744314387323487</v>
      </c>
      <c r="O223" s="18">
        <f t="shared" si="230"/>
        <v>0.15947191685254969</v>
      </c>
      <c r="P223" s="18">
        <f t="shared" si="231"/>
        <v>9.685216600410558E-2</v>
      </c>
      <c r="Q223" s="18">
        <f t="shared" si="232"/>
        <v>6.2993278701857142E-2</v>
      </c>
      <c r="R223" s="18">
        <f t="shared" si="233"/>
        <v>3.7227551307828163E-2</v>
      </c>
      <c r="S223" s="18">
        <f t="shared" si="234"/>
        <v>6.8656984017618546E-3</v>
      </c>
      <c r="T223" s="18">
        <f t="shared" si="235"/>
        <v>2.9410639330183893E-2</v>
      </c>
      <c r="U223" s="18">
        <f t="shared" si="236"/>
        <v>2.2609428985078915E-2</v>
      </c>
      <c r="V223" s="18">
        <f t="shared" si="237"/>
        <v>2.1631049321525127E-4</v>
      </c>
      <c r="W223" s="18">
        <f t="shared" si="238"/>
        <v>1.2752580739375104E-2</v>
      </c>
      <c r="X223" s="18">
        <f t="shared" si="239"/>
        <v>5.9539931939398098E-3</v>
      </c>
      <c r="Y223" s="18">
        <f t="shared" si="240"/>
        <v>1.3899161149407736E-3</v>
      </c>
      <c r="Z223" s="18">
        <f t="shared" si="241"/>
        <v>5.7936661774264852E-3</v>
      </c>
      <c r="AA223" s="18">
        <f t="shared" si="242"/>
        <v>3.5186704309029585E-3</v>
      </c>
      <c r="AB223" s="18">
        <f t="shared" si="243"/>
        <v>1.0684980133607218E-3</v>
      </c>
      <c r="AC223" s="18">
        <f t="shared" si="244"/>
        <v>3.8334780439740361E-6</v>
      </c>
      <c r="AD223" s="18">
        <f t="shared" si="245"/>
        <v>1.9362579492487137E-3</v>
      </c>
      <c r="AE223" s="18">
        <f t="shared" si="246"/>
        <v>9.0401048126228969E-4</v>
      </c>
      <c r="AF223" s="18">
        <f t="shared" si="247"/>
        <v>2.110346275270739E-4</v>
      </c>
      <c r="AG223" s="18">
        <f t="shared" si="248"/>
        <v>3.2842992375711373E-5</v>
      </c>
      <c r="AH223" s="18">
        <f t="shared" si="249"/>
        <v>6.7624447343916396E-4</v>
      </c>
      <c r="AI223" s="18">
        <f t="shared" si="250"/>
        <v>4.1070392388552841E-4</v>
      </c>
      <c r="AJ223" s="18">
        <f t="shared" si="251"/>
        <v>1.2471651874441857E-4</v>
      </c>
      <c r="AK223" s="18">
        <f t="shared" si="252"/>
        <v>2.5248050388828184E-5</v>
      </c>
      <c r="AL223" s="18">
        <f t="shared" si="253"/>
        <v>4.3479881003113198E-8</v>
      </c>
      <c r="AM223" s="18">
        <f t="shared" si="254"/>
        <v>2.3518971870238383E-4</v>
      </c>
      <c r="AN223" s="18">
        <f t="shared" si="255"/>
        <v>1.098066354612415E-4</v>
      </c>
      <c r="AO223" s="18">
        <f t="shared" si="256"/>
        <v>2.563355502494541E-5</v>
      </c>
      <c r="AP223" s="18">
        <f t="shared" si="257"/>
        <v>3.9893104847859801E-6</v>
      </c>
      <c r="AQ223" s="18">
        <f t="shared" si="258"/>
        <v>4.656376611204336E-7</v>
      </c>
      <c r="AR223" s="18">
        <f t="shared" si="259"/>
        <v>6.3145728297400177E-5</v>
      </c>
      <c r="AS223" s="18">
        <f t="shared" si="260"/>
        <v>3.8350329513908818E-5</v>
      </c>
      <c r="AT223" s="18">
        <f t="shared" si="261"/>
        <v>1.1645663241847027E-5</v>
      </c>
      <c r="AU223" s="18">
        <f t="shared" si="262"/>
        <v>2.3575889970440397E-6</v>
      </c>
      <c r="AV223" s="18">
        <f t="shared" si="263"/>
        <v>3.5795895198633426E-7</v>
      </c>
      <c r="AW223" s="18">
        <f t="shared" si="264"/>
        <v>3.4246896507681995E-10</v>
      </c>
      <c r="AX223" s="18">
        <f t="shared" si="265"/>
        <v>2.3806316631163412E-5</v>
      </c>
      <c r="AY223" s="18">
        <f t="shared" si="266"/>
        <v>1.1114820607022376E-5</v>
      </c>
      <c r="AZ223" s="18">
        <f t="shared" si="267"/>
        <v>2.594673486039656E-6</v>
      </c>
      <c r="BA223" s="18">
        <f t="shared" si="268"/>
        <v>4.0380501777381673E-7</v>
      </c>
      <c r="BB223" s="18">
        <f t="shared" si="269"/>
        <v>4.7132662333997916E-8</v>
      </c>
      <c r="BC223" s="18">
        <f t="shared" si="270"/>
        <v>4.4011099632941923E-9</v>
      </c>
      <c r="BD223" s="18">
        <f t="shared" si="271"/>
        <v>4.9136359689695731E-6</v>
      </c>
      <c r="BE223" s="18">
        <f t="shared" si="272"/>
        <v>2.9842012057233045E-6</v>
      </c>
      <c r="BF223" s="18">
        <f t="shared" si="273"/>
        <v>9.0619827073880339E-7</v>
      </c>
      <c r="BG223" s="18">
        <f t="shared" si="274"/>
        <v>1.8345396289299655E-7</v>
      </c>
      <c r="BH223" s="18">
        <f t="shared" si="275"/>
        <v>2.7854298767619421E-8</v>
      </c>
      <c r="BI223" s="18">
        <f t="shared" si="276"/>
        <v>3.3833532842824146E-9</v>
      </c>
      <c r="BJ223" s="19">
        <f t="shared" si="277"/>
        <v>0.3234407540107942</v>
      </c>
      <c r="BK223" s="19">
        <f t="shared" si="278"/>
        <v>0.44551463863599799</v>
      </c>
      <c r="BL223" s="19">
        <f t="shared" si="279"/>
        <v>0.22525785455224098</v>
      </c>
      <c r="BM223" s="19">
        <f t="shared" si="280"/>
        <v>9.4442270200362735E-2</v>
      </c>
      <c r="BN223" s="19">
        <f t="shared" si="281"/>
        <v>0.9055535286979588</v>
      </c>
    </row>
    <row r="224" spans="1:66" x14ac:dyDescent="0.25">
      <c r="A224" t="s">
        <v>154</v>
      </c>
      <c r="B224" t="s">
        <v>174</v>
      </c>
      <c r="C224" t="s">
        <v>166</v>
      </c>
      <c r="D224" s="16">
        <v>44229</v>
      </c>
      <c r="E224" s="15">
        <f>VLOOKUP(A224,home!$A$2:$E$405,3,FALSE)</f>
        <v>1.33891213389121</v>
      </c>
      <c r="F224" s="15">
        <f>VLOOKUP(B224,home!$B$2:$E$405,3,FALSE)</f>
        <v>1.24</v>
      </c>
      <c r="G224" s="15">
        <f>VLOOKUP(C224,away!$B$2:$E$405,4,FALSE)</f>
        <v>1.56</v>
      </c>
      <c r="H224" s="15">
        <f>VLOOKUP(A224,away!$A$2:$E$405,3,FALSE)</f>
        <v>1.02928870292887</v>
      </c>
      <c r="I224" s="15">
        <f>VLOOKUP(C224,away!$B$2:$E$405,3,FALSE)</f>
        <v>0.93</v>
      </c>
      <c r="J224" s="15">
        <f>VLOOKUP(B224,home!$B$2:$E$405,4,FALSE)</f>
        <v>1.21</v>
      </c>
      <c r="K224" s="17">
        <f t="shared" si="282"/>
        <v>2.5899916317991565</v>
      </c>
      <c r="L224" s="17">
        <f t="shared" si="283"/>
        <v>1.1582585774058574</v>
      </c>
      <c r="M224" s="18">
        <f t="shared" si="228"/>
        <v>2.3558933015173974E-2</v>
      </c>
      <c r="N224" s="18">
        <f t="shared" si="229"/>
        <v>6.1017439363417456E-2</v>
      </c>
      <c r="O224" s="18">
        <f t="shared" si="230"/>
        <v>2.7287336239355295E-2</v>
      </c>
      <c r="P224" s="18">
        <f t="shared" si="231"/>
        <v>7.0673972514020078E-2</v>
      </c>
      <c r="Q224" s="18">
        <f t="shared" si="232"/>
        <v>7.9017328672531847E-2</v>
      </c>
      <c r="R224" s="18">
        <f t="shared" si="233"/>
        <v>1.5802895626895481E-2</v>
      </c>
      <c r="S224" s="18">
        <f t="shared" si="234"/>
        <v>5.3003359571668414E-2</v>
      </c>
      <c r="T224" s="18">
        <f t="shared" si="235"/>
        <v>9.1522498698657806E-2</v>
      </c>
      <c r="U224" s="18">
        <f t="shared" si="236"/>
        <v>4.0929367431854782E-2</v>
      </c>
      <c r="V224" s="18">
        <f t="shared" si="237"/>
        <v>1.7667079947532697E-2</v>
      </c>
      <c r="W224" s="18">
        <f t="shared" si="238"/>
        <v>6.8218073342993665E-2</v>
      </c>
      <c r="X224" s="18">
        <f t="shared" si="239"/>
        <v>7.9014168583624297E-2</v>
      </c>
      <c r="Y224" s="18">
        <f t="shared" si="240"/>
        <v>4.5759419249287642E-2</v>
      </c>
      <c r="Z224" s="18">
        <f t="shared" si="241"/>
        <v>6.1012798025670669E-3</v>
      </c>
      <c r="AA224" s="18">
        <f t="shared" si="242"/>
        <v>1.5802263631913911E-2</v>
      </c>
      <c r="AB224" s="18">
        <f t="shared" si="243"/>
        <v>2.0463865285070593E-2</v>
      </c>
      <c r="AC224" s="18">
        <f t="shared" si="244"/>
        <v>3.3124450123937976E-3</v>
      </c>
      <c r="AD224" s="18">
        <f t="shared" si="245"/>
        <v>4.4171059773953671E-2</v>
      </c>
      <c r="AE224" s="18">
        <f t="shared" si="246"/>
        <v>5.116150885628868E-2</v>
      </c>
      <c r="AF224" s="18">
        <f t="shared" si="247"/>
        <v>2.9629128232911049E-2</v>
      </c>
      <c r="AG224" s="18">
        <f t="shared" si="248"/>
        <v>1.1439397305609089E-2</v>
      </c>
      <c r="AH224" s="18">
        <f t="shared" si="249"/>
        <v>1.7667149161191065E-3</v>
      </c>
      <c r="AI224" s="18">
        <f t="shared" si="250"/>
        <v>4.5757768485232345E-3</v>
      </c>
      <c r="AJ224" s="18">
        <f t="shared" si="251"/>
        <v>5.9256118733277477E-3</v>
      </c>
      <c r="AK224" s="18">
        <f t="shared" si="252"/>
        <v>5.1157617217361959E-3</v>
      </c>
      <c r="AL224" s="18">
        <f t="shared" si="253"/>
        <v>3.9747750479079725E-4</v>
      </c>
      <c r="AM224" s="18">
        <f t="shared" si="254"/>
        <v>2.2880535036448071E-2</v>
      </c>
      <c r="AN224" s="18">
        <f t="shared" si="255"/>
        <v>2.6501575961601222E-2</v>
      </c>
      <c r="AO224" s="18">
        <f t="shared" si="256"/>
        <v>1.534783883614875E-2</v>
      </c>
      <c r="AP224" s="18">
        <f t="shared" si="257"/>
        <v>5.9255886588706714E-3</v>
      </c>
      <c r="AQ224" s="18">
        <f t="shared" si="258"/>
        <v>1.7158409725789576E-3</v>
      </c>
      <c r="AR224" s="18">
        <f t="shared" si="259"/>
        <v>4.0926254108516493E-4</v>
      </c>
      <c r="AS224" s="18">
        <f t="shared" si="260"/>
        <v>1.0599865566194356E-3</v>
      </c>
      <c r="AT224" s="18">
        <f t="shared" si="261"/>
        <v>1.3726781557319707E-3</v>
      </c>
      <c r="AU224" s="18">
        <f t="shared" si="262"/>
        <v>1.1850749788331011E-3</v>
      </c>
      <c r="AV224" s="18">
        <f t="shared" si="263"/>
        <v>7.6733356955807348E-4</v>
      </c>
      <c r="AW224" s="18">
        <f t="shared" si="264"/>
        <v>3.312180072750709E-5</v>
      </c>
      <c r="AX224" s="18">
        <f t="shared" si="265"/>
        <v>9.8767323792479829E-3</v>
      </c>
      <c r="AY224" s="18">
        <f t="shared" si="266"/>
        <v>1.1439809995006139E-2</v>
      </c>
      <c r="AZ224" s="18">
        <f t="shared" si="267"/>
        <v>6.6251290253045601E-3</v>
      </c>
      <c r="BA224" s="18">
        <f t="shared" si="268"/>
        <v>2.5578708399931704E-3</v>
      </c>
      <c r="BB224" s="18">
        <f t="shared" si="269"/>
        <v>7.4066896007960424E-4</v>
      </c>
      <c r="BC224" s="18">
        <f t="shared" si="270"/>
        <v>1.7157723520609564E-4</v>
      </c>
      <c r="BD224" s="18">
        <f t="shared" si="271"/>
        <v>7.9005308103801566E-5</v>
      </c>
      <c r="BE224" s="18">
        <f t="shared" si="272"/>
        <v>2.0462308685656013E-4</v>
      </c>
      <c r="BF224" s="18">
        <f t="shared" si="273"/>
        <v>2.6498604131570139E-4</v>
      </c>
      <c r="BG224" s="18">
        <f t="shared" si="274"/>
        <v>2.2877054318375071E-4</v>
      </c>
      <c r="BH224" s="18">
        <f t="shared" si="275"/>
        <v>1.4812844811201546E-4</v>
      </c>
      <c r="BI224" s="18">
        <f t="shared" si="276"/>
        <v>7.6730288208303122E-5</v>
      </c>
      <c r="BJ224" s="19">
        <f t="shared" si="277"/>
        <v>0.6647331899797605</v>
      </c>
      <c r="BK224" s="19">
        <f t="shared" si="278"/>
        <v>0.18005307756058589</v>
      </c>
      <c r="BL224" s="19">
        <f t="shared" si="279"/>
        <v>0.14346617309240423</v>
      </c>
      <c r="BM224" s="19">
        <f t="shared" si="280"/>
        <v>0.70558912680964492</v>
      </c>
      <c r="BN224" s="19">
        <f t="shared" si="281"/>
        <v>0.2773579054313941</v>
      </c>
    </row>
    <row r="225" spans="1:66" x14ac:dyDescent="0.25">
      <c r="A225" t="s">
        <v>154</v>
      </c>
      <c r="B225" t="s">
        <v>172</v>
      </c>
      <c r="C225" t="s">
        <v>161</v>
      </c>
      <c r="D225" s="16">
        <v>44229</v>
      </c>
      <c r="E225" s="15">
        <f>VLOOKUP(A225,home!$A$2:$E$405,3,FALSE)</f>
        <v>1.33891213389121</v>
      </c>
      <c r="F225" s="15">
        <f>VLOOKUP(B225,home!$B$2:$E$405,3,FALSE)</f>
        <v>0.68</v>
      </c>
      <c r="G225" s="15">
        <f>VLOOKUP(C225,away!$B$2:$E$405,4,FALSE)</f>
        <v>0.93</v>
      </c>
      <c r="H225" s="15">
        <f>VLOOKUP(A225,away!$A$2:$E$405,3,FALSE)</f>
        <v>1.02928870292887</v>
      </c>
      <c r="I225" s="15">
        <f>VLOOKUP(C225,away!$B$2:$E$405,3,FALSE)</f>
        <v>0.87</v>
      </c>
      <c r="J225" s="15">
        <f>VLOOKUP(B225,home!$B$2:$E$405,4,FALSE)</f>
        <v>1.1499999999999999</v>
      </c>
      <c r="K225" s="17">
        <f t="shared" si="282"/>
        <v>0.84672803347280134</v>
      </c>
      <c r="L225" s="17">
        <f t="shared" si="283"/>
        <v>1.0298033472803343</v>
      </c>
      <c r="M225" s="18">
        <f t="shared" si="228"/>
        <v>0.15312030172698687</v>
      </c>
      <c r="N225" s="18">
        <f t="shared" si="229"/>
        <v>0.12965125196605357</v>
      </c>
      <c r="O225" s="18">
        <f t="shared" si="230"/>
        <v>0.15768379925502579</v>
      </c>
      <c r="P225" s="18">
        <f t="shared" si="231"/>
        <v>0.13351529325372796</v>
      </c>
      <c r="Q225" s="18">
        <f t="shared" si="232"/>
        <v>5.4889674807251598E-2</v>
      </c>
      <c r="R225" s="18">
        <f t="shared" si="233"/>
        <v>8.1191652142352924E-2</v>
      </c>
      <c r="S225" s="18">
        <f t="shared" si="234"/>
        <v>2.910511103291399E-2</v>
      </c>
      <c r="T225" s="18">
        <f t="shared" si="235"/>
        <v>5.6525570847636729E-2</v>
      </c>
      <c r="U225" s="18">
        <f t="shared" si="236"/>
        <v>6.8747247952902255E-2</v>
      </c>
      <c r="V225" s="18">
        <f t="shared" si="237"/>
        <v>2.8198433888716075E-3</v>
      </c>
      <c r="W225" s="18">
        <f t="shared" si="238"/>
        <v>1.5492208802501909E-2</v>
      </c>
      <c r="X225" s="18">
        <f t="shared" si="239"/>
        <v>1.5953928481582322E-2</v>
      </c>
      <c r="Y225" s="18">
        <f t="shared" si="240"/>
        <v>8.2147044763022682E-3</v>
      </c>
      <c r="Z225" s="18">
        <f t="shared" si="241"/>
        <v>2.7870478382471857E-2</v>
      </c>
      <c r="AA225" s="18">
        <f t="shared" si="242"/>
        <v>2.3598715352736617E-2</v>
      </c>
      <c r="AB225" s="18">
        <f t="shared" si="243"/>
        <v>9.9908469215535395E-3</v>
      </c>
      <c r="AC225" s="18">
        <f t="shared" si="244"/>
        <v>1.5367500779961215E-4</v>
      </c>
      <c r="AD225" s="18">
        <f t="shared" si="245"/>
        <v>3.2794218733731154E-3</v>
      </c>
      <c r="AE225" s="18">
        <f t="shared" si="246"/>
        <v>3.3771596223439782E-3</v>
      </c>
      <c r="AF225" s="18">
        <f t="shared" si="247"/>
        <v>1.7389051416949093E-3</v>
      </c>
      <c r="AG225" s="18">
        <f t="shared" si="248"/>
        <v>5.9691011184013392E-4</v>
      </c>
      <c r="AH225" s="18">
        <f t="shared" si="249"/>
        <v>7.1752779821434281E-3</v>
      </c>
      <c r="AI225" s="18">
        <f t="shared" si="250"/>
        <v>6.0755090154409955E-3</v>
      </c>
      <c r="AJ225" s="18">
        <f t="shared" si="251"/>
        <v>2.5721519004953146E-3</v>
      </c>
      <c r="AK225" s="18">
        <f t="shared" si="252"/>
        <v>7.2597104016657564E-4</v>
      </c>
      <c r="AL225" s="18">
        <f t="shared" si="253"/>
        <v>5.3599590650539971E-6</v>
      </c>
      <c r="AM225" s="18">
        <f t="shared" si="254"/>
        <v>5.5535568675378177E-4</v>
      </c>
      <c r="AN225" s="18">
        <f t="shared" si="255"/>
        <v>5.7190714515021322E-4</v>
      </c>
      <c r="AO225" s="18">
        <f t="shared" si="256"/>
        <v>2.9447594620461481E-4</v>
      </c>
      <c r="AP225" s="18">
        <f t="shared" si="257"/>
        <v>1.0108410503168533E-4</v>
      </c>
      <c r="AQ225" s="18">
        <f t="shared" si="258"/>
        <v>2.6024187429616607E-5</v>
      </c>
      <c r="AR225" s="18">
        <f t="shared" si="259"/>
        <v>1.4778250567356373E-3</v>
      </c>
      <c r="AS225" s="18">
        <f t="shared" si="260"/>
        <v>1.2513159041065971E-3</v>
      </c>
      <c r="AT225" s="18">
        <f t="shared" si="261"/>
        <v>5.2976212736870968E-4</v>
      </c>
      <c r="AU225" s="18">
        <f t="shared" si="262"/>
        <v>1.4952148143842516E-4</v>
      </c>
      <c r="AV225" s="18">
        <f t="shared" si="263"/>
        <v>3.1651007485074415E-5</v>
      </c>
      <c r="AW225" s="18">
        <f t="shared" si="264"/>
        <v>1.2982466479102886E-7</v>
      </c>
      <c r="AX225" s="18">
        <f t="shared" si="265"/>
        <v>7.8372538087161092E-5</v>
      </c>
      <c r="AY225" s="18">
        <f t="shared" si="266"/>
        <v>8.0708302057013964E-5</v>
      </c>
      <c r="AZ225" s="18">
        <f t="shared" si="267"/>
        <v>4.1556839805812639E-5</v>
      </c>
      <c r="BA225" s="18">
        <f t="shared" si="268"/>
        <v>1.4265124244806165E-5</v>
      </c>
      <c r="BB225" s="18">
        <f t="shared" si="269"/>
        <v>3.6725681741678097E-6</v>
      </c>
      <c r="BC225" s="18">
        <f t="shared" si="270"/>
        <v>7.5640459977464734E-7</v>
      </c>
      <c r="BD225" s="18">
        <f t="shared" si="271"/>
        <v>2.5364486502018479E-4</v>
      </c>
      <c r="BE225" s="18">
        <f t="shared" si="272"/>
        <v>2.1476821775901519E-4</v>
      </c>
      <c r="BF225" s="18">
        <f t="shared" si="273"/>
        <v>9.0925135337774652E-5</v>
      </c>
      <c r="BG225" s="18">
        <f t="shared" si="274"/>
        <v>2.5662953679267423E-5</v>
      </c>
      <c r="BH225" s="18">
        <f t="shared" si="275"/>
        <v>5.4323855754874231E-6</v>
      </c>
      <c r="BI225" s="18">
        <f t="shared" si="276"/>
        <v>9.1995063107969589E-7</v>
      </c>
      <c r="BJ225" s="19">
        <f t="shared" si="277"/>
        <v>0.29148791497811932</v>
      </c>
      <c r="BK225" s="19">
        <f t="shared" si="278"/>
        <v>0.31880029267142207</v>
      </c>
      <c r="BL225" s="19">
        <f t="shared" si="279"/>
        <v>0.36179260064795471</v>
      </c>
      <c r="BM225" s="19">
        <f t="shared" si="280"/>
        <v>0.289818735051177</v>
      </c>
      <c r="BN225" s="19">
        <f t="shared" si="281"/>
        <v>0.71005197315139867</v>
      </c>
    </row>
    <row r="226" spans="1:66" x14ac:dyDescent="0.25">
      <c r="A226" t="s">
        <v>154</v>
      </c>
      <c r="B226" t="s">
        <v>158</v>
      </c>
      <c r="C226" t="s">
        <v>159</v>
      </c>
      <c r="D226" s="16">
        <v>44229</v>
      </c>
      <c r="E226" s="15">
        <f>VLOOKUP(A226,home!$A$2:$E$405,3,FALSE)</f>
        <v>1.33891213389121</v>
      </c>
      <c r="F226" s="15">
        <f>VLOOKUP(B226,home!$B$2:$E$405,3,FALSE)</f>
        <v>1.06</v>
      </c>
      <c r="G226" s="15">
        <f>VLOOKUP(C226,away!$B$2:$E$405,4,FALSE)</f>
        <v>1.06</v>
      </c>
      <c r="H226" s="15">
        <f>VLOOKUP(A226,away!$A$2:$E$405,3,FALSE)</f>
        <v>1.02928870292887</v>
      </c>
      <c r="I226" s="15">
        <f>VLOOKUP(C226,away!$B$2:$E$405,3,FALSE)</f>
        <v>0.68</v>
      </c>
      <c r="J226" s="15">
        <f>VLOOKUP(B226,home!$B$2:$E$405,4,FALSE)</f>
        <v>1.3</v>
      </c>
      <c r="K226" s="17">
        <f t="shared" si="282"/>
        <v>1.5044016736401638</v>
      </c>
      <c r="L226" s="17">
        <f t="shared" si="283"/>
        <v>0.90989121338912116</v>
      </c>
      <c r="M226" s="18">
        <f t="shared" si="228"/>
        <v>8.9430554073755997E-2</v>
      </c>
      <c r="N226" s="18">
        <f t="shared" si="229"/>
        <v>0.1345394752231257</v>
      </c>
      <c r="O226" s="18">
        <f t="shared" si="230"/>
        <v>8.1372075360231264E-2</v>
      </c>
      <c r="P226" s="18">
        <f t="shared" si="231"/>
        <v>0.12241628635950544</v>
      </c>
      <c r="Q226" s="18">
        <f t="shared" si="232"/>
        <v>0.10120070584816984</v>
      </c>
      <c r="R226" s="18">
        <f t="shared" si="233"/>
        <v>3.7019868192755913E-2</v>
      </c>
      <c r="S226" s="18">
        <f t="shared" si="234"/>
        <v>4.1892134408820877E-2</v>
      </c>
      <c r="T226" s="18">
        <f t="shared" si="235"/>
        <v>9.2081633040026784E-2</v>
      </c>
      <c r="U226" s="18">
        <f t="shared" si="236"/>
        <v>5.569275166712026E-2</v>
      </c>
      <c r="V226" s="18">
        <f t="shared" si="237"/>
        <v>6.371523040190074E-3</v>
      </c>
      <c r="W226" s="18">
        <f t="shared" si="238"/>
        <v>5.0748837083850848E-2</v>
      </c>
      <c r="X226" s="18">
        <f t="shared" si="239"/>
        <v>4.6175920952311877E-2</v>
      </c>
      <c r="Y226" s="18">
        <f t="shared" si="240"/>
        <v>2.1007532372329597E-2</v>
      </c>
      <c r="Z226" s="18">
        <f t="shared" si="241"/>
        <v>1.1228017596470671E-2</v>
      </c>
      <c r="AA226" s="18">
        <f t="shared" si="242"/>
        <v>1.6891448463791685E-2</v>
      </c>
      <c r="AB226" s="18">
        <f t="shared" si="243"/>
        <v>1.2705761669567396E-2</v>
      </c>
      <c r="AC226" s="18">
        <f t="shared" si="244"/>
        <v>5.4510046727907478E-4</v>
      </c>
      <c r="AD226" s="18">
        <f t="shared" si="245"/>
        <v>1.9086658861059324E-2</v>
      </c>
      <c r="AE226" s="18">
        <f t="shared" si="246"/>
        <v>1.7366783190633488E-2</v>
      </c>
      <c r="AF226" s="18">
        <f t="shared" si="247"/>
        <v>7.9009417149956494E-3</v>
      </c>
      <c r="AG226" s="18">
        <f t="shared" si="248"/>
        <v>2.3963324813247051E-3</v>
      </c>
      <c r="AH226" s="18">
        <f t="shared" si="249"/>
        <v>2.5540686387017751E-3</v>
      </c>
      <c r="AI226" s="18">
        <f t="shared" si="250"/>
        <v>3.8423451346548056E-3</v>
      </c>
      <c r="AJ226" s="18">
        <f t="shared" si="251"/>
        <v>2.8902152256389158E-3</v>
      </c>
      <c r="AK226" s="18">
        <f t="shared" si="252"/>
        <v>1.449348207543822E-3</v>
      </c>
      <c r="AL226" s="18">
        <f t="shared" si="253"/>
        <v>2.984625359342036E-5</v>
      </c>
      <c r="AM226" s="18">
        <f t="shared" si="254"/>
        <v>5.7428003069552921E-3</v>
      </c>
      <c r="AN226" s="18">
        <f t="shared" si="255"/>
        <v>5.2253235395469683E-3</v>
      </c>
      <c r="AO226" s="18">
        <f t="shared" si="256"/>
        <v>2.3772379878745642E-3</v>
      </c>
      <c r="AP226" s="18">
        <f t="shared" si="257"/>
        <v>7.2100931910063339E-4</v>
      </c>
      <c r="AQ226" s="18">
        <f t="shared" si="258"/>
        <v>1.6401001105533481E-4</v>
      </c>
      <c r="AR226" s="18">
        <f t="shared" si="259"/>
        <v>4.6478492254949197E-4</v>
      </c>
      <c r="AS226" s="18">
        <f t="shared" si="260"/>
        <v>6.9922321536616957E-4</v>
      </c>
      <c r="AT226" s="18">
        <f t="shared" si="261"/>
        <v>5.2595628772246126E-4</v>
      </c>
      <c r="AU226" s="18">
        <f t="shared" si="262"/>
        <v>2.6374983983707925E-4</v>
      </c>
      <c r="AV226" s="18">
        <f t="shared" si="263"/>
        <v>9.919642511830688E-5</v>
      </c>
      <c r="AW226" s="18">
        <f t="shared" si="264"/>
        <v>1.1348555947163214E-6</v>
      </c>
      <c r="AX226" s="18">
        <f t="shared" si="265"/>
        <v>1.439913065527467E-3</v>
      </c>
      <c r="AY226" s="18">
        <f t="shared" si="266"/>
        <v>1.3101642463676361E-3</v>
      </c>
      <c r="AZ226" s="18">
        <f t="shared" si="267"/>
        <v>5.960534679332459E-4</v>
      </c>
      <c r="BA226" s="18">
        <f t="shared" si="268"/>
        <v>1.8078127106085825E-4</v>
      </c>
      <c r="BB226" s="18">
        <f t="shared" si="269"/>
        <v>4.112282252089798E-5</v>
      </c>
      <c r="BC226" s="18">
        <f t="shared" si="270"/>
        <v>7.4834589763050698E-6</v>
      </c>
      <c r="BD226" s="18">
        <f t="shared" si="271"/>
        <v>7.048395285725429E-5</v>
      </c>
      <c r="BE226" s="18">
        <f t="shared" si="272"/>
        <v>1.0603617664322775E-4</v>
      </c>
      <c r="BF226" s="18">
        <f t="shared" si="273"/>
        <v>7.9760500804237959E-5</v>
      </c>
      <c r="BG226" s="18">
        <f t="shared" si="274"/>
        <v>3.9997276966757719E-5</v>
      </c>
      <c r="BH226" s="18">
        <f t="shared" si="275"/>
        <v>1.5042992602459885E-5</v>
      </c>
      <c r="BI226" s="18">
        <f t="shared" si="276"/>
        <v>4.5261406495394432E-6</v>
      </c>
      <c r="BJ226" s="19">
        <f t="shared" si="277"/>
        <v>0.51031072026474711</v>
      </c>
      <c r="BK226" s="19">
        <f t="shared" si="278"/>
        <v>0.26199560884951251</v>
      </c>
      <c r="BL226" s="19">
        <f t="shared" si="279"/>
        <v>0.21678664029112285</v>
      </c>
      <c r="BM226" s="19">
        <f t="shared" si="280"/>
        <v>0.43303299255353594</v>
      </c>
      <c r="BN226" s="19">
        <f t="shared" si="281"/>
        <v>0.56597896505754419</v>
      </c>
    </row>
    <row r="227" spans="1:66" x14ac:dyDescent="0.25">
      <c r="A227" t="s">
        <v>27</v>
      </c>
      <c r="B227" t="s">
        <v>190</v>
      </c>
      <c r="C227" t="s">
        <v>31</v>
      </c>
      <c r="D227" s="16">
        <v>44229</v>
      </c>
      <c r="E227" s="15">
        <f>VLOOKUP(A227,home!$A$2:$E$405,3,FALSE)</f>
        <v>1.30952380952381</v>
      </c>
      <c r="F227" s="15">
        <f>VLOOKUP(B227,home!$B$2:$E$405,3,FALSE)</f>
        <v>0.76</v>
      </c>
      <c r="G227" s="15">
        <f>VLOOKUP(C227,away!$B$2:$E$405,4,FALSE)</f>
        <v>0.76</v>
      </c>
      <c r="H227" s="15">
        <f>VLOOKUP(A227,away!$A$2:$E$405,3,FALSE)</f>
        <v>1.0904761904761899</v>
      </c>
      <c r="I227" s="15">
        <f>VLOOKUP(C227,away!$B$2:$E$405,3,FALSE)</f>
        <v>0.84</v>
      </c>
      <c r="J227" s="15">
        <f>VLOOKUP(B227,home!$B$2:$E$405,4,FALSE)</f>
        <v>0.83</v>
      </c>
      <c r="K227" s="17">
        <f t="shared" si="282"/>
        <v>0.75638095238095271</v>
      </c>
      <c r="L227" s="17">
        <f t="shared" si="283"/>
        <v>0.76027999999999951</v>
      </c>
      <c r="M227" s="18">
        <f t="shared" si="228"/>
        <v>0.21944339695131221</v>
      </c>
      <c r="N227" s="18">
        <f t="shared" si="229"/>
        <v>0.16598280557974499</v>
      </c>
      <c r="O227" s="18">
        <f t="shared" si="230"/>
        <v>0.16683842583414354</v>
      </c>
      <c r="P227" s="18">
        <f t="shared" si="231"/>
        <v>0.12619340742616844</v>
      </c>
      <c r="Q227" s="18">
        <f t="shared" si="232"/>
        <v>6.2773116281634997E-2</v>
      </c>
      <c r="R227" s="18">
        <f t="shared" si="233"/>
        <v>6.3421959196591285E-2</v>
      </c>
      <c r="S227" s="18">
        <f t="shared" si="234"/>
        <v>1.8142236561987053E-2</v>
      </c>
      <c r="T227" s="18">
        <f t="shared" si="235"/>
        <v>4.7725144846601432E-2</v>
      </c>
      <c r="U227" s="18">
        <f t="shared" si="236"/>
        <v>4.7971161898983636E-2</v>
      </c>
      <c r="V227" s="18">
        <f t="shared" si="237"/>
        <v>1.1592109258117037E-3</v>
      </c>
      <c r="W227" s="18">
        <f t="shared" si="238"/>
        <v>1.5826796492341127E-2</v>
      </c>
      <c r="X227" s="18">
        <f t="shared" si="239"/>
        <v>1.2032796837197105E-2</v>
      </c>
      <c r="Y227" s="18">
        <f t="shared" si="240"/>
        <v>4.5741473896921039E-3</v>
      </c>
      <c r="Z227" s="18">
        <f t="shared" si="241"/>
        <v>1.6072815712661462E-2</v>
      </c>
      <c r="AA227" s="18">
        <f t="shared" si="242"/>
        <v>1.2157171656186419E-2</v>
      </c>
      <c r="AB227" s="18">
        <f t="shared" si="243"/>
        <v>4.5977265377825025E-3</v>
      </c>
      <c r="AC227" s="18">
        <f t="shared" si="244"/>
        <v>4.1663584632224736E-5</v>
      </c>
      <c r="AD227" s="18">
        <f t="shared" si="245"/>
        <v>2.9927718510041248E-3</v>
      </c>
      <c r="AE227" s="18">
        <f t="shared" si="246"/>
        <v>2.2753445828814149E-3</v>
      </c>
      <c r="AF227" s="18">
        <f t="shared" si="247"/>
        <v>8.6494948973654033E-4</v>
      </c>
      <c r="AG227" s="18">
        <f t="shared" si="248"/>
        <v>2.1920126601896549E-4</v>
      </c>
      <c r="AH227" s="18">
        <f t="shared" si="249"/>
        <v>3.0549600825055616E-3</v>
      </c>
      <c r="AI227" s="18">
        <f t="shared" si="250"/>
        <v>2.3107136166913506E-3</v>
      </c>
      <c r="AJ227" s="18">
        <f t="shared" si="251"/>
        <v>8.7388988303631961E-4</v>
      </c>
      <c r="AK227" s="18">
        <f t="shared" si="252"/>
        <v>2.2033122066903032E-4</v>
      </c>
      <c r="AL227" s="18">
        <f t="shared" si="253"/>
        <v>9.5836462310971353E-7</v>
      </c>
      <c r="AM227" s="18">
        <f t="shared" si="254"/>
        <v>4.5273512458428154E-4</v>
      </c>
      <c r="AN227" s="18">
        <f t="shared" si="255"/>
        <v>3.4420546051893737E-4</v>
      </c>
      <c r="AO227" s="18">
        <f t="shared" si="256"/>
        <v>1.3084626376166876E-4</v>
      </c>
      <c r="AP227" s="18">
        <f t="shared" si="257"/>
        <v>3.3159932470907156E-5</v>
      </c>
      <c r="AQ227" s="18">
        <f t="shared" si="258"/>
        <v>6.3027083647453171E-6</v>
      </c>
      <c r="AR227" s="18">
        <f t="shared" si="259"/>
        <v>4.6452501030546549E-4</v>
      </c>
      <c r="AS227" s="18">
        <f t="shared" si="260"/>
        <v>3.5135786969961989E-4</v>
      </c>
      <c r="AT227" s="18">
        <f t="shared" si="261"/>
        <v>1.3288020005497057E-4</v>
      </c>
      <c r="AU227" s="18">
        <f t="shared" si="262"/>
        <v>3.3502684090050061E-5</v>
      </c>
      <c r="AV227" s="18">
        <f t="shared" si="263"/>
        <v>6.3351980248375618E-6</v>
      </c>
      <c r="AW227" s="18">
        <f t="shared" si="264"/>
        <v>1.5308844891096999E-8</v>
      </c>
      <c r="AX227" s="18">
        <f t="shared" si="265"/>
        <v>5.7073370784894684E-5</v>
      </c>
      <c r="AY227" s="18">
        <f t="shared" si="266"/>
        <v>4.3391742340339703E-5</v>
      </c>
      <c r="AZ227" s="18">
        <f t="shared" si="267"/>
        <v>1.6494936933256722E-5</v>
      </c>
      <c r="BA227" s="18">
        <f t="shared" si="268"/>
        <v>4.1802568838721382E-6</v>
      </c>
      <c r="BB227" s="18">
        <f t="shared" si="269"/>
        <v>7.945414259175766E-7</v>
      </c>
      <c r="BC227" s="18">
        <f t="shared" si="270"/>
        <v>1.2081479105932298E-7</v>
      </c>
      <c r="BD227" s="18">
        <f t="shared" si="271"/>
        <v>5.8861512472506499E-5</v>
      </c>
      <c r="BE227" s="18">
        <f t="shared" si="272"/>
        <v>4.4521726862537793E-5</v>
      </c>
      <c r="BF227" s="18">
        <f t="shared" si="273"/>
        <v>1.6837693082965489E-5</v>
      </c>
      <c r="BG227" s="18">
        <f t="shared" si="274"/>
        <v>4.2452367766638731E-6</v>
      </c>
      <c r="BH227" s="18">
        <f t="shared" si="275"/>
        <v>8.0275405905391615E-7</v>
      </c>
      <c r="BI227" s="18">
        <f t="shared" si="276"/>
        <v>1.2143757594297539E-7</v>
      </c>
      <c r="BJ227" s="19">
        <f t="shared" si="277"/>
        <v>0.3163563797697127</v>
      </c>
      <c r="BK227" s="19">
        <f t="shared" si="278"/>
        <v>0.36502426555687512</v>
      </c>
      <c r="BL227" s="19">
        <f t="shared" si="279"/>
        <v>0.30256033124959431</v>
      </c>
      <c r="BM227" s="19">
        <f t="shared" si="280"/>
        <v>0.19531730458575255</v>
      </c>
      <c r="BN227" s="19">
        <f t="shared" si="281"/>
        <v>0.80465311126959549</v>
      </c>
    </row>
    <row r="228" spans="1:66" x14ac:dyDescent="0.25">
      <c r="A228" t="s">
        <v>32</v>
      </c>
      <c r="B228" t="s">
        <v>312</v>
      </c>
      <c r="C228" t="s">
        <v>207</v>
      </c>
      <c r="D228" s="16">
        <v>44229</v>
      </c>
      <c r="E228" s="15">
        <f>VLOOKUP(A228,home!$A$2:$E$405,3,FALSE)</f>
        <v>1.2292993630573199</v>
      </c>
      <c r="F228" s="15">
        <f>VLOOKUP(B228,home!$B$2:$E$405,3,FALSE)</f>
        <v>0.61</v>
      </c>
      <c r="G228" s="15">
        <f>VLOOKUP(C228,away!$B$2:$E$405,4,FALSE)</f>
        <v>0.63</v>
      </c>
      <c r="H228" s="15">
        <f>VLOOKUP(A228,away!$A$2:$E$405,3,FALSE)</f>
        <v>1.1337579617834399</v>
      </c>
      <c r="I228" s="15">
        <f>VLOOKUP(C228,away!$B$2:$E$405,3,FALSE)</f>
        <v>1.08</v>
      </c>
      <c r="J228" s="15">
        <f>VLOOKUP(B228,home!$B$2:$E$405,4,FALSE)</f>
        <v>0.88</v>
      </c>
      <c r="K228" s="17">
        <f t="shared" si="282"/>
        <v>0.47241974522292801</v>
      </c>
      <c r="L228" s="17">
        <f t="shared" si="283"/>
        <v>1.0775235668789813</v>
      </c>
      <c r="M228" s="18">
        <f t="shared" si="228"/>
        <v>0.21226000605929107</v>
      </c>
      <c r="N228" s="18">
        <f t="shared" si="229"/>
        <v>0.10027581798354746</v>
      </c>
      <c r="O228" s="18">
        <f t="shared" si="230"/>
        <v>0.22871515883476148</v>
      </c>
      <c r="P228" s="18">
        <f t="shared" si="231"/>
        <v>0.10804955706533954</v>
      </c>
      <c r="Q228" s="18">
        <f t="shared" si="232"/>
        <v>2.3686138191904096E-2</v>
      </c>
      <c r="R228" s="18">
        <f t="shared" si="233"/>
        <v>0.12322298687346246</v>
      </c>
      <c r="S228" s="18">
        <f t="shared" si="234"/>
        <v>1.3750478715659396E-2</v>
      </c>
      <c r="T228" s="18">
        <f t="shared" si="235"/>
        <v>2.5522372110128966E-2</v>
      </c>
      <c r="U228" s="18">
        <f t="shared" si="236"/>
        <v>5.8212972064369345E-2</v>
      </c>
      <c r="V228" s="18">
        <f t="shared" si="237"/>
        <v>7.7773228443670786E-4</v>
      </c>
      <c r="W228" s="18">
        <f t="shared" si="238"/>
        <v>3.729933123311466E-3</v>
      </c>
      <c r="X228" s="18">
        <f t="shared" si="239"/>
        <v>4.0190908432506302E-3</v>
      </c>
      <c r="Y228" s="18">
        <f t="shared" si="240"/>
        <v>2.1653325505150353E-3</v>
      </c>
      <c r="Z228" s="18">
        <f t="shared" si="241"/>
        <v>4.4258557445791734E-2</v>
      </c>
      <c r="AA228" s="18">
        <f t="shared" si="242"/>
        <v>2.0908616432475255E-2</v>
      </c>
      <c r="AB228" s="18">
        <f t="shared" si="243"/>
        <v>4.938821623996943E-3</v>
      </c>
      <c r="AC228" s="18">
        <f t="shared" si="244"/>
        <v>2.4743718331860296E-5</v>
      </c>
      <c r="AD228" s="18">
        <f t="shared" si="245"/>
        <v>4.4052351395334067E-4</v>
      </c>
      <c r="AE228" s="18">
        <f t="shared" si="246"/>
        <v>4.7467446804906637E-4</v>
      </c>
      <c r="AF228" s="18">
        <f t="shared" si="247"/>
        <v>2.5573646295930648E-4</v>
      </c>
      <c r="AG228" s="18">
        <f t="shared" si="248"/>
        <v>9.185402191630882E-5</v>
      </c>
      <c r="AH228" s="18">
        <f t="shared" si="249"/>
        <v>1.1922409670976948E-2</v>
      </c>
      <c r="AI228" s="18">
        <f t="shared" si="250"/>
        <v>5.6323817392063035E-3</v>
      </c>
      <c r="AJ228" s="18">
        <f t="shared" si="251"/>
        <v>1.3304241731170571E-3</v>
      </c>
      <c r="AK228" s="18">
        <f t="shared" si="252"/>
        <v>2.0950621630079494E-4</v>
      </c>
      <c r="AL228" s="18">
        <f t="shared" si="253"/>
        <v>5.0382506917675686E-7</v>
      </c>
      <c r="AM228" s="18">
        <f t="shared" si="254"/>
        <v>4.1622401245309258E-5</v>
      </c>
      <c r="AN228" s="18">
        <f t="shared" si="255"/>
        <v>4.4849118251913785E-5</v>
      </c>
      <c r="AO228" s="18">
        <f t="shared" si="256"/>
        <v>2.4162990935089677E-5</v>
      </c>
      <c r="AP228" s="18">
        <f t="shared" si="257"/>
        <v>8.6787307262807765E-6</v>
      </c>
      <c r="AQ228" s="18">
        <f t="shared" si="258"/>
        <v>2.3378842220410678E-6</v>
      </c>
      <c r="AR228" s="18">
        <f t="shared" si="259"/>
        <v>2.5693354788927092E-3</v>
      </c>
      <c r="AS228" s="18">
        <f t="shared" si="260"/>
        <v>1.2138048123307235E-3</v>
      </c>
      <c r="AT228" s="18">
        <f t="shared" si="261"/>
        <v>2.8671268009582222E-4</v>
      </c>
      <c r="AU228" s="18">
        <f t="shared" si="262"/>
        <v>4.51495770943504E-5</v>
      </c>
      <c r="AV228" s="18">
        <f t="shared" si="263"/>
        <v>5.33238792695899E-6</v>
      </c>
      <c r="AW228" s="18">
        <f t="shared" si="264"/>
        <v>7.1241341867080335E-9</v>
      </c>
      <c r="AX228" s="18">
        <f t="shared" si="265"/>
        <v>3.277207365312579E-6</v>
      </c>
      <c r="AY228" s="18">
        <f t="shared" si="266"/>
        <v>3.5312681696736788E-6</v>
      </c>
      <c r="AZ228" s="18">
        <f t="shared" si="267"/>
        <v>1.9025123368964968E-6</v>
      </c>
      <c r="BA228" s="18">
        <f t="shared" si="268"/>
        <v>6.8333395976132659E-7</v>
      </c>
      <c r="BB228" s="18">
        <f t="shared" si="269"/>
        <v>1.840771114228907E-7</v>
      </c>
      <c r="BC228" s="18">
        <f t="shared" si="270"/>
        <v>3.9669485136234577E-8</v>
      </c>
      <c r="BD228" s="18">
        <f t="shared" si="271"/>
        <v>4.614199216208645E-4</v>
      </c>
      <c r="BE228" s="18">
        <f t="shared" si="272"/>
        <v>2.1798388181291223E-4</v>
      </c>
      <c r="BF228" s="18">
        <f t="shared" si="273"/>
        <v>5.1489944954380425E-5</v>
      </c>
      <c r="BG228" s="18">
        <f t="shared" si="274"/>
        <v>8.1082888922969959E-6</v>
      </c>
      <c r="BH228" s="18">
        <f t="shared" si="275"/>
        <v>9.5762894317321105E-7</v>
      </c>
      <c r="BI228" s="18">
        <f t="shared" si="276"/>
        <v>9.0480564270398071E-8</v>
      </c>
      <c r="BJ228" s="19">
        <f t="shared" si="277"/>
        <v>0.16079274246334455</v>
      </c>
      <c r="BK228" s="19">
        <f t="shared" si="278"/>
        <v>0.33486655293629741</v>
      </c>
      <c r="BL228" s="19">
        <f t="shared" si="279"/>
        <v>0.45995366271179511</v>
      </c>
      <c r="BM228" s="19">
        <f t="shared" si="280"/>
        <v>0.20365832640488712</v>
      </c>
      <c r="BN228" s="19">
        <f t="shared" si="281"/>
        <v>0.79620966500830614</v>
      </c>
    </row>
    <row r="229" spans="1:66" x14ac:dyDescent="0.25">
      <c r="A229" t="s">
        <v>213</v>
      </c>
      <c r="B229" t="s">
        <v>221</v>
      </c>
      <c r="C229" t="s">
        <v>215</v>
      </c>
      <c r="D229" s="16">
        <v>44229</v>
      </c>
      <c r="E229" s="15">
        <f>VLOOKUP(A229,home!$A$2:$E$405,3,FALSE)</f>
        <v>1.25308641975309</v>
      </c>
      <c r="F229" s="15">
        <f>VLOOKUP(B229,home!$B$2:$E$405,3,FALSE)</f>
        <v>1.2</v>
      </c>
      <c r="G229" s="15">
        <f>VLOOKUP(C229,away!$B$2:$E$405,4,FALSE)</f>
        <v>0.86</v>
      </c>
      <c r="H229" s="15">
        <f>VLOOKUP(A229,away!$A$2:$E$405,3,FALSE)</f>
        <v>1.2160493827160499</v>
      </c>
      <c r="I229" s="15">
        <f>VLOOKUP(C229,away!$B$2:$E$405,3,FALSE)</f>
        <v>1.17</v>
      </c>
      <c r="J229" s="15">
        <f>VLOOKUP(B229,home!$B$2:$E$405,4,FALSE)</f>
        <v>0.94</v>
      </c>
      <c r="K229" s="17">
        <f t="shared" si="282"/>
        <v>1.2931851851851888</v>
      </c>
      <c r="L229" s="17">
        <f t="shared" si="283"/>
        <v>1.3374111111111116</v>
      </c>
      <c r="M229" s="18">
        <f t="shared" si="228"/>
        <v>7.2035494930586613E-2</v>
      </c>
      <c r="N229" s="18">
        <f t="shared" si="229"/>
        <v>9.3155234851717381E-2</v>
      </c>
      <c r="O229" s="18">
        <f t="shared" si="230"/>
        <v>9.6341071314554688E-2</v>
      </c>
      <c r="P229" s="18">
        <f t="shared" si="231"/>
        <v>0.12458684614885188</v>
      </c>
      <c r="Q229" s="18">
        <f t="shared" si="232"/>
        <v>6.0233484816343948E-2</v>
      </c>
      <c r="R229" s="18">
        <f t="shared" si="233"/>
        <v>6.4423809616216729E-2</v>
      </c>
      <c r="S229" s="18">
        <f t="shared" si="234"/>
        <v>5.3868867869494665E-2</v>
      </c>
      <c r="T229" s="18">
        <f t="shared" si="235"/>
        <v>8.0556931854320835E-2</v>
      </c>
      <c r="U229" s="18">
        <f t="shared" si="236"/>
        <v>8.331191616888256E-2</v>
      </c>
      <c r="V229" s="18">
        <f t="shared" si="237"/>
        <v>1.0351921893099166E-2</v>
      </c>
      <c r="W229" s="18">
        <f t="shared" si="238"/>
        <v>2.5964350072191004E-2</v>
      </c>
      <c r="X229" s="18">
        <f t="shared" si="239"/>
        <v>3.472501027932684E-2</v>
      </c>
      <c r="Y229" s="18">
        <f t="shared" si="240"/>
        <v>2.3220807290509644E-2</v>
      </c>
      <c r="Z229" s="18">
        <f t="shared" si="241"/>
        <v>2.8720372933611703E-2</v>
      </c>
      <c r="AA229" s="18">
        <f t="shared" si="242"/>
        <v>3.7140760790740329E-2</v>
      </c>
      <c r="AB229" s="18">
        <f t="shared" si="243"/>
        <v>2.401494081054617E-2</v>
      </c>
      <c r="AC229" s="18">
        <f t="shared" si="244"/>
        <v>1.1189911493313517E-3</v>
      </c>
      <c r="AD229" s="18">
        <f t="shared" si="245"/>
        <v>8.3941782140798515E-3</v>
      </c>
      <c r="AE229" s="18">
        <f t="shared" si="246"/>
        <v>1.1226467212157221E-2</v>
      </c>
      <c r="AF229" s="18">
        <f t="shared" si="247"/>
        <v>7.5072009940318268E-3</v>
      </c>
      <c r="AG229" s="18">
        <f t="shared" si="248"/>
        <v>3.346738007587515E-3</v>
      </c>
      <c r="AH229" s="18">
        <f t="shared" si="249"/>
        <v>9.6027364691667824E-3</v>
      </c>
      <c r="AI229" s="18">
        <f t="shared" si="250"/>
        <v>1.2418116539164012E-2</v>
      </c>
      <c r="AJ229" s="18">
        <f t="shared" si="251"/>
        <v>8.029462168175034E-3</v>
      </c>
      <c r="AK229" s="18">
        <f t="shared" si="252"/>
        <v>3.4611938402963E-3</v>
      </c>
      <c r="AL229" s="18">
        <f t="shared" si="253"/>
        <v>7.7412713439678073E-5</v>
      </c>
      <c r="AM229" s="18">
        <f t="shared" si="254"/>
        <v>2.1710453816504668E-3</v>
      </c>
      <c r="AN229" s="18">
        <f t="shared" si="255"/>
        <v>2.9035802161457977E-3</v>
      </c>
      <c r="AO229" s="18">
        <f t="shared" si="256"/>
        <v>1.9416402215378969E-3</v>
      </c>
      <c r="AP229" s="18">
        <f t="shared" si="257"/>
        <v>8.6559040202167437E-4</v>
      </c>
      <c r="AQ229" s="18">
        <f t="shared" si="258"/>
        <v>2.8941255533373035E-4</v>
      </c>
      <c r="AR229" s="18">
        <f t="shared" si="259"/>
        <v>2.5685612901871079E-3</v>
      </c>
      <c r="AS229" s="18">
        <f t="shared" si="260"/>
        <v>3.3216254077101225E-3</v>
      </c>
      <c r="AT229" s="18">
        <f t="shared" si="261"/>
        <v>2.1477383839927215E-3</v>
      </c>
      <c r="AU229" s="18">
        <f t="shared" si="262"/>
        <v>9.2580781994432203E-4</v>
      </c>
      <c r="AV229" s="18">
        <f t="shared" si="263"/>
        <v>2.9931023927014862E-4</v>
      </c>
      <c r="AW229" s="18">
        <f t="shared" si="264"/>
        <v>3.7190792880678934E-6</v>
      </c>
      <c r="AX229" s="18">
        <f t="shared" si="265"/>
        <v>4.6792728731918405E-4</v>
      </c>
      <c r="AY229" s="18">
        <f t="shared" si="266"/>
        <v>6.2581115325275824E-4</v>
      </c>
      <c r="AZ229" s="18">
        <f t="shared" si="267"/>
        <v>4.1848339490874886E-4</v>
      </c>
      <c r="BA229" s="18">
        <f t="shared" si="268"/>
        <v>1.8656144738881994E-4</v>
      </c>
      <c r="BB229" s="18">
        <f t="shared" si="269"/>
        <v>6.2377338160694721E-5</v>
      </c>
      <c r="BC229" s="18">
        <f t="shared" si="270"/>
        <v>1.6684829027529654E-5</v>
      </c>
      <c r="BD229" s="18">
        <f t="shared" si="271"/>
        <v>5.7253706817768835E-4</v>
      </c>
      <c r="BE229" s="18">
        <f t="shared" si="272"/>
        <v>7.4039645453674889E-4</v>
      </c>
      <c r="BF229" s="18">
        <f t="shared" si="273"/>
        <v>4.7873486308528144E-4</v>
      </c>
      <c r="BG229" s="18">
        <f t="shared" si="274"/>
        <v>2.0636427752451523E-4</v>
      </c>
      <c r="BH229" s="18">
        <f t="shared" si="275"/>
        <v>6.6716806611537006E-5</v>
      </c>
      <c r="BI229" s="18">
        <f t="shared" si="276"/>
        <v>1.7255437182580986E-5</v>
      </c>
      <c r="BJ229" s="19">
        <f t="shared" si="277"/>
        <v>0.35827951781901329</v>
      </c>
      <c r="BK229" s="19">
        <f t="shared" si="278"/>
        <v>0.26266534585805618</v>
      </c>
      <c r="BL229" s="19">
        <f t="shared" si="279"/>
        <v>0.35008905576596538</v>
      </c>
      <c r="BM229" s="19">
        <f t="shared" si="280"/>
        <v>0.48835625862441057</v>
      </c>
      <c r="BN229" s="19">
        <f t="shared" si="281"/>
        <v>0.51077594167827123</v>
      </c>
    </row>
    <row r="230" spans="1:66" s="15" customFormat="1" x14ac:dyDescent="0.25">
      <c r="A230" s="15" t="s">
        <v>213</v>
      </c>
      <c r="B230" s="15" t="s">
        <v>223</v>
      </c>
      <c r="C230" s="15" t="s">
        <v>218</v>
      </c>
      <c r="D230" s="20">
        <v>44229</v>
      </c>
      <c r="E230" s="15">
        <f>VLOOKUP(A230,home!$A$2:$E$405,3,FALSE)</f>
        <v>1.25308641975309</v>
      </c>
      <c r="F230" s="15">
        <f>VLOOKUP(B230,home!$B$2:$E$405,3,FALSE)</f>
        <v>0.73</v>
      </c>
      <c r="G230" s="15">
        <f>VLOOKUP(C230,away!$B$2:$E$405,4,FALSE)</f>
        <v>0.51</v>
      </c>
      <c r="H230" s="15">
        <f>VLOOKUP(A230,away!$A$2:$E$405,3,FALSE)</f>
        <v>1.2160493827160499</v>
      </c>
      <c r="I230" s="15">
        <f>VLOOKUP(C230,away!$B$2:$E$405,3,FALSE)</f>
        <v>1.25</v>
      </c>
      <c r="J230" s="15">
        <f>VLOOKUP(B230,home!$B$2:$E$405,4,FALSE)</f>
        <v>1.03</v>
      </c>
      <c r="K230" s="17">
        <f t="shared" si="282"/>
        <v>0.46652407407407537</v>
      </c>
      <c r="L230" s="17">
        <f t="shared" si="283"/>
        <v>1.5656635802469143</v>
      </c>
      <c r="M230" s="18">
        <f t="shared" si="228"/>
        <v>0.13104851847393589</v>
      </c>
      <c r="N230" s="18">
        <f t="shared" si="229"/>
        <v>6.1137288739832291E-2</v>
      </c>
      <c r="O230" s="18">
        <f t="shared" si="230"/>
        <v>0.20517789261995639</v>
      </c>
      <c r="P230" s="18">
        <f t="shared" si="231"/>
        <v>9.5720426374995199E-2</v>
      </c>
      <c r="Q230" s="18">
        <f t="shared" si="232"/>
        <v>1.4261008510374826E-2</v>
      </c>
      <c r="R230" s="18">
        <f t="shared" si="233"/>
        <v>0.16061977697343896</v>
      </c>
      <c r="S230" s="18">
        <f t="shared" si="234"/>
        <v>1.747902252560218E-2</v>
      </c>
      <c r="T230" s="18">
        <f t="shared" si="235"/>
        <v>2.2327941642285166E-2</v>
      </c>
      <c r="U230" s="18">
        <f t="shared" si="236"/>
        <v>7.493299273051808E-2</v>
      </c>
      <c r="V230" s="18">
        <f t="shared" si="237"/>
        <v>1.4185581444288154E-3</v>
      </c>
      <c r="W230" s="18">
        <f t="shared" si="238"/>
        <v>2.2177012635550414E-3</v>
      </c>
      <c r="X230" s="18">
        <f t="shared" si="239"/>
        <v>3.4721741002156923E-3</v>
      </c>
      <c r="Y230" s="18">
        <f t="shared" si="240"/>
        <v>2.7181282664921549E-3</v>
      </c>
      <c r="Z230" s="18">
        <f t="shared" si="241"/>
        <v>8.3825511691565102E-2</v>
      </c>
      <c r="AA230" s="18">
        <f t="shared" si="242"/>
        <v>3.910661922569298E-2</v>
      </c>
      <c r="AB230" s="18">
        <f t="shared" si="243"/>
        <v>9.1220896622169253E-3</v>
      </c>
      <c r="AC230" s="18">
        <f t="shared" si="244"/>
        <v>6.4758930510846604E-5</v>
      </c>
      <c r="AD230" s="18">
        <f t="shared" si="245"/>
        <v>2.5865275713823064E-4</v>
      </c>
      <c r="AE230" s="18">
        <f t="shared" si="246"/>
        <v>4.0496320178177786E-4</v>
      </c>
      <c r="AF230" s="18">
        <f t="shared" si="247"/>
        <v>3.1701806818495597E-4</v>
      </c>
      <c r="AG230" s="18">
        <f t="shared" si="248"/>
        <v>1.6544788121247285E-4</v>
      </c>
      <c r="AH230" s="18">
        <f t="shared" si="249"/>
        <v>3.2810637687761351E-2</v>
      </c>
      <c r="AI230" s="18">
        <f t="shared" si="250"/>
        <v>1.530695236706282E-2</v>
      </c>
      <c r="AJ230" s="18">
        <f t="shared" si="251"/>
        <v>3.5705308899699789E-3</v>
      </c>
      <c r="AK230" s="18">
        <f t="shared" si="252"/>
        <v>5.5524620579870958E-4</v>
      </c>
      <c r="AL230" s="18">
        <f t="shared" si="253"/>
        <v>1.892048078763986E-6</v>
      </c>
      <c r="AM230" s="18">
        <f t="shared" si="254"/>
        <v>2.4133547606123957E-5</v>
      </c>
      <c r="AN230" s="18">
        <f t="shared" si="255"/>
        <v>3.7785016549063387E-5</v>
      </c>
      <c r="AO230" s="18">
        <f t="shared" si="256"/>
        <v>2.9579312144947747E-5</v>
      </c>
      <c r="AP230" s="18">
        <f t="shared" si="257"/>
        <v>1.5437083918033307E-5</v>
      </c>
      <c r="AQ230" s="18">
        <f t="shared" si="258"/>
        <v>6.0423200189200228E-6</v>
      </c>
      <c r="AR230" s="18">
        <f t="shared" si="259"/>
        <v>1.0274084094480959E-2</v>
      </c>
      <c r="AS230" s="18">
        <f t="shared" si="260"/>
        <v>4.7931075691369134E-3</v>
      </c>
      <c r="AT230" s="18">
        <f t="shared" si="261"/>
        <v>1.1180500353145202E-3</v>
      </c>
      <c r="AU230" s="18">
        <f t="shared" si="262"/>
        <v>1.738657524978646E-4</v>
      </c>
      <c r="AV230" s="18">
        <f t="shared" si="263"/>
        <v>2.0278139799314657E-5</v>
      </c>
      <c r="AW230" s="18">
        <f t="shared" si="264"/>
        <v>3.838859135072078E-8</v>
      </c>
      <c r="AX230" s="18">
        <f t="shared" si="265"/>
        <v>1.8764801585115983E-6</v>
      </c>
      <c r="AY230" s="18">
        <f t="shared" si="266"/>
        <v>2.9379366432375668E-6</v>
      </c>
      <c r="AZ230" s="18">
        <f t="shared" si="267"/>
        <v>2.2999102016949654E-6</v>
      </c>
      <c r="BA230" s="18">
        <f t="shared" si="268"/>
        <v>1.2002952135440474E-6</v>
      </c>
      <c r="BB230" s="18">
        <f t="shared" si="269"/>
        <v>4.6981462534765191E-7</v>
      </c>
      <c r="BC230" s="18">
        <f t="shared" si="270"/>
        <v>1.4711432967483354E-7</v>
      </c>
      <c r="BD230" s="18">
        <f t="shared" si="271"/>
        <v>2.680959881187155E-3</v>
      </c>
      <c r="BE230" s="18">
        <f t="shared" si="272"/>
        <v>1.2507323262005803E-3</v>
      </c>
      <c r="BF230" s="18">
        <f t="shared" si="273"/>
        <v>2.9174837019762005E-4</v>
      </c>
      <c r="BG230" s="18">
        <f t="shared" si="274"/>
        <v>4.5369212756355081E-5</v>
      </c>
      <c r="BH230" s="18">
        <f t="shared" si="275"/>
        <v>5.2914574931570703E-6</v>
      </c>
      <c r="BI230" s="18">
        <f t="shared" si="276"/>
        <v>4.937184614994862E-7</v>
      </c>
      <c r="BJ230" s="19">
        <f t="shared" si="277"/>
        <v>0.10740223326248173</v>
      </c>
      <c r="BK230" s="19">
        <f t="shared" si="278"/>
        <v>0.24573611443419494</v>
      </c>
      <c r="BL230" s="19">
        <f t="shared" si="279"/>
        <v>0.56185671891994193</v>
      </c>
      <c r="BM230" s="19">
        <f t="shared" si="280"/>
        <v>0.33085276706759847</v>
      </c>
      <c r="BN230" s="19">
        <f t="shared" si="281"/>
        <v>0.66796491169253358</v>
      </c>
    </row>
    <row r="231" spans="1:66" x14ac:dyDescent="0.25">
      <c r="A231" t="s">
        <v>213</v>
      </c>
      <c r="B231" t="s">
        <v>219</v>
      </c>
      <c r="C231" t="s">
        <v>214</v>
      </c>
      <c r="D231" s="16">
        <v>44229</v>
      </c>
      <c r="E231" s="15">
        <f>VLOOKUP(A231,home!$A$2:$E$405,3,FALSE)</f>
        <v>1.25308641975309</v>
      </c>
      <c r="F231" s="15">
        <f>VLOOKUP(B231,home!$B$2:$E$405,3,FALSE)</f>
        <v>1.04</v>
      </c>
      <c r="G231" s="15">
        <f>VLOOKUP(C231,away!$B$2:$E$405,4,FALSE)</f>
        <v>0.73</v>
      </c>
      <c r="H231" s="15">
        <f>VLOOKUP(A231,away!$A$2:$E$405,3,FALSE)</f>
        <v>1.2160493827160499</v>
      </c>
      <c r="I231" s="15">
        <f>VLOOKUP(C231,away!$B$2:$E$405,3,FALSE)</f>
        <v>1.93</v>
      </c>
      <c r="J231" s="15">
        <f>VLOOKUP(B231,home!$B$2:$E$405,4,FALSE)</f>
        <v>1.2</v>
      </c>
      <c r="K231" s="17">
        <f t="shared" si="282"/>
        <v>0.95134320987654597</v>
      </c>
      <c r="L231" s="17">
        <f t="shared" si="283"/>
        <v>2.8163703703703713</v>
      </c>
      <c r="M231" s="18">
        <f t="shared" si="228"/>
        <v>2.310483028083548E-2</v>
      </c>
      <c r="N231" s="18">
        <f t="shared" si="229"/>
        <v>2.1980623403022839E-2</v>
      </c>
      <c r="O231" s="18">
        <f t="shared" si="230"/>
        <v>6.5071759415381195E-2</v>
      </c>
      <c r="P231" s="18">
        <f t="shared" si="231"/>
        <v>6.1905576474543089E-2</v>
      </c>
      <c r="Q231" s="18">
        <f t="shared" si="232"/>
        <v>1.0455558411659639E-2</v>
      </c>
      <c r="R231" s="18">
        <f t="shared" si="233"/>
        <v>9.1633087582674425E-2</v>
      </c>
      <c r="S231" s="18">
        <f t="shared" si="234"/>
        <v>4.1466441779321808E-2</v>
      </c>
      <c r="T231" s="18">
        <f t="shared" si="235"/>
        <v>2.9446724916274907E-2</v>
      </c>
      <c r="U231" s="18">
        <f t="shared" si="236"/>
        <v>8.7174515671800151E-2</v>
      </c>
      <c r="V231" s="18">
        <f t="shared" si="237"/>
        <v>1.2344720185228593E-2</v>
      </c>
      <c r="W231" s="18">
        <f t="shared" si="238"/>
        <v>3.3156081668000007E-3</v>
      </c>
      <c r="X231" s="18">
        <f t="shared" si="239"/>
        <v>9.3379806007335454E-3</v>
      </c>
      <c r="Y231" s="18">
        <f t="shared" si="240"/>
        <v>1.3149605941499642E-2</v>
      </c>
      <c r="Z231" s="18">
        <f t="shared" si="241"/>
        <v>8.6024237604465814E-2</v>
      </c>
      <c r="AA231" s="18">
        <f t="shared" si="242"/>
        <v>8.1838574329815172E-2</v>
      </c>
      <c r="AB231" s="18">
        <f t="shared" si="243"/>
        <v>3.8928285997323335E-2</v>
      </c>
      <c r="AC231" s="18">
        <f t="shared" si="244"/>
        <v>2.0672274211568846E-3</v>
      </c>
      <c r="AD231" s="18">
        <f t="shared" si="245"/>
        <v>7.8857032902410055E-4</v>
      </c>
      <c r="AE231" s="18">
        <f t="shared" si="246"/>
        <v>2.2209061096166915E-3</v>
      </c>
      <c r="AF231" s="18">
        <f t="shared" si="247"/>
        <v>3.1274470812494917E-3</v>
      </c>
      <c r="AG231" s="18">
        <f t="shared" si="248"/>
        <v>2.9360164315107894E-3</v>
      </c>
      <c r="AH231" s="18">
        <f t="shared" si="249"/>
        <v>6.0569028480729557E-2</v>
      </c>
      <c r="AI231" s="18">
        <f t="shared" si="250"/>
        <v>5.7621933973961183E-2</v>
      </c>
      <c r="AJ231" s="18">
        <f t="shared" si="251"/>
        <v>2.7409117813041319E-2</v>
      </c>
      <c r="AK231" s="18">
        <f t="shared" si="252"/>
        <v>8.6918260400477149E-3</v>
      </c>
      <c r="AL231" s="18">
        <f t="shared" si="253"/>
        <v>2.2155177710497771E-4</v>
      </c>
      <c r="AM231" s="18">
        <f t="shared" si="254"/>
        <v>1.500402056054384E-4</v>
      </c>
      <c r="AN231" s="18">
        <f t="shared" si="255"/>
        <v>4.2256878943143527E-4</v>
      </c>
      <c r="AO231" s="18">
        <f t="shared" si="256"/>
        <v>5.9505510899898544E-4</v>
      </c>
      <c r="AP231" s="18">
        <f t="shared" si="257"/>
        <v>5.5863185924075144E-4</v>
      </c>
      <c r="AQ231" s="18">
        <f t="shared" si="258"/>
        <v>3.9332855407764116E-4</v>
      </c>
      <c r="AR231" s="18">
        <f t="shared" si="259"/>
        <v>3.411696343504917E-2</v>
      </c>
      <c r="AS231" s="18">
        <f t="shared" si="260"/>
        <v>3.2456941505540425E-2</v>
      </c>
      <c r="AT231" s="18">
        <f t="shared" si="261"/>
        <v>1.543884545732806E-2</v>
      </c>
      <c r="AU231" s="18">
        <f t="shared" si="262"/>
        <v>4.8958802647208026E-3</v>
      </c>
      <c r="AV231" s="18">
        <f t="shared" si="263"/>
        <v>1.1644156115526803E-3</v>
      </c>
      <c r="AW231" s="18">
        <f t="shared" si="264"/>
        <v>1.6489205352223843E-5</v>
      </c>
      <c r="AX231" s="18">
        <f t="shared" si="265"/>
        <v>2.3789955135202438E-5</v>
      </c>
      <c r="AY231" s="18">
        <f t="shared" si="266"/>
        <v>6.7001324755224615E-5</v>
      </c>
      <c r="AZ231" s="18">
        <f t="shared" si="267"/>
        <v>9.4350272908088749E-5</v>
      </c>
      <c r="BA231" s="18">
        <f t="shared" si="268"/>
        <v>8.8575104351566503E-5</v>
      </c>
      <c r="BB231" s="18">
        <f t="shared" si="269"/>
        <v>6.2365074862053924E-5</v>
      </c>
      <c r="BC231" s="18">
        <f t="shared" si="270"/>
        <v>3.5128629797483743E-5</v>
      </c>
      <c r="BD231" s="18">
        <f t="shared" si="271"/>
        <v>1.6014334157580325E-2</v>
      </c>
      <c r="BE231" s="18">
        <f t="shared" si="272"/>
        <v>1.5235128061508077E-2</v>
      </c>
      <c r="BF231" s="18">
        <f t="shared" si="273"/>
        <v>7.2469178164576674E-3</v>
      </c>
      <c r="BG231" s="18">
        <f t="shared" si="274"/>
        <v>2.2981020190734557E-3</v>
      </c>
      <c r="BH231" s="18">
        <f t="shared" si="275"/>
        <v>5.4657093786227809E-4</v>
      </c>
      <c r="BI231" s="18">
        <f t="shared" si="276"/>
        <v>1.0399531009022679E-4</v>
      </c>
      <c r="BJ231" s="19">
        <f t="shared" si="277"/>
        <v>9.9249876270555509E-2</v>
      </c>
      <c r="BK231" s="19">
        <f t="shared" si="278"/>
        <v>0.14117734924294606</v>
      </c>
      <c r="BL231" s="19">
        <f t="shared" si="279"/>
        <v>0.64845622388153723</v>
      </c>
      <c r="BM231" s="19">
        <f t="shared" si="280"/>
        <v>0.70070573931198477</v>
      </c>
      <c r="BN231" s="19">
        <f t="shared" si="281"/>
        <v>0.27415143556811666</v>
      </c>
    </row>
    <row r="232" spans="1:66" x14ac:dyDescent="0.25">
      <c r="A232" t="s">
        <v>40</v>
      </c>
      <c r="B232" t="s">
        <v>317</v>
      </c>
      <c r="C232" t="s">
        <v>332</v>
      </c>
      <c r="D232" s="16">
        <v>44229</v>
      </c>
      <c r="E232" s="15">
        <f>VLOOKUP(A232,home!$A$2:$E$405,3,FALSE)</f>
        <v>1.5125</v>
      </c>
      <c r="F232" s="15">
        <f>VLOOKUP(B232,home!$B$2:$E$405,3,FALSE)</f>
        <v>1.08</v>
      </c>
      <c r="G232" s="15">
        <f>VLOOKUP(C232,away!$B$2:$E$405,4,FALSE)</f>
        <v>0.6</v>
      </c>
      <c r="H232" s="15">
        <f>VLOOKUP(A232,away!$A$2:$E$405,3,FALSE)</f>
        <v>1.1875</v>
      </c>
      <c r="I232" s="15">
        <f>VLOOKUP(C232,away!$B$2:$E$405,3,FALSE)</f>
        <v>1.44</v>
      </c>
      <c r="J232" s="15">
        <f>VLOOKUP(B232,home!$B$2:$E$405,4,FALSE)</f>
        <v>0.92</v>
      </c>
      <c r="K232" s="17">
        <f t="shared" si="282"/>
        <v>0.98009999999999997</v>
      </c>
      <c r="L232" s="17">
        <f t="shared" si="283"/>
        <v>1.5731999999999999</v>
      </c>
      <c r="M232" s="18">
        <f t="shared" si="228"/>
        <v>7.7824421190736168E-2</v>
      </c>
      <c r="N232" s="18">
        <f t="shared" si="229"/>
        <v>7.6275715209040515E-2</v>
      </c>
      <c r="O232" s="18">
        <f t="shared" si="230"/>
        <v>0.12243337941726613</v>
      </c>
      <c r="P232" s="18">
        <f t="shared" si="231"/>
        <v>0.11999695516686253</v>
      </c>
      <c r="Q232" s="18">
        <f t="shared" si="232"/>
        <v>3.73789142381903E-2</v>
      </c>
      <c r="R232" s="18">
        <f t="shared" si="233"/>
        <v>9.6306096249621553E-2</v>
      </c>
      <c r="S232" s="18">
        <f t="shared" si="234"/>
        <v>4.6255625898031207E-2</v>
      </c>
      <c r="T232" s="18">
        <f t="shared" si="235"/>
        <v>5.8804507879520976E-2</v>
      </c>
      <c r="U232" s="18">
        <f t="shared" si="236"/>
        <v>9.4389604934254079E-2</v>
      </c>
      <c r="V232" s="18">
        <f t="shared" si="237"/>
        <v>7.9245822871770368E-3</v>
      </c>
      <c r="W232" s="18">
        <f t="shared" si="238"/>
        <v>1.2211691281616772E-2</v>
      </c>
      <c r="X232" s="18">
        <f t="shared" si="239"/>
        <v>1.9211432724239506E-2</v>
      </c>
      <c r="Y232" s="18">
        <f t="shared" si="240"/>
        <v>1.5111712980886797E-2</v>
      </c>
      <c r="Z232" s="18">
        <f t="shared" si="241"/>
        <v>5.0502916873301551E-2</v>
      </c>
      <c r="AA232" s="18">
        <f t="shared" si="242"/>
        <v>4.9497908827522849E-2</v>
      </c>
      <c r="AB232" s="18">
        <f t="shared" si="243"/>
        <v>2.425645022092757E-2</v>
      </c>
      <c r="AC232" s="18">
        <f t="shared" si="244"/>
        <v>7.6367878077428697E-4</v>
      </c>
      <c r="AD232" s="18">
        <f t="shared" si="245"/>
        <v>2.9921696562781488E-3</v>
      </c>
      <c r="AE232" s="18">
        <f t="shared" si="246"/>
        <v>4.7072813032567832E-3</v>
      </c>
      <c r="AF232" s="18">
        <f t="shared" si="247"/>
        <v>3.7027474731417863E-3</v>
      </c>
      <c r="AG232" s="18">
        <f t="shared" si="248"/>
        <v>1.9417207749155532E-3</v>
      </c>
      <c r="AH232" s="18">
        <f t="shared" si="249"/>
        <v>1.9862797206269496E-2</v>
      </c>
      <c r="AI232" s="18">
        <f t="shared" si="250"/>
        <v>1.9467527541864732E-2</v>
      </c>
      <c r="AJ232" s="18">
        <f t="shared" si="251"/>
        <v>9.540061871890812E-3</v>
      </c>
      <c r="AK232" s="18">
        <f t="shared" si="252"/>
        <v>3.1167382135467285E-3</v>
      </c>
      <c r="AL232" s="18">
        <f t="shared" si="253"/>
        <v>4.7100448428064646E-5</v>
      </c>
      <c r="AM232" s="18">
        <f t="shared" si="254"/>
        <v>5.8652509602364299E-4</v>
      </c>
      <c r="AN232" s="18">
        <f t="shared" si="255"/>
        <v>9.22721281064395E-4</v>
      </c>
      <c r="AO232" s="18">
        <f t="shared" si="256"/>
        <v>7.2581255968525327E-4</v>
      </c>
      <c r="AP232" s="18">
        <f t="shared" si="257"/>
        <v>3.8061610629894687E-4</v>
      </c>
      <c r="AQ232" s="18">
        <f t="shared" si="258"/>
        <v>1.4969631460737579E-4</v>
      </c>
      <c r="AR232" s="18">
        <f t="shared" si="259"/>
        <v>6.2496305129806249E-3</v>
      </c>
      <c r="AS232" s="18">
        <f t="shared" si="260"/>
        <v>6.1252628657723109E-3</v>
      </c>
      <c r="AT232" s="18">
        <f t="shared" si="261"/>
        <v>3.0016850673717206E-3</v>
      </c>
      <c r="AU232" s="18">
        <f t="shared" si="262"/>
        <v>9.8065051151034126E-4</v>
      </c>
      <c r="AV232" s="18">
        <f t="shared" si="263"/>
        <v>2.4028389158282129E-4</v>
      </c>
      <c r="AW232" s="18">
        <f t="shared" si="264"/>
        <v>2.0173296333399283E-6</v>
      </c>
      <c r="AX232" s="18">
        <f t="shared" si="265"/>
        <v>9.5808874435462029E-5</v>
      </c>
      <c r="AY232" s="18">
        <f t="shared" si="266"/>
        <v>1.5072652126186885E-4</v>
      </c>
      <c r="AZ232" s="18">
        <f t="shared" si="267"/>
        <v>1.1856148162458606E-4</v>
      </c>
      <c r="BA232" s="18">
        <f t="shared" si="268"/>
        <v>6.2173640963932947E-5</v>
      </c>
      <c r="BB232" s="18">
        <f t="shared" si="269"/>
        <v>2.4452892991114823E-5</v>
      </c>
      <c r="BC232" s="18">
        <f t="shared" si="270"/>
        <v>7.6938582507243556E-6</v>
      </c>
      <c r="BD232" s="18">
        <f t="shared" si="271"/>
        <v>1.6386531205035216E-3</v>
      </c>
      <c r="BE232" s="18">
        <f t="shared" si="272"/>
        <v>1.6060439234055015E-3</v>
      </c>
      <c r="BF232" s="18">
        <f t="shared" si="273"/>
        <v>7.8704182466486595E-4</v>
      </c>
      <c r="BG232" s="18">
        <f t="shared" si="274"/>
        <v>2.5712656411801173E-4</v>
      </c>
      <c r="BH232" s="18">
        <f t="shared" si="275"/>
        <v>6.300243637301581E-5</v>
      </c>
      <c r="BI232" s="18">
        <f t="shared" si="276"/>
        <v>1.2349737577838563E-5</v>
      </c>
      <c r="BJ232" s="19">
        <f t="shared" si="277"/>
        <v>0.2355626821482944</v>
      </c>
      <c r="BK232" s="19">
        <f t="shared" si="278"/>
        <v>0.25296309029327108</v>
      </c>
      <c r="BL232" s="19">
        <f t="shared" si="279"/>
        <v>0.45983229493902461</v>
      </c>
      <c r="BM232" s="19">
        <f t="shared" si="280"/>
        <v>0.46849679359054602</v>
      </c>
      <c r="BN232" s="19">
        <f t="shared" si="281"/>
        <v>0.53021548147171726</v>
      </c>
    </row>
    <row r="233" spans="1:66" x14ac:dyDescent="0.25">
      <c r="A233" t="s">
        <v>40</v>
      </c>
      <c r="B233" t="s">
        <v>321</v>
      </c>
      <c r="C233" t="s">
        <v>234</v>
      </c>
      <c r="D233" s="16">
        <v>44229</v>
      </c>
      <c r="E233" s="15">
        <f>VLOOKUP(A233,home!$A$2:$E$405,3,FALSE)</f>
        <v>1.5125</v>
      </c>
      <c r="F233" s="15">
        <f>VLOOKUP(B233,home!$B$2:$E$405,3,FALSE)</f>
        <v>1.62</v>
      </c>
      <c r="G233" s="15">
        <f>VLOOKUP(C233,away!$B$2:$E$405,4,FALSE)</f>
        <v>1.32</v>
      </c>
      <c r="H233" s="15">
        <f>VLOOKUP(A233,away!$A$2:$E$405,3,FALSE)</f>
        <v>1.1875</v>
      </c>
      <c r="I233" s="15">
        <f>VLOOKUP(C233,away!$B$2:$E$405,3,FALSE)</f>
        <v>0.6</v>
      </c>
      <c r="J233" s="15">
        <f>VLOOKUP(B233,home!$B$2:$E$405,4,FALSE)</f>
        <v>0.46</v>
      </c>
      <c r="K233" s="17">
        <f t="shared" si="282"/>
        <v>3.2343300000000004</v>
      </c>
      <c r="L233" s="17">
        <f t="shared" si="283"/>
        <v>0.32775000000000004</v>
      </c>
      <c r="M233" s="18">
        <f t="shared" si="228"/>
        <v>2.8379733435013703E-2</v>
      </c>
      <c r="N233" s="18">
        <f t="shared" si="229"/>
        <v>9.178942324086789E-2</v>
      </c>
      <c r="O233" s="18">
        <f t="shared" si="230"/>
        <v>9.3014576333257434E-3</v>
      </c>
      <c r="P233" s="18">
        <f t="shared" si="231"/>
        <v>3.0083983467194458E-2</v>
      </c>
      <c r="Q233" s="18">
        <f t="shared" si="232"/>
        <v>0.14843864263531814</v>
      </c>
      <c r="R233" s="18">
        <f t="shared" si="233"/>
        <v>1.5242763696612562E-3</v>
      </c>
      <c r="S233" s="18">
        <f t="shared" si="234"/>
        <v>7.9726441346505209E-3</v>
      </c>
      <c r="T233" s="18">
        <f t="shared" si="235"/>
        <v>4.8650765123725528E-2</v>
      </c>
      <c r="U233" s="18">
        <f t="shared" si="236"/>
        <v>4.9300127906864921E-3</v>
      </c>
      <c r="V233" s="18">
        <f t="shared" si="237"/>
        <v>9.3904606995488251E-4</v>
      </c>
      <c r="W233" s="18">
        <f t="shared" si="238"/>
        <v>0.16003318501156286</v>
      </c>
      <c r="X233" s="18">
        <f t="shared" si="239"/>
        <v>5.2450876387539737E-2</v>
      </c>
      <c r="Y233" s="18">
        <f t="shared" si="240"/>
        <v>8.5953873680080749E-3</v>
      </c>
      <c r="Z233" s="18">
        <f t="shared" si="241"/>
        <v>1.665271933854923E-4</v>
      </c>
      <c r="AA233" s="18">
        <f t="shared" si="242"/>
        <v>5.3860389738249938E-4</v>
      </c>
      <c r="AB233" s="18">
        <f t="shared" si="243"/>
        <v>8.7101137171056965E-4</v>
      </c>
      <c r="AC233" s="18">
        <f t="shared" si="244"/>
        <v>6.2214833932783395E-5</v>
      </c>
      <c r="AD233" s="18">
        <f t="shared" si="245"/>
        <v>0.12940003281961207</v>
      </c>
      <c r="AE233" s="18">
        <f t="shared" si="246"/>
        <v>4.2410860756627859E-2</v>
      </c>
      <c r="AF233" s="18">
        <f t="shared" si="247"/>
        <v>6.9500798064923916E-3</v>
      </c>
      <c r="AG233" s="18">
        <f t="shared" si="248"/>
        <v>7.5929621885929399E-4</v>
      </c>
      <c r="AH233" s="18">
        <f t="shared" si="249"/>
        <v>1.3644821908023774E-5</v>
      </c>
      <c r="AI233" s="18">
        <f t="shared" si="250"/>
        <v>4.4131856841778547E-5</v>
      </c>
      <c r="AJ233" s="18">
        <f t="shared" si="251"/>
        <v>7.1368494269534805E-5</v>
      </c>
      <c r="AK233" s="18">
        <f t="shared" si="252"/>
        <v>7.6943087356928181E-5</v>
      </c>
      <c r="AL233" s="18">
        <f t="shared" si="253"/>
        <v>2.6380375132613736E-6</v>
      </c>
      <c r="AM233" s="18">
        <f t="shared" si="254"/>
        <v>8.3704481629891192E-2</v>
      </c>
      <c r="AN233" s="18">
        <f t="shared" si="255"/>
        <v>2.7434143854196846E-2</v>
      </c>
      <c r="AO233" s="18">
        <f t="shared" si="256"/>
        <v>4.4957703241065086E-3</v>
      </c>
      <c r="AP233" s="18">
        <f t="shared" si="257"/>
        <v>4.9116290790863614E-4</v>
      </c>
      <c r="AQ233" s="18">
        <f t="shared" si="258"/>
        <v>4.0244660766763872E-5</v>
      </c>
      <c r="AR233" s="18">
        <f t="shared" si="259"/>
        <v>8.9441807607095891E-7</v>
      </c>
      <c r="AS233" s="18">
        <f t="shared" si="260"/>
        <v>2.8928432159785854E-6</v>
      </c>
      <c r="AT233" s="18">
        <f t="shared" si="261"/>
        <v>4.6782047993680092E-6</v>
      </c>
      <c r="AU233" s="18">
        <f t="shared" si="262"/>
        <v>5.0436193762466453E-6</v>
      </c>
      <c r="AV233" s="18">
        <f t="shared" si="263"/>
        <v>4.0781823642939536E-6</v>
      </c>
      <c r="AW233" s="18">
        <f t="shared" si="264"/>
        <v>7.7679334402219363E-8</v>
      </c>
      <c r="AX233" s="18">
        <f t="shared" si="265"/>
        <v>4.5121319345001007E-2</v>
      </c>
      <c r="AY233" s="18">
        <f t="shared" si="266"/>
        <v>1.4788512415324083E-2</v>
      </c>
      <c r="AZ233" s="18">
        <f t="shared" si="267"/>
        <v>2.4234674720612342E-3</v>
      </c>
      <c r="BA233" s="18">
        <f t="shared" si="268"/>
        <v>2.6476382132268993E-4</v>
      </c>
      <c r="BB233" s="18">
        <f t="shared" si="269"/>
        <v>2.1694085609627903E-5</v>
      </c>
      <c r="BC233" s="18">
        <f t="shared" si="270"/>
        <v>1.4220473117111101E-6</v>
      </c>
      <c r="BD233" s="18">
        <f t="shared" si="271"/>
        <v>4.8857587405376115E-8</v>
      </c>
      <c r="BE233" s="18">
        <f t="shared" si="272"/>
        <v>1.5802156067283017E-7</v>
      </c>
      <c r="BF233" s="18">
        <f t="shared" si="273"/>
        <v>2.555469371654774E-7</v>
      </c>
      <c r="BG233" s="18">
        <f t="shared" si="274"/>
        <v>2.7550770842747292E-7</v>
      </c>
      <c r="BH233" s="18">
        <f t="shared" si="275"/>
        <v>2.2277071164955716E-7</v>
      </c>
      <c r="BI233" s="18">
        <f t="shared" si="276"/>
        <v>1.4410279916190248E-7</v>
      </c>
      <c r="BJ233" s="19">
        <f t="shared" si="277"/>
        <v>0.86826553193211409</v>
      </c>
      <c r="BK233" s="19">
        <f t="shared" si="278"/>
        <v>8.2228772393583699E-2</v>
      </c>
      <c r="BL233" s="19">
        <f t="shared" si="279"/>
        <v>1.7390142398279271E-2</v>
      </c>
      <c r="BM233" s="19">
        <f t="shared" si="280"/>
        <v>0.64374502239999165</v>
      </c>
      <c r="BN233" s="19">
        <f t="shared" si="281"/>
        <v>0.30951751678138117</v>
      </c>
    </row>
    <row r="234" spans="1:66" x14ac:dyDescent="0.25">
      <c r="A234" t="s">
        <v>40</v>
      </c>
      <c r="B234" t="s">
        <v>319</v>
      </c>
      <c r="C234" t="s">
        <v>334</v>
      </c>
      <c r="D234" s="16">
        <v>44229</v>
      </c>
      <c r="E234" s="15">
        <f>VLOOKUP(A234,home!$A$2:$E$405,3,FALSE)</f>
        <v>1.5125</v>
      </c>
      <c r="F234" s="15">
        <f>VLOOKUP(B234,home!$B$2:$E$405,3,FALSE)</f>
        <v>1.1399999999999999</v>
      </c>
      <c r="G234" s="15">
        <f>VLOOKUP(C234,away!$B$2:$E$405,4,FALSE)</f>
        <v>1.08</v>
      </c>
      <c r="H234" s="15">
        <f>VLOOKUP(A234,away!$A$2:$E$405,3,FALSE)</f>
        <v>1.1875</v>
      </c>
      <c r="I234" s="15">
        <f>VLOOKUP(C234,away!$B$2:$E$405,3,FALSE)</f>
        <v>0.66</v>
      </c>
      <c r="J234" s="15">
        <f>VLOOKUP(B234,home!$B$2:$E$405,4,FALSE)</f>
        <v>1.22</v>
      </c>
      <c r="K234" s="17">
        <f t="shared" si="282"/>
        <v>1.86219</v>
      </c>
      <c r="L234" s="17">
        <f t="shared" si="283"/>
        <v>0.956175</v>
      </c>
      <c r="M234" s="18">
        <f t="shared" si="228"/>
        <v>5.9703478138754491E-2</v>
      </c>
      <c r="N234" s="18">
        <f t="shared" si="229"/>
        <v>0.11117921995520724</v>
      </c>
      <c r="O234" s="18">
        <f t="shared" si="230"/>
        <v>5.7086973209323572E-2</v>
      </c>
      <c r="P234" s="18">
        <f t="shared" si="231"/>
        <v>0.10630679064067028</v>
      </c>
      <c r="Q234" s="18">
        <f t="shared" si="232"/>
        <v>0.1035184158041937</v>
      </c>
      <c r="R234" s="18">
        <f t="shared" si="233"/>
        <v>2.7292568304212481E-2</v>
      </c>
      <c r="S234" s="18">
        <f t="shared" si="234"/>
        <v>4.732192364930056E-2</v>
      </c>
      <c r="T234" s="18">
        <f t="shared" si="235"/>
        <v>9.8981721231574907E-2</v>
      </c>
      <c r="U234" s="18">
        <f t="shared" si="236"/>
        <v>5.0823947770421443E-2</v>
      </c>
      <c r="V234" s="18">
        <f t="shared" si="237"/>
        <v>9.3622720278605017E-3</v>
      </c>
      <c r="W234" s="18">
        <f t="shared" si="238"/>
        <v>6.4256986242137173E-2</v>
      </c>
      <c r="X234" s="18">
        <f t="shared" si="239"/>
        <v>6.1440923820075502E-2</v>
      </c>
      <c r="Y234" s="18">
        <f t="shared" si="240"/>
        <v>2.9374137666830342E-2</v>
      </c>
      <c r="Z234" s="18">
        <f t="shared" si="241"/>
        <v>8.6988238327601244E-3</v>
      </c>
      <c r="AA234" s="18">
        <f t="shared" si="242"/>
        <v>1.6198862753127576E-2</v>
      </c>
      <c r="AB234" s="18">
        <f t="shared" si="243"/>
        <v>1.5082680115123322E-2</v>
      </c>
      <c r="AC234" s="18">
        <f t="shared" si="244"/>
        <v>1.0418918664940409E-3</v>
      </c>
      <c r="AD234" s="18">
        <f t="shared" si="245"/>
        <v>2.991467930256134E-2</v>
      </c>
      <c r="AE234" s="18">
        <f t="shared" si="246"/>
        <v>2.8603668482126587E-2</v>
      </c>
      <c r="AF234" s="18">
        <f t="shared" si="247"/>
        <v>1.3675056355448693E-2</v>
      </c>
      <c r="AG234" s="18">
        <f t="shared" si="248"/>
        <v>4.3585823368903851E-3</v>
      </c>
      <c r="AH234" s="18">
        <f t="shared" si="249"/>
        <v>2.0793994695723524E-3</v>
      </c>
      <c r="AI234" s="18">
        <f t="shared" si="250"/>
        <v>3.8722368982429395E-3</v>
      </c>
      <c r="AJ234" s="18">
        <f t="shared" si="251"/>
        <v>3.6054204147695102E-3</v>
      </c>
      <c r="AK234" s="18">
        <f t="shared" si="252"/>
        <v>2.2379926140598787E-3</v>
      </c>
      <c r="AL234" s="18">
        <f t="shared" si="253"/>
        <v>7.4206852916800488E-5</v>
      </c>
      <c r="AM234" s="18">
        <f t="shared" si="254"/>
        <v>1.1141363330087339E-2</v>
      </c>
      <c r="AN234" s="18">
        <f t="shared" si="255"/>
        <v>1.0653093082146261E-2</v>
      </c>
      <c r="AO234" s="18">
        <f t="shared" si="256"/>
        <v>5.0931106389105994E-3</v>
      </c>
      <c r="AP234" s="18">
        <f t="shared" si="257"/>
        <v>1.6233016883867809E-3</v>
      </c>
      <c r="AQ234" s="18">
        <f t="shared" si="258"/>
        <v>3.8804012297330751E-4</v>
      </c>
      <c r="AR234" s="18">
        <f t="shared" si="259"/>
        <v>3.9765395756366896E-4</v>
      </c>
      <c r="AS234" s="18">
        <f t="shared" si="260"/>
        <v>7.4050722323548875E-4</v>
      </c>
      <c r="AT234" s="18">
        <f t="shared" si="261"/>
        <v>6.8948257301844741E-4</v>
      </c>
      <c r="AU234" s="18">
        <f t="shared" si="262"/>
        <v>4.27982517549741E-4</v>
      </c>
      <c r="AV234" s="18">
        <f t="shared" si="263"/>
        <v>1.9924619108898796E-4</v>
      </c>
      <c r="AW234" s="18">
        <f t="shared" si="264"/>
        <v>3.6703111885688777E-6</v>
      </c>
      <c r="AX234" s="18">
        <f t="shared" si="265"/>
        <v>3.4578892299425607E-3</v>
      </c>
      <c r="AY234" s="18">
        <f t="shared" si="266"/>
        <v>3.3063472344403277E-3</v>
      </c>
      <c r="AZ234" s="18">
        <f t="shared" si="267"/>
        <v>1.58072328344549E-3</v>
      </c>
      <c r="BA234" s="18">
        <f t="shared" si="268"/>
        <v>5.0381602851616385E-4</v>
      </c>
      <c r="BB234" s="18">
        <f t="shared" si="269"/>
        <v>1.2043407276661072E-4</v>
      </c>
      <c r="BC234" s="18">
        <f t="shared" si="270"/>
        <v>2.3031209905522807E-5</v>
      </c>
      <c r="BD234" s="18">
        <f t="shared" si="271"/>
        <v>6.3371128812240171E-5</v>
      </c>
      <c r="BE234" s="18">
        <f t="shared" si="272"/>
        <v>1.1800908236286554E-4</v>
      </c>
      <c r="BF234" s="18">
        <f t="shared" si="273"/>
        <v>1.0987766654265231E-4</v>
      </c>
      <c r="BG234" s="18">
        <f t="shared" si="274"/>
        <v>6.820436395302058E-5</v>
      </c>
      <c r="BH234" s="18">
        <f t="shared" si="275"/>
        <v>3.1752371127418833E-5</v>
      </c>
      <c r="BI234" s="18">
        <f t="shared" si="276"/>
        <v>1.1825789597953613E-5</v>
      </c>
      <c r="BJ234" s="19">
        <f t="shared" si="277"/>
        <v>0.58319454111856683</v>
      </c>
      <c r="BK234" s="19">
        <f t="shared" si="278"/>
        <v>0.22711691041043697</v>
      </c>
      <c r="BL234" s="19">
        <f t="shared" si="279"/>
        <v>0.18113799441370559</v>
      </c>
      <c r="BM234" s="19">
        <f t="shared" si="280"/>
        <v>0.53175814679985611</v>
      </c>
      <c r="BN234" s="19">
        <f t="shared" si="281"/>
        <v>0.46508744605236174</v>
      </c>
    </row>
    <row r="235" spans="1:66" x14ac:dyDescent="0.25">
      <c r="A235" t="s">
        <v>69</v>
      </c>
      <c r="B235" t="s">
        <v>75</v>
      </c>
      <c r="C235" t="s">
        <v>262</v>
      </c>
      <c r="D235" s="16">
        <v>44257</v>
      </c>
      <c r="E235" s="15">
        <f>VLOOKUP(A235,home!$A$2:$E$405,3,FALSE)</f>
        <v>1.34666666666667</v>
      </c>
      <c r="F235" s="15">
        <f>VLOOKUP(B235,home!$B$2:$E$405,3,FALSE)</f>
        <v>0.61</v>
      </c>
      <c r="G235" s="15">
        <f>VLOOKUP(C235,away!$B$2:$E$405,4,FALSE)</f>
        <v>0.47</v>
      </c>
      <c r="H235" s="15">
        <f>VLOOKUP(A235,away!$A$2:$E$405,3,FALSE)</f>
        <v>1.3688888888888899</v>
      </c>
      <c r="I235" s="15">
        <f>VLOOKUP(C235,away!$B$2:$E$405,3,FALSE)</f>
        <v>1.42</v>
      </c>
      <c r="J235" s="15">
        <f>VLOOKUP(B235,home!$B$2:$E$405,4,FALSE)</f>
        <v>0.86</v>
      </c>
      <c r="K235" s="17">
        <f t="shared" si="282"/>
        <v>0.38608933333333428</v>
      </c>
      <c r="L235" s="17">
        <f t="shared" si="283"/>
        <v>1.6716871111111122</v>
      </c>
      <c r="M235" s="18">
        <f t="shared" si="228"/>
        <v>0.12773768619023432</v>
      </c>
      <c r="N235" s="18">
        <f t="shared" si="229"/>
        <v>4.9318158102730235E-2</v>
      </c>
      <c r="O235" s="18">
        <f t="shared" si="230"/>
        <v>0.21353744360737062</v>
      </c>
      <c r="P235" s="18">
        <f t="shared" si="231"/>
        <v>8.2444529244074194E-2</v>
      </c>
      <c r="Q235" s="18">
        <f t="shared" si="232"/>
        <v>9.520607391555547E-3</v>
      </c>
      <c r="R235" s="18">
        <f t="shared" si="233"/>
        <v>0.17848389610902876</v>
      </c>
      <c r="S235" s="18">
        <f t="shared" si="234"/>
        <v>1.3302848605215791E-2</v>
      </c>
      <c r="T235" s="18">
        <f t="shared" si="235"/>
        <v>1.5915476666412593E-2</v>
      </c>
      <c r="U235" s="18">
        <f t="shared" si="236"/>
        <v>6.8910728459471007E-2</v>
      </c>
      <c r="V235" s="18">
        <f t="shared" si="237"/>
        <v>9.5399244739799243E-4</v>
      </c>
      <c r="W235" s="18">
        <f t="shared" si="238"/>
        <v>1.2252683202446989E-3</v>
      </c>
      <c r="X235" s="18">
        <f t="shared" si="239"/>
        <v>2.0482652586058256E-3</v>
      </c>
      <c r="Y235" s="18">
        <f t="shared" si="240"/>
        <v>1.7120293164740144E-3</v>
      </c>
      <c r="Z235" s="18">
        <f t="shared" si="241"/>
        <v>9.9456409555452721E-2</v>
      </c>
      <c r="AA235" s="18">
        <f t="shared" si="242"/>
        <v>3.8399058860991805E-2</v>
      </c>
      <c r="AB235" s="18">
        <f t="shared" si="243"/>
        <v>7.4127335181338929E-3</v>
      </c>
      <c r="AC235" s="18">
        <f t="shared" si="244"/>
        <v>3.8482896362607791E-5</v>
      </c>
      <c r="AD235" s="18">
        <f t="shared" si="245"/>
        <v>1.1826575722943253E-4</v>
      </c>
      <c r="AE235" s="18">
        <f t="shared" si="246"/>
        <v>1.9770334204623818E-4</v>
      </c>
      <c r="AF235" s="18">
        <f t="shared" si="247"/>
        <v>1.6524906436114401E-4</v>
      </c>
      <c r="AG235" s="18">
        <f t="shared" si="248"/>
        <v>9.2081577005231709E-5</v>
      </c>
      <c r="AH235" s="18">
        <f t="shared" si="249"/>
        <v>4.1564999492809583E-2</v>
      </c>
      <c r="AI235" s="18">
        <f t="shared" si="250"/>
        <v>1.6047802944179231E-2</v>
      </c>
      <c r="AJ235" s="18">
        <f t="shared" si="251"/>
        <v>3.0979427700914388E-3</v>
      </c>
      <c r="AK235" s="18">
        <f t="shared" si="252"/>
        <v>3.9869421960314231E-4</v>
      </c>
      <c r="AL235" s="18">
        <f t="shared" si="253"/>
        <v>9.9350610432655641E-7</v>
      </c>
      <c r="AM235" s="18">
        <f t="shared" si="254"/>
        <v>9.1322294729747119E-6</v>
      </c>
      <c r="AN235" s="18">
        <f t="shared" si="255"/>
        <v>1.526623030568085E-5</v>
      </c>
      <c r="AO235" s="18">
        <f t="shared" si="256"/>
        <v>1.2760180218630268E-5</v>
      </c>
      <c r="AP235" s="18">
        <f t="shared" si="257"/>
        <v>7.1103429356463987E-6</v>
      </c>
      <c r="AQ235" s="18">
        <f t="shared" si="258"/>
        <v>2.9715671602750074E-6</v>
      </c>
      <c r="AR235" s="18">
        <f t="shared" si="259"/>
        <v>1.3896734785093949E-2</v>
      </c>
      <c r="AS235" s="18">
        <f t="shared" si="260"/>
        <v>5.3653810686870793E-3</v>
      </c>
      <c r="AT235" s="18">
        <f t="shared" si="261"/>
        <v>1.0357581999443435E-3</v>
      </c>
      <c r="AU235" s="18">
        <f t="shared" si="262"/>
        <v>1.3329839763701537E-4</v>
      </c>
      <c r="AV235" s="18">
        <f t="shared" si="263"/>
        <v>1.2866272369519239E-5</v>
      </c>
      <c r="AW235" s="18">
        <f t="shared" si="264"/>
        <v>1.7811924124275979E-8</v>
      </c>
      <c r="AX235" s="18">
        <f t="shared" si="265"/>
        <v>5.8764273151130582E-7</v>
      </c>
      <c r="AY235" s="18">
        <f t="shared" si="266"/>
        <v>9.8235478020557763E-7</v>
      </c>
      <c r="AZ235" s="18">
        <f t="shared" si="267"/>
        <v>8.2109491230402695E-7</v>
      </c>
      <c r="BA235" s="18">
        <f t="shared" si="268"/>
        <v>4.5753792729918369E-7</v>
      </c>
      <c r="BB235" s="18">
        <f t="shared" si="269"/>
        <v>1.9121506397763455E-7</v>
      </c>
      <c r="BC235" s="18">
        <f t="shared" si="270"/>
        <v>6.393035158033972E-8</v>
      </c>
      <c r="BD235" s="18">
        <f t="shared" si="271"/>
        <v>3.8718320711285024E-3</v>
      </c>
      <c r="BE235" s="18">
        <f t="shared" si="272"/>
        <v>1.4948730631206264E-3</v>
      </c>
      <c r="BF235" s="18">
        <f t="shared" si="273"/>
        <v>2.8857727217910097E-4</v>
      </c>
      <c r="BG235" s="18">
        <f t="shared" si="274"/>
        <v>3.7138868876927095E-5</v>
      </c>
      <c r="BH235" s="18">
        <f t="shared" si="275"/>
        <v>3.5847302813617244E-6</v>
      </c>
      <c r="BI235" s="18">
        <f t="shared" si="276"/>
        <v>2.7680522490215281E-7</v>
      </c>
      <c r="BJ235" s="19">
        <f t="shared" si="277"/>
        <v>8.0363449122525035E-2</v>
      </c>
      <c r="BK235" s="19">
        <f t="shared" si="278"/>
        <v>0.22447951524416945</v>
      </c>
      <c r="BL235" s="19">
        <f t="shared" si="279"/>
        <v>0.5939936215162227</v>
      </c>
      <c r="BM235" s="19">
        <f t="shared" si="280"/>
        <v>0.33724971025052025</v>
      </c>
      <c r="BN235" s="19">
        <f t="shared" si="281"/>
        <v>0.66104232064499369</v>
      </c>
    </row>
    <row r="236" spans="1:66" x14ac:dyDescent="0.25">
      <c r="A236" t="s">
        <v>69</v>
      </c>
      <c r="B236" t="s">
        <v>76</v>
      </c>
      <c r="C236" t="s">
        <v>78</v>
      </c>
      <c r="D236" s="16">
        <v>44257</v>
      </c>
      <c r="E236" s="15">
        <f>VLOOKUP(A236,home!$A$2:$E$405,3,FALSE)</f>
        <v>1.34666666666667</v>
      </c>
      <c r="F236" s="15">
        <f>VLOOKUP(B236,home!$B$2:$E$405,3,FALSE)</f>
        <v>0.43</v>
      </c>
      <c r="G236" s="15">
        <f>VLOOKUP(C236,away!$B$2:$E$405,4,FALSE)</f>
        <v>0.62</v>
      </c>
      <c r="H236" s="15">
        <f>VLOOKUP(A236,away!$A$2:$E$405,3,FALSE)</f>
        <v>1.3688888888888899</v>
      </c>
      <c r="I236" s="15">
        <f>VLOOKUP(C236,away!$B$2:$E$405,3,FALSE)</f>
        <v>1.42</v>
      </c>
      <c r="J236" s="15">
        <f>VLOOKUP(B236,home!$B$2:$E$405,4,FALSE)</f>
        <v>1.03</v>
      </c>
      <c r="K236" s="17">
        <f t="shared" si="282"/>
        <v>0.35902133333333419</v>
      </c>
      <c r="L236" s="17">
        <f t="shared" si="283"/>
        <v>2.0021368888888906</v>
      </c>
      <c r="M236" s="18">
        <f t="shared" si="228"/>
        <v>9.431092690248534E-2</v>
      </c>
      <c r="N236" s="18">
        <f t="shared" si="229"/>
        <v>3.3859634724432902E-2</v>
      </c>
      <c r="O236" s="18">
        <f t="shared" si="230"/>
        <v>0.18882338577676955</v>
      </c>
      <c r="P236" s="18">
        <f t="shared" si="231"/>
        <v>6.7791623726090336E-2</v>
      </c>
      <c r="Q236" s="18">
        <f t="shared" si="232"/>
        <v>6.0781656024727808E-3</v>
      </c>
      <c r="R236" s="18">
        <f t="shared" si="233"/>
        <v>0.18902513307428415</v>
      </c>
      <c r="S236" s="18">
        <f t="shared" si="234"/>
        <v>1.2182321811373022E-2</v>
      </c>
      <c r="T236" s="18">
        <f t="shared" si="235"/>
        <v>1.2169319569486322E-2</v>
      </c>
      <c r="U236" s="18">
        <f t="shared" si="236"/>
        <v>6.7864055309840424E-2</v>
      </c>
      <c r="V236" s="18">
        <f t="shared" si="237"/>
        <v>9.7297477547108886E-4</v>
      </c>
      <c r="W236" s="18">
        <f t="shared" si="238"/>
        <v>7.2739703960686224E-4</v>
      </c>
      <c r="X236" s="18">
        <f t="shared" si="239"/>
        <v>1.456348445865472E-3</v>
      </c>
      <c r="Y236" s="18">
        <f t="shared" si="240"/>
        <v>1.457904473271634E-3</v>
      </c>
      <c r="Z236" s="18">
        <f t="shared" si="241"/>
        <v>0.12615139728505195</v>
      </c>
      <c r="AA236" s="18">
        <f t="shared" si="242"/>
        <v>4.5291042855142502E-2</v>
      </c>
      <c r="AB236" s="18">
        <f t="shared" si="243"/>
        <v>8.1302252969552204E-3</v>
      </c>
      <c r="AC236" s="18">
        <f t="shared" si="244"/>
        <v>4.3711491101869778E-5</v>
      </c>
      <c r="AD236" s="18">
        <f t="shared" si="245"/>
        <v>6.5287763755593939E-5</v>
      </c>
      <c r="AE236" s="18">
        <f t="shared" si="246"/>
        <v>1.3071504020813771E-4</v>
      </c>
      <c r="AF236" s="18">
        <f t="shared" si="247"/>
        <v>1.3085470196665358E-4</v>
      </c>
      <c r="AG236" s="18">
        <f t="shared" si="248"/>
        <v>8.7329675297332949E-5</v>
      </c>
      <c r="AH236" s="18">
        <f t="shared" si="249"/>
        <v>6.3143091522320061E-2</v>
      </c>
      <c r="AI236" s="18">
        <f t="shared" si="250"/>
        <v>2.2669716909132099E-2</v>
      </c>
      <c r="AJ236" s="18">
        <f t="shared" si="251"/>
        <v>4.0694559955029193E-3</v>
      </c>
      <c r="AK236" s="18">
        <f t="shared" si="252"/>
        <v>4.8700717248226303E-4</v>
      </c>
      <c r="AL236" s="18">
        <f t="shared" si="253"/>
        <v>1.2568100238684923E-6</v>
      </c>
      <c r="AM236" s="18">
        <f t="shared" si="254"/>
        <v>4.6879399987770181E-6</v>
      </c>
      <c r="AN236" s="18">
        <f t="shared" si="255"/>
        <v>9.3858976044492074E-6</v>
      </c>
      <c r="AO236" s="18">
        <f t="shared" si="256"/>
        <v>9.3959259146008156E-6</v>
      </c>
      <c r="AP236" s="18">
        <f t="shared" si="257"/>
        <v>6.2706432929631278E-6</v>
      </c>
      <c r="AQ236" s="18">
        <f t="shared" si="258"/>
        <v>3.1386715634762955E-6</v>
      </c>
      <c r="AR236" s="18">
        <f t="shared" si="259"/>
        <v>2.5284222563064881E-2</v>
      </c>
      <c r="AS236" s="18">
        <f t="shared" si="260"/>
        <v>9.0775752968883256E-3</v>
      </c>
      <c r="AT236" s="18">
        <f t="shared" si="261"/>
        <v>1.629521593261292E-3</v>
      </c>
      <c r="AU236" s="18">
        <f t="shared" si="262"/>
        <v>1.9501100503604272E-4</v>
      </c>
      <c r="AV236" s="18">
        <f t="shared" si="263"/>
        <v>1.7503277760678402E-5</v>
      </c>
      <c r="AW236" s="18">
        <f t="shared" si="264"/>
        <v>2.5094650874385257E-8</v>
      </c>
      <c r="AX236" s="18">
        <f t="shared" si="265"/>
        <v>2.8051174482459874E-7</v>
      </c>
      <c r="AY236" s="18">
        <f t="shared" si="266"/>
        <v>5.6162291207991644E-7</v>
      </c>
      <c r="AZ236" s="18">
        <f t="shared" si="267"/>
        <v>5.6222297496020153E-7</v>
      </c>
      <c r="BA236" s="18">
        <f t="shared" si="268"/>
        <v>3.7521578598289158E-7</v>
      </c>
      <c r="BB236" s="18">
        <f t="shared" si="269"/>
        <v>1.8780834160244652E-7</v>
      </c>
      <c r="BC236" s="18">
        <f t="shared" si="270"/>
        <v>7.5203601752660875E-8</v>
      </c>
      <c r="BD236" s="18">
        <f t="shared" si="271"/>
        <v>8.4370791167315013E-3</v>
      </c>
      <c r="BE236" s="18">
        <f t="shared" si="272"/>
        <v>3.029091393927773E-3</v>
      </c>
      <c r="BF236" s="18">
        <f t="shared" si="273"/>
        <v>5.4375421551823848E-4</v>
      </c>
      <c r="BG236" s="18">
        <f t="shared" si="274"/>
        <v>6.5073121153659715E-5</v>
      </c>
      <c r="BH236" s="18">
        <f t="shared" si="275"/>
        <v>5.8406596801871266E-6</v>
      </c>
      <c r="BI236" s="18">
        <f t="shared" si="276"/>
        <v>4.1938428518540584E-7</v>
      </c>
      <c r="BJ236" s="19">
        <f t="shared" si="277"/>
        <v>5.6197878700099173E-2</v>
      </c>
      <c r="BK236" s="19">
        <f t="shared" si="278"/>
        <v>0.17530337713945762</v>
      </c>
      <c r="BL236" s="19">
        <f t="shared" si="279"/>
        <v>0.63778820553973714</v>
      </c>
      <c r="BM236" s="19">
        <f t="shared" si="280"/>
        <v>0.41555145232954949</v>
      </c>
      <c r="BN236" s="19">
        <f t="shared" si="281"/>
        <v>0.57988886980653498</v>
      </c>
    </row>
    <row r="237" spans="1:66" x14ac:dyDescent="0.25">
      <c r="A237" t="s">
        <v>69</v>
      </c>
      <c r="B237" t="s">
        <v>72</v>
      </c>
      <c r="C237" t="s">
        <v>381</v>
      </c>
      <c r="D237" s="16">
        <v>44257</v>
      </c>
      <c r="E237" s="15">
        <f>VLOOKUP(A237,home!$A$2:$E$405,3,FALSE)</f>
        <v>1.34666666666667</v>
      </c>
      <c r="F237" s="15">
        <f>VLOOKUP(B237,home!$B$2:$E$405,3,FALSE)</f>
        <v>1.08</v>
      </c>
      <c r="G237" s="15">
        <f>VLOOKUP(C237,away!$B$2:$E$405,4,FALSE)</f>
        <v>0.88</v>
      </c>
      <c r="H237" s="15">
        <f>VLOOKUP(A237,away!$A$2:$E$405,3,FALSE)</f>
        <v>1.3688888888888899</v>
      </c>
      <c r="I237" s="15">
        <f>VLOOKUP(C237,away!$B$2:$E$405,3,FALSE)</f>
        <v>1.22</v>
      </c>
      <c r="J237" s="15">
        <f>VLOOKUP(B237,home!$B$2:$E$405,4,FALSE)</f>
        <v>1.06</v>
      </c>
      <c r="K237" s="17">
        <f t="shared" si="282"/>
        <v>1.2798720000000032</v>
      </c>
      <c r="L237" s="17">
        <f t="shared" si="283"/>
        <v>1.7702471111111127</v>
      </c>
      <c r="M237" s="18">
        <f t="shared" si="228"/>
        <v>4.7353283752973457E-2</v>
      </c>
      <c r="N237" s="18">
        <f t="shared" si="229"/>
        <v>6.0606141983485788E-2</v>
      </c>
      <c r="O237" s="18">
        <f t="shared" si="230"/>
        <v>8.3827013765326044E-2</v>
      </c>
      <c r="P237" s="18">
        <f t="shared" si="231"/>
        <v>0.10728784776185564</v>
      </c>
      <c r="Q237" s="18">
        <f t="shared" si="232"/>
        <v>3.8784052076344062E-2</v>
      </c>
      <c r="R237" s="18">
        <f t="shared" si="233"/>
        <v>7.4197264475569971E-2</v>
      </c>
      <c r="S237" s="18">
        <f t="shared" si="234"/>
        <v>6.0770243186399529E-2</v>
      </c>
      <c r="T237" s="18">
        <f t="shared" si="235"/>
        <v>6.8657356145331028E-2</v>
      </c>
      <c r="U237" s="18">
        <f t="shared" si="236"/>
        <v>9.4963001278876913E-2</v>
      </c>
      <c r="V237" s="18">
        <f t="shared" si="237"/>
        <v>1.5298501633066612E-2</v>
      </c>
      <c r="W237" s="18">
        <f t="shared" si="238"/>
        <v>1.6546207433018257E-2</v>
      </c>
      <c r="X237" s="18">
        <f t="shared" si="239"/>
        <v>2.9290875908145789E-2</v>
      </c>
      <c r="Y237" s="18">
        <f t="shared" si="240"/>
        <v>2.592604422915459E-2</v>
      </c>
      <c r="Z237" s="18">
        <f t="shared" si="241"/>
        <v>4.3782497696741626E-2</v>
      </c>
      <c r="AA237" s="18">
        <f t="shared" si="242"/>
        <v>5.6035992892124235E-2</v>
      </c>
      <c r="AB237" s="18">
        <f t="shared" si="243"/>
        <v>3.5859449147414506E-2</v>
      </c>
      <c r="AC237" s="18">
        <f t="shared" si="244"/>
        <v>2.166353608594628E-3</v>
      </c>
      <c r="AD237" s="18">
        <f t="shared" si="245"/>
        <v>5.2942568999279982E-3</v>
      </c>
      <c r="AE237" s="18">
        <f t="shared" si="246"/>
        <v>9.3721429825776147E-3</v>
      </c>
      <c r="AF237" s="18">
        <f t="shared" si="247"/>
        <v>8.2955045199141556E-3</v>
      </c>
      <c r="AG237" s="18">
        <f t="shared" si="248"/>
        <v>4.8950309705290693E-3</v>
      </c>
      <c r="AH237" s="18">
        <f t="shared" si="249"/>
        <v>1.9376460016221453E-2</v>
      </c>
      <c r="AI237" s="18">
        <f t="shared" si="250"/>
        <v>2.4799388633881446E-2</v>
      </c>
      <c r="AJ237" s="18">
        <f t="shared" si="251"/>
        <v>1.5870021564811598E-2</v>
      </c>
      <c r="AK237" s="18">
        <f t="shared" si="252"/>
        <v>6.7705320800662029E-3</v>
      </c>
      <c r="AL237" s="18">
        <f t="shared" si="253"/>
        <v>1.9633140321986874E-4</v>
      </c>
      <c r="AM237" s="18">
        <f t="shared" si="254"/>
        <v>1.3551942334049331E-3</v>
      </c>
      <c r="AN237" s="18">
        <f t="shared" si="255"/>
        <v>2.3990286766795215E-3</v>
      </c>
      <c r="AO237" s="18">
        <f t="shared" si="256"/>
        <v>2.1234367921823196E-3</v>
      </c>
      <c r="AP237" s="18">
        <f t="shared" si="257"/>
        <v>1.2530026156625995E-3</v>
      </c>
      <c r="AQ237" s="18">
        <f t="shared" si="258"/>
        <v>5.5453106514784624E-4</v>
      </c>
      <c r="AR237" s="18">
        <f t="shared" si="259"/>
        <v>6.860224473455208E-3</v>
      </c>
      <c r="AS237" s="18">
        <f t="shared" si="260"/>
        <v>8.7802092172900859E-3</v>
      </c>
      <c r="AT237" s="18">
        <f t="shared" si="261"/>
        <v>5.6187719656757623E-3</v>
      </c>
      <c r="AU237" s="18">
        <f t="shared" si="262"/>
        <v>2.3971029710844636E-3</v>
      </c>
      <c r="AV237" s="18">
        <f t="shared" si="263"/>
        <v>7.6699624345195547E-4</v>
      </c>
      <c r="AW237" s="18">
        <f t="shared" si="264"/>
        <v>1.235627889281519E-5</v>
      </c>
      <c r="AX237" s="18">
        <f t="shared" si="265"/>
        <v>2.8907919231607374E-4</v>
      </c>
      <c r="AY237" s="18">
        <f t="shared" si="266"/>
        <v>5.1174160507986329E-4</v>
      </c>
      <c r="AZ237" s="18">
        <f t="shared" si="267"/>
        <v>4.5295454901399604E-4</v>
      </c>
      <c r="BA237" s="18">
        <f t="shared" si="268"/>
        <v>2.6728049395222103E-4</v>
      </c>
      <c r="BB237" s="18">
        <f t="shared" si="269"/>
        <v>1.1828813056881764E-4</v>
      </c>
      <c r="BC237" s="18">
        <f t="shared" si="270"/>
        <v>4.187984428363674E-5</v>
      </c>
      <c r="BD237" s="18">
        <f t="shared" si="271"/>
        <v>2.0240487592846383E-3</v>
      </c>
      <c r="BE237" s="18">
        <f t="shared" si="272"/>
        <v>2.5905233336431547E-3</v>
      </c>
      <c r="BF237" s="18">
        <f t="shared" si="273"/>
        <v>1.6577691400382702E-3</v>
      </c>
      <c r="BG237" s="18">
        <f t="shared" si="274"/>
        <v>7.0724410159968905E-4</v>
      </c>
      <c r="BH237" s="18">
        <f t="shared" si="275"/>
        <v>2.2629548070064983E-4</v>
      </c>
      <c r="BI237" s="18">
        <f t="shared" si="276"/>
        <v>5.7925849895060577E-5</v>
      </c>
      <c r="BJ237" s="19">
        <f t="shared" si="277"/>
        <v>0.27703403034672008</v>
      </c>
      <c r="BK237" s="19">
        <f t="shared" si="278"/>
        <v>0.23358430295118962</v>
      </c>
      <c r="BL237" s="19">
        <f t="shared" si="279"/>
        <v>0.44338623539041139</v>
      </c>
      <c r="BM237" s="19">
        <f t="shared" si="280"/>
        <v>0.58523207724332049</v>
      </c>
      <c r="BN237" s="19">
        <f t="shared" si="281"/>
        <v>0.41205560381555495</v>
      </c>
    </row>
    <row r="238" spans="1:66" x14ac:dyDescent="0.25">
      <c r="A238" t="s">
        <v>69</v>
      </c>
      <c r="B238" t="s">
        <v>351</v>
      </c>
      <c r="C238" t="s">
        <v>74</v>
      </c>
      <c r="D238" s="16">
        <v>44257</v>
      </c>
      <c r="E238" s="15">
        <f>VLOOKUP(A238,home!$A$2:$E$405,3,FALSE)</f>
        <v>1.34666666666667</v>
      </c>
      <c r="F238" s="15">
        <f>VLOOKUP(B238,home!$B$2:$E$405,3,FALSE)</f>
        <v>1.41</v>
      </c>
      <c r="G238" s="15">
        <f>VLOOKUP(C238,away!$B$2:$E$405,4,FALSE)</f>
        <v>0.87</v>
      </c>
      <c r="H238" s="15">
        <f>VLOOKUP(A238,away!$A$2:$E$405,3,FALSE)</f>
        <v>1.3688888888888899</v>
      </c>
      <c r="I238" s="15">
        <f>VLOOKUP(C238,away!$B$2:$E$405,3,FALSE)</f>
        <v>1.1100000000000001</v>
      </c>
      <c r="J238" s="15">
        <f>VLOOKUP(B238,home!$B$2:$E$405,4,FALSE)</f>
        <v>1.02</v>
      </c>
      <c r="K238" s="17">
        <f t="shared" si="282"/>
        <v>1.651956000000004</v>
      </c>
      <c r="L238" s="17">
        <f t="shared" si="283"/>
        <v>1.5498560000000012</v>
      </c>
      <c r="M238" s="18">
        <f t="shared" si="228"/>
        <v>4.0688409742525855E-2</v>
      </c>
      <c r="N238" s="18">
        <f t="shared" si="229"/>
        <v>6.7215462604624202E-2</v>
      </c>
      <c r="O238" s="18">
        <f t="shared" si="230"/>
        <v>6.3061175969912203E-2</v>
      </c>
      <c r="P238" s="18">
        <f t="shared" si="231"/>
        <v>0.10417428801055252</v>
      </c>
      <c r="Q238" s="18">
        <f t="shared" si="232"/>
        <v>5.5518493371242442E-2</v>
      </c>
      <c r="R238" s="18">
        <f t="shared" si="233"/>
        <v>4.886787097201218E-2</v>
      </c>
      <c r="S238" s="18">
        <f t="shared" si="234"/>
        <v>6.6679199010100387E-2</v>
      </c>
      <c r="T238" s="18">
        <f t="shared" si="235"/>
        <v>8.6045670062380397E-2</v>
      </c>
      <c r="U238" s="18">
        <f t="shared" si="236"/>
        <v>8.072757265944154E-2</v>
      </c>
      <c r="V238" s="18">
        <f t="shared" si="237"/>
        <v>1.8968705300564045E-2</v>
      </c>
      <c r="W238" s="18">
        <f t="shared" si="238"/>
        <v>3.0571369411861463E-2</v>
      </c>
      <c r="X238" s="18">
        <f t="shared" si="239"/>
        <v>4.7381220311189992E-2</v>
      </c>
      <c r="Y238" s="18">
        <f t="shared" si="240"/>
        <v>3.6717034293309879E-2</v>
      </c>
      <c r="Z238" s="18">
        <f t="shared" si="241"/>
        <v>2.5246054344399662E-2</v>
      </c>
      <c r="AA238" s="18">
        <f t="shared" si="242"/>
        <v>4.1705370950557187E-2</v>
      </c>
      <c r="AB238" s="18">
        <f t="shared" si="243"/>
        <v>3.4447718886999421E-2</v>
      </c>
      <c r="AC238" s="18">
        <f t="shared" si="244"/>
        <v>3.0353413012338842E-3</v>
      </c>
      <c r="AD238" s="18">
        <f t="shared" si="245"/>
        <v>1.262563928203529E-2</v>
      </c>
      <c r="AE238" s="18">
        <f t="shared" si="246"/>
        <v>1.95679227950981E-2</v>
      </c>
      <c r="AF238" s="18">
        <f t="shared" si="247"/>
        <v>1.5163731275759798E-2</v>
      </c>
      <c r="AG238" s="18">
        <f t="shared" si="248"/>
        <v>7.833866633374667E-3</v>
      </c>
      <c r="AH238" s="18">
        <f t="shared" si="249"/>
        <v>9.7819372004984764E-3</v>
      </c>
      <c r="AI238" s="18">
        <f t="shared" si="250"/>
        <v>1.6159329849986699E-2</v>
      </c>
      <c r="AJ238" s="18">
        <f t="shared" si="251"/>
        <v>1.3347250950832352E-2</v>
      </c>
      <c r="AK238" s="18">
        <f t="shared" si="252"/>
        <v>7.3496904305777521E-3</v>
      </c>
      <c r="AL238" s="18">
        <f t="shared" si="253"/>
        <v>3.1085463494492851E-4</v>
      </c>
      <c r="AM238" s="18">
        <f t="shared" si="254"/>
        <v>4.1714001131587857E-3</v>
      </c>
      <c r="AN238" s="18">
        <f t="shared" si="255"/>
        <v>6.4650694937798273E-3</v>
      </c>
      <c r="AO238" s="18">
        <f t="shared" si="256"/>
        <v>5.00996337267582E-3</v>
      </c>
      <c r="AP238" s="18">
        <f t="shared" si="257"/>
        <v>2.5882405976406209E-3</v>
      </c>
      <c r="AQ238" s="18">
        <f t="shared" si="258"/>
        <v>1.0028500549242262E-3</v>
      </c>
      <c r="AR238" s="18">
        <f t="shared" si="259"/>
        <v>3.0321188123631554E-3</v>
      </c>
      <c r="AS238" s="18">
        <f t="shared" si="260"/>
        <v>5.0089268647962003E-3</v>
      </c>
      <c r="AT238" s="18">
        <f t="shared" si="261"/>
        <v>4.1372633939306472E-3</v>
      </c>
      <c r="AU238" s="18">
        <f t="shared" si="262"/>
        <v>2.2781923623947037E-3</v>
      </c>
      <c r="AV238" s="18">
        <f t="shared" si="263"/>
        <v>9.4086838555302904E-4</v>
      </c>
      <c r="AW238" s="18">
        <f t="shared" si="264"/>
        <v>2.2107756426001704E-5</v>
      </c>
      <c r="AX238" s="18">
        <f t="shared" si="265"/>
        <v>1.1484949075555586E-3</v>
      </c>
      <c r="AY238" s="18">
        <f t="shared" si="266"/>
        <v>1.7800017234444292E-3</v>
      </c>
      <c r="AZ238" s="18">
        <f t="shared" si="267"/>
        <v>1.3793731755453462E-3</v>
      </c>
      <c r="BA238" s="18">
        <f t="shared" si="268"/>
        <v>7.126099307860034E-4</v>
      </c>
      <c r="BB238" s="18">
        <f t="shared" si="269"/>
        <v>2.7611069422206822E-4</v>
      </c>
      <c r="BC238" s="18">
        <f t="shared" si="270"/>
        <v>8.5586363220847595E-5</v>
      </c>
      <c r="BD238" s="18">
        <f t="shared" si="271"/>
        <v>7.8322458900898656E-4</v>
      </c>
      <c r="BE238" s="18">
        <f t="shared" si="272"/>
        <v>1.2938525591609322E-3</v>
      </c>
      <c r="BF238" s="18">
        <f t="shared" si="273"/>
        <v>1.0686937491106315E-3</v>
      </c>
      <c r="BG238" s="18">
        <f t="shared" si="274"/>
        <v>5.8847835033526874E-4</v>
      </c>
      <c r="BH238" s="18">
        <f t="shared" si="275"/>
        <v>2.4303508542661303E-4</v>
      </c>
      <c r="BI238" s="18">
        <f t="shared" si="276"/>
        <v>8.0296653516201337E-5</v>
      </c>
      <c r="BJ238" s="19">
        <f t="shared" si="277"/>
        <v>0.40326011046782989</v>
      </c>
      <c r="BK238" s="19">
        <f t="shared" si="278"/>
        <v>0.23563679972336604</v>
      </c>
      <c r="BL238" s="19">
        <f t="shared" si="279"/>
        <v>0.33490286867641411</v>
      </c>
      <c r="BM238" s="19">
        <f t="shared" si="280"/>
        <v>0.61776223857412171</v>
      </c>
      <c r="BN238" s="19">
        <f t="shared" si="281"/>
        <v>0.37952570067086938</v>
      </c>
    </row>
    <row r="239" spans="1:66" x14ac:dyDescent="0.25">
      <c r="A239" t="s">
        <v>69</v>
      </c>
      <c r="B239" t="s">
        <v>260</v>
      </c>
      <c r="C239" t="s">
        <v>73</v>
      </c>
      <c r="D239" s="16">
        <v>44257</v>
      </c>
      <c r="E239" s="15">
        <f>VLOOKUP(A239,home!$A$2:$E$405,3,FALSE)</f>
        <v>1.34666666666667</v>
      </c>
      <c r="F239" s="15">
        <f>VLOOKUP(B239,home!$B$2:$E$405,3,FALSE)</f>
        <v>1.36</v>
      </c>
      <c r="G239" s="15">
        <f>VLOOKUP(C239,away!$B$2:$E$405,4,FALSE)</f>
        <v>0.93</v>
      </c>
      <c r="H239" s="15">
        <f>VLOOKUP(A239,away!$A$2:$E$405,3,FALSE)</f>
        <v>1.3688888888888899</v>
      </c>
      <c r="I239" s="15">
        <f>VLOOKUP(C239,away!$B$2:$E$405,3,FALSE)</f>
        <v>0.87</v>
      </c>
      <c r="J239" s="15">
        <f>VLOOKUP(B239,home!$B$2:$E$405,4,FALSE)</f>
        <v>0.85</v>
      </c>
      <c r="K239" s="17">
        <f t="shared" si="282"/>
        <v>1.7032640000000043</v>
      </c>
      <c r="L239" s="17">
        <f t="shared" si="283"/>
        <v>1.0122933333333342</v>
      </c>
      <c r="M239" s="18">
        <f t="shared" si="228"/>
        <v>6.6168065060326284E-2</v>
      </c>
      <c r="N239" s="18">
        <f t="shared" si="229"/>
        <v>0.11270168316691188</v>
      </c>
      <c r="O239" s="18">
        <f t="shared" si="230"/>
        <v>6.6981491140134602E-2</v>
      </c>
      <c r="P239" s="18">
        <f t="shared" si="231"/>
        <v>0.11408716252531054</v>
      </c>
      <c r="Q239" s="18">
        <f t="shared" si="232"/>
        <v>9.598035983880375E-2</v>
      </c>
      <c r="R239" s="18">
        <f t="shared" si="233"/>
        <v>3.3902458468942027E-2</v>
      </c>
      <c r="S239" s="18">
        <f t="shared" si="234"/>
        <v>4.9177351042417043E-2</v>
      </c>
      <c r="T239" s="18">
        <f t="shared" si="235"/>
        <v>9.7160278395755514E-2</v>
      </c>
      <c r="U239" s="18">
        <f t="shared" si="236"/>
        <v>5.7744837021644221E-2</v>
      </c>
      <c r="V239" s="18">
        <f t="shared" si="237"/>
        <v>9.4213028861939389E-3</v>
      </c>
      <c r="W239" s="18">
        <f t="shared" si="238"/>
        <v>5.4493297206826878E-2</v>
      </c>
      <c r="X239" s="18">
        <f t="shared" si="239"/>
        <v>5.5163201473822844E-2</v>
      </c>
      <c r="Y239" s="18">
        <f t="shared" si="240"/>
        <v>2.7920670548637207E-2</v>
      </c>
      <c r="Z239" s="18">
        <f t="shared" si="241"/>
        <v>1.1439744230573418E-2</v>
      </c>
      <c r="AA239" s="18">
        <f t="shared" si="242"/>
        <v>1.9484904517143454E-2</v>
      </c>
      <c r="AB239" s="18">
        <f t="shared" si="243"/>
        <v>1.6593968203743956E-2</v>
      </c>
      <c r="AC239" s="18">
        <f t="shared" si="244"/>
        <v>1.01526479635364E-3</v>
      </c>
      <c r="AD239" s="18">
        <f t="shared" si="245"/>
        <v>2.3204117843422255E-2</v>
      </c>
      <c r="AE239" s="18">
        <f t="shared" si="246"/>
        <v>2.348937379877741E-2</v>
      </c>
      <c r="AF239" s="18">
        <f t="shared" si="247"/>
        <v>1.1889068250338534E-2</v>
      </c>
      <c r="AG239" s="18">
        <f t="shared" si="248"/>
        <v>4.011741509787569E-3</v>
      </c>
      <c r="AH239" s="18">
        <f t="shared" si="249"/>
        <v>2.8950942049119849E-3</v>
      </c>
      <c r="AI239" s="18">
        <f t="shared" si="250"/>
        <v>4.9311097358352204E-3</v>
      </c>
      <c r="AJ239" s="18">
        <f t="shared" si="251"/>
        <v>4.1994908465488312E-3</v>
      </c>
      <c r="AK239" s="18">
        <f t="shared" si="252"/>
        <v>2.3842805257520555E-3</v>
      </c>
      <c r="AL239" s="18">
        <f t="shared" si="253"/>
        <v>7.0020895864022326E-5</v>
      </c>
      <c r="AM239" s="18">
        <f t="shared" si="254"/>
        <v>7.9045477148917704E-3</v>
      </c>
      <c r="AN239" s="18">
        <f t="shared" si="255"/>
        <v>8.0017209548001785E-3</v>
      </c>
      <c r="AO239" s="18">
        <f t="shared" si="256"/>
        <v>4.050044388868931E-3</v>
      </c>
      <c r="AP239" s="18">
        <f t="shared" si="257"/>
        <v>1.3666109781853659E-3</v>
      </c>
      <c r="AQ239" s="18">
        <f t="shared" si="258"/>
        <v>3.4585279561929799E-4</v>
      </c>
      <c r="AR239" s="18">
        <f t="shared" si="259"/>
        <v>5.8613691260087466E-4</v>
      </c>
      <c r="AS239" s="18">
        <f t="shared" si="260"/>
        <v>9.9834590230421863E-4</v>
      </c>
      <c r="AT239" s="18">
        <f t="shared" si="261"/>
        <v>8.5022331747114865E-4</v>
      </c>
      <c r="AU239" s="18">
        <f t="shared" si="262"/>
        <v>4.827182562030607E-4</v>
      </c>
      <c r="AV239" s="18">
        <f t="shared" si="263"/>
        <v>2.0554915698336304E-4</v>
      </c>
      <c r="AW239" s="18">
        <f t="shared" si="264"/>
        <v>3.3536173376266029E-6</v>
      </c>
      <c r="AX239" s="18">
        <f t="shared" si="265"/>
        <v>2.2439219265095729E-3</v>
      </c>
      <c r="AY239" s="18">
        <f t="shared" si="266"/>
        <v>2.2715072067261322E-3</v>
      </c>
      <c r="AZ239" s="18">
        <f t="shared" si="267"/>
        <v>1.1497158009937437E-3</v>
      </c>
      <c r="BA239" s="18">
        <f t="shared" si="268"/>
        <v>3.8794988019132045E-4</v>
      </c>
      <c r="BB239" s="18">
        <f t="shared" si="269"/>
        <v>9.8179769346284823E-5</v>
      </c>
      <c r="BC239" s="18">
        <f t="shared" si="270"/>
        <v>1.9877345195489719E-5</v>
      </c>
      <c r="BD239" s="18">
        <f t="shared" si="271"/>
        <v>9.8890414841074724E-5</v>
      </c>
      <c r="BE239" s="18">
        <f t="shared" si="272"/>
        <v>1.6843648354386873E-4</v>
      </c>
      <c r="BF239" s="18">
        <f t="shared" si="273"/>
        <v>1.434458993534324E-4</v>
      </c>
      <c r="BG239" s="18">
        <f t="shared" si="274"/>
        <v>8.1442078772108421E-5</v>
      </c>
      <c r="BH239" s="18">
        <f t="shared" si="275"/>
        <v>3.4679340214424217E-5</v>
      </c>
      <c r="BI239" s="18">
        <f t="shared" si="276"/>
        <v>1.1813614346196236E-5</v>
      </c>
      <c r="BJ239" s="19">
        <f t="shared" si="277"/>
        <v>0.53385372079441196</v>
      </c>
      <c r="BK239" s="19">
        <f t="shared" si="278"/>
        <v>0.24221067441319163</v>
      </c>
      <c r="BL239" s="19">
        <f t="shared" si="279"/>
        <v>0.21277931604129008</v>
      </c>
      <c r="BM239" s="19">
        <f t="shared" si="280"/>
        <v>0.50819408168964952</v>
      </c>
      <c r="BN239" s="19">
        <f t="shared" si="281"/>
        <v>0.48982122020042912</v>
      </c>
    </row>
    <row r="240" spans="1:66" x14ac:dyDescent="0.25">
      <c r="A240" t="s">
        <v>80</v>
      </c>
      <c r="B240" t="s">
        <v>359</v>
      </c>
      <c r="C240" t="s">
        <v>87</v>
      </c>
      <c r="D240" s="16">
        <v>44257</v>
      </c>
      <c r="E240" s="15">
        <f>VLOOKUP(A240,home!$A$2:$E$405,3,FALSE)</f>
        <v>1.18844984802432</v>
      </c>
      <c r="F240" s="15">
        <f>VLOOKUP(B240,home!$B$2:$E$405,3,FALSE)</f>
        <v>1.74</v>
      </c>
      <c r="G240" s="15">
        <f>VLOOKUP(C240,away!$B$2:$E$405,4,FALSE)</f>
        <v>1.2</v>
      </c>
      <c r="H240" s="15">
        <f>VLOOKUP(A240,away!$A$2:$E$405,3,FALSE)</f>
        <v>1.02431610942249</v>
      </c>
      <c r="I240" s="15">
        <f>VLOOKUP(C240,away!$B$2:$E$405,3,FALSE)</f>
        <v>0.9</v>
      </c>
      <c r="J240" s="15">
        <f>VLOOKUP(B240,home!$B$2:$E$405,4,FALSE)</f>
        <v>1.05</v>
      </c>
      <c r="K240" s="17">
        <f t="shared" si="282"/>
        <v>2.4814832826747799</v>
      </c>
      <c r="L240" s="17">
        <f t="shared" si="283"/>
        <v>0.96797872340425306</v>
      </c>
      <c r="M240" s="18">
        <f t="shared" si="228"/>
        <v>3.1762719932468729E-2</v>
      </c>
      <c r="N240" s="18">
        <f t="shared" si="229"/>
        <v>7.8818658524702156E-2</v>
      </c>
      <c r="O240" s="18">
        <f t="shared" si="230"/>
        <v>3.07456370920779E-2</v>
      </c>
      <c r="P240" s="18">
        <f t="shared" si="231"/>
        <v>7.6294784459176937E-2</v>
      </c>
      <c r="Q240" s="18">
        <f t="shared" si="232"/>
        <v>9.7793591745950231E-2</v>
      </c>
      <c r="R240" s="18">
        <f t="shared" si="233"/>
        <v>1.4880561271320007E-2</v>
      </c>
      <c r="S240" s="18">
        <f t="shared" si="234"/>
        <v>4.5815457146366652E-2</v>
      </c>
      <c r="T240" s="18">
        <f t="shared" si="235"/>
        <v>9.4662116095361612E-2</v>
      </c>
      <c r="U240" s="18">
        <f t="shared" si="236"/>
        <v>3.6925864031598366E-2</v>
      </c>
      <c r="V240" s="18">
        <f t="shared" si="237"/>
        <v>1.2227753638061311E-2</v>
      </c>
      <c r="W240" s="18">
        <f t="shared" si="238"/>
        <v>8.0891054356765968E-2</v>
      </c>
      <c r="X240" s="18">
        <f t="shared" si="239"/>
        <v>7.8300819531086363E-2</v>
      </c>
      <c r="Y240" s="18">
        <f t="shared" si="240"/>
        <v>3.7896763665603884E-2</v>
      </c>
      <c r="Z240" s="18">
        <f t="shared" si="241"/>
        <v>4.8013555676503705E-3</v>
      </c>
      <c r="AA240" s="18">
        <f t="shared" si="242"/>
        <v>1.1914483575301872E-2</v>
      </c>
      <c r="AB240" s="18">
        <f t="shared" si="243"/>
        <v>1.478279590690742E-2</v>
      </c>
      <c r="AC240" s="18">
        <f t="shared" si="244"/>
        <v>1.8357091076804991E-3</v>
      </c>
      <c r="AD240" s="18">
        <f t="shared" si="245"/>
        <v>5.0182449776062905E-2</v>
      </c>
      <c r="AE240" s="18">
        <f t="shared" si="246"/>
        <v>4.8575543671531413E-2</v>
      </c>
      <c r="AF240" s="18">
        <f t="shared" si="247"/>
        <v>2.3510046375918258E-2</v>
      </c>
      <c r="AG240" s="18">
        <f t="shared" si="248"/>
        <v>7.5857415593787144E-3</v>
      </c>
      <c r="AH240" s="18">
        <f t="shared" si="249"/>
        <v>1.1619025082460271E-3</v>
      </c>
      <c r="AI240" s="18">
        <f t="shared" si="250"/>
        <v>2.8832416503104118E-3</v>
      </c>
      <c r="AJ240" s="18">
        <f t="shared" si="251"/>
        <v>3.5773579775784659E-3</v>
      </c>
      <c r="AK240" s="18">
        <f t="shared" si="252"/>
        <v>2.959051339168075E-3</v>
      </c>
      <c r="AL240" s="18">
        <f t="shared" si="253"/>
        <v>1.7637662139515146E-4</v>
      </c>
      <c r="AM240" s="18">
        <f t="shared" si="254"/>
        <v>2.4905382040593359E-2</v>
      </c>
      <c r="AN240" s="18">
        <f t="shared" si="255"/>
        <v>2.410787991354877E-2</v>
      </c>
      <c r="AO240" s="18">
        <f t="shared" si="256"/>
        <v>1.1667957411349985E-2</v>
      </c>
      <c r="AP240" s="18">
        <f t="shared" si="257"/>
        <v>3.7647781732579179E-3</v>
      </c>
      <c r="AQ240" s="18">
        <f t="shared" si="258"/>
        <v>9.1105629251259882E-4</v>
      </c>
      <c r="AR240" s="18">
        <f t="shared" si="259"/>
        <v>2.2493938133043783E-4</v>
      </c>
      <c r="AS240" s="18">
        <f t="shared" si="260"/>
        <v>5.5818331438668896E-4</v>
      </c>
      <c r="AT240" s="18">
        <f t="shared" si="261"/>
        <v>6.9256128165928494E-4</v>
      </c>
      <c r="AU240" s="18">
        <f t="shared" si="262"/>
        <v>5.7285974755511178E-4</v>
      </c>
      <c r="AV240" s="18">
        <f t="shared" si="263"/>
        <v>3.5538547171882606E-4</v>
      </c>
      <c r="AW240" s="18">
        <f t="shared" si="264"/>
        <v>1.1768352911134059E-5</v>
      </c>
      <c r="AX240" s="18">
        <f t="shared" si="265"/>
        <v>1.0300381530393532E-2</v>
      </c>
      <c r="AY240" s="18">
        <f t="shared" si="266"/>
        <v>9.9705501643670789E-3</v>
      </c>
      <c r="AZ240" s="18">
        <f t="shared" si="267"/>
        <v>4.8256402098710537E-3</v>
      </c>
      <c r="BA240" s="18">
        <f t="shared" si="268"/>
        <v>1.5570390166530718E-3</v>
      </c>
      <c r="BB240" s="18">
        <f t="shared" si="269"/>
        <v>3.7679515990761349E-4</v>
      </c>
      <c r="BC240" s="18">
        <f t="shared" si="270"/>
        <v>7.294593957445463E-5</v>
      </c>
      <c r="BD240" s="18">
        <f t="shared" si="271"/>
        <v>3.6289422530596595E-5</v>
      </c>
      <c r="BE240" s="18">
        <f t="shared" si="272"/>
        <v>9.0051595347596968E-5</v>
      </c>
      <c r="BF240" s="18">
        <f t="shared" si="273"/>
        <v>1.1173076421662794E-4</v>
      </c>
      <c r="BG240" s="18">
        <f t="shared" si="274"/>
        <v>9.2419341188013264E-5</v>
      </c>
      <c r="BH240" s="18">
        <f t="shared" si="275"/>
        <v>5.7334262538467898E-5</v>
      </c>
      <c r="BI240" s="18">
        <f t="shared" si="276"/>
        <v>2.8454802802738985E-5</v>
      </c>
      <c r="BJ240" s="19">
        <f t="shared" si="277"/>
        <v>0.69067719115439108</v>
      </c>
      <c r="BK240" s="19">
        <f t="shared" si="278"/>
        <v>0.17808335106951634</v>
      </c>
      <c r="BL240" s="19">
        <f t="shared" si="279"/>
        <v>0.12265110473778293</v>
      </c>
      <c r="BM240" s="19">
        <f t="shared" si="280"/>
        <v>0.6559582676921889</v>
      </c>
      <c r="BN240" s="19">
        <f t="shared" si="281"/>
        <v>0.33029595302569592</v>
      </c>
    </row>
    <row r="241" spans="1:66" x14ac:dyDescent="0.25">
      <c r="A241" t="s">
        <v>21</v>
      </c>
      <c r="B241" t="s">
        <v>269</v>
      </c>
      <c r="C241" t="s">
        <v>272</v>
      </c>
      <c r="D241" s="16">
        <v>44257</v>
      </c>
      <c r="E241" s="15">
        <f>VLOOKUP(A241,home!$A$2:$E$405,3,FALSE)</f>
        <v>1.41772151898734</v>
      </c>
      <c r="F241" s="15">
        <f>VLOOKUP(B241,home!$B$2:$E$405,3,FALSE)</f>
        <v>0.71</v>
      </c>
      <c r="G241" s="15">
        <f>VLOOKUP(C241,away!$B$2:$E$405,4,FALSE)</f>
        <v>0.47</v>
      </c>
      <c r="H241" s="15">
        <f>VLOOKUP(A241,away!$A$2:$E$405,3,FALSE)</f>
        <v>1.3248945147679301</v>
      </c>
      <c r="I241" s="15">
        <f>VLOOKUP(C241,away!$B$2:$E$405,3,FALSE)</f>
        <v>1.23</v>
      </c>
      <c r="J241" s="15">
        <f>VLOOKUP(B241,home!$B$2:$E$405,4,FALSE)</f>
        <v>0.75</v>
      </c>
      <c r="K241" s="17">
        <f t="shared" si="282"/>
        <v>0.47309367088607535</v>
      </c>
      <c r="L241" s="17">
        <f t="shared" si="283"/>
        <v>1.2222151898734155</v>
      </c>
      <c r="M241" s="18">
        <f t="shared" si="228"/>
        <v>0.18354253118671829</v>
      </c>
      <c r="N241" s="18">
        <f t="shared" si="229"/>
        <v>8.6832809842846512E-2</v>
      </c>
      <c r="O241" s="18">
        <f t="shared" si="230"/>
        <v>0.22432846960422217</v>
      </c>
      <c r="P241" s="18">
        <f t="shared" si="231"/>
        <v>0.10612837916931683</v>
      </c>
      <c r="Q241" s="18">
        <f t="shared" si="232"/>
        <v>2.0540026380952398E-2</v>
      </c>
      <c r="R241" s="18">
        <f t="shared" si="233"/>
        <v>0.13708883153566861</v>
      </c>
      <c r="S241" s="18">
        <f t="shared" si="234"/>
        <v>1.5341448099634428E-2</v>
      </c>
      <c r="T241" s="18">
        <f t="shared" si="235"/>
        <v>2.5104332243200696E-2</v>
      </c>
      <c r="U241" s="18">
        <f t="shared" si="236"/>
        <v>6.4855858548692233E-2</v>
      </c>
      <c r="V241" s="18">
        <f t="shared" si="237"/>
        <v>9.8564077304184004E-4</v>
      </c>
      <c r="W241" s="18">
        <f t="shared" si="238"/>
        <v>3.2391188268872002E-3</v>
      </c>
      <c r="X241" s="18">
        <f t="shared" si="239"/>
        <v>3.9589002320264939E-3</v>
      </c>
      <c r="Y241" s="18">
        <f t="shared" si="240"/>
        <v>2.4193139993880859E-3</v>
      </c>
      <c r="Z241" s="18">
        <f t="shared" si="241"/>
        <v>5.5850684088297263E-2</v>
      </c>
      <c r="AA241" s="18">
        <f t="shared" si="242"/>
        <v>2.6422605156831071E-2</v>
      </c>
      <c r="AB241" s="18">
        <f t="shared" si="243"/>
        <v>6.2501836340092768E-3</v>
      </c>
      <c r="AC241" s="18">
        <f t="shared" si="244"/>
        <v>3.5619965373212548E-5</v>
      </c>
      <c r="AD241" s="18">
        <f t="shared" si="245"/>
        <v>3.831016540620658E-4</v>
      </c>
      <c r="AE241" s="18">
        <f t="shared" si="246"/>
        <v>4.6823266086028724E-4</v>
      </c>
      <c r="AF241" s="18">
        <f t="shared" si="247"/>
        <v>2.8614053524914535E-4</v>
      </c>
      <c r="AG241" s="18">
        <f t="shared" si="248"/>
        <v>1.1657510287333825E-4</v>
      </c>
      <c r="AH241" s="18">
        <f t="shared" si="249"/>
        <v>1.706538861438461E-2</v>
      </c>
      <c r="AI241" s="18">
        <f t="shared" si="250"/>
        <v>8.0735273446766505E-3</v>
      </c>
      <c r="AJ241" s="18">
        <f t="shared" si="251"/>
        <v>1.9097673442460923E-3</v>
      </c>
      <c r="AK241" s="18">
        <f t="shared" si="252"/>
        <v>3.0116628114257841E-4</v>
      </c>
      <c r="AL241" s="18">
        <f t="shared" si="253"/>
        <v>8.2385029054231248E-7</v>
      </c>
      <c r="AM241" s="18">
        <f t="shared" si="254"/>
        <v>3.624859356855002E-5</v>
      </c>
      <c r="AN241" s="18">
        <f t="shared" si="255"/>
        <v>4.4303581671029626E-5</v>
      </c>
      <c r="AO241" s="18">
        <f t="shared" si="256"/>
        <v>2.7074255242064933E-5</v>
      </c>
      <c r="AP241" s="18">
        <f t="shared" si="257"/>
        <v>1.1030188670453897E-5</v>
      </c>
      <c r="AQ241" s="18">
        <f t="shared" si="258"/>
        <v>3.3703160350496039E-6</v>
      </c>
      <c r="AR241" s="18">
        <f t="shared" si="259"/>
        <v>4.1715154371187351E-3</v>
      </c>
      <c r="AS241" s="18">
        <f t="shared" si="260"/>
        <v>1.9735175513044337E-3</v>
      </c>
      <c r="AT241" s="18">
        <f t="shared" si="261"/>
        <v>4.6682933145235649E-4</v>
      </c>
      <c r="AU241" s="18">
        <f t="shared" si="262"/>
        <v>7.3618000698029266E-5</v>
      </c>
      <c r="AV241" s="18">
        <f t="shared" si="263"/>
        <v>8.707052548381077E-6</v>
      </c>
      <c r="AW241" s="18">
        <f t="shared" si="264"/>
        <v>1.3232460716342338E-8</v>
      </c>
      <c r="AX241" s="18">
        <f t="shared" si="265"/>
        <v>2.8581633659671181E-6</v>
      </c>
      <c r="AY241" s="18">
        <f t="shared" si="266"/>
        <v>3.4932906810247415E-6</v>
      </c>
      <c r="AZ241" s="18">
        <f t="shared" si="267"/>
        <v>2.1347764664958445E-6</v>
      </c>
      <c r="BA241" s="18">
        <f t="shared" si="268"/>
        <v>8.6971874144517206E-7</v>
      </c>
      <c r="BB241" s="18">
        <f t="shared" si="269"/>
        <v>2.6574586417796997E-7</v>
      </c>
      <c r="BC241" s="18">
        <f t="shared" si="270"/>
        <v>6.4959726368870387E-8</v>
      </c>
      <c r="BD241" s="18">
        <f t="shared" si="271"/>
        <v>8.4974825533965979E-4</v>
      </c>
      <c r="BE241" s="18">
        <f t="shared" si="272"/>
        <v>4.0201052144767769E-4</v>
      </c>
      <c r="BF241" s="18">
        <f t="shared" si="273"/>
        <v>9.509431666325357E-5</v>
      </c>
      <c r="BG241" s="18">
        <f t="shared" si="274"/>
        <v>1.4996173116873843E-5</v>
      </c>
      <c r="BH241" s="18">
        <f t="shared" si="275"/>
        <v>1.7736486472762306E-6</v>
      </c>
      <c r="BI241" s="18">
        <f t="shared" si="276"/>
        <v>1.678203898804068E-7</v>
      </c>
      <c r="BJ241" s="19">
        <f t="shared" si="277"/>
        <v>0.14348026506837888</v>
      </c>
      <c r="BK241" s="19">
        <f t="shared" si="278"/>
        <v>0.30603793633505616</v>
      </c>
      <c r="BL241" s="19">
        <f t="shared" si="279"/>
        <v>0.49435377617259996</v>
      </c>
      <c r="BM241" s="19">
        <f t="shared" si="280"/>
        <v>0.24125813388638701</v>
      </c>
      <c r="BN241" s="19">
        <f t="shared" si="281"/>
        <v>0.75846104771972489</v>
      </c>
    </row>
    <row r="242" spans="1:66" x14ac:dyDescent="0.25">
      <c r="A242" t="s">
        <v>21</v>
      </c>
      <c r="B242" t="s">
        <v>275</v>
      </c>
      <c r="C242" t="s">
        <v>22</v>
      </c>
      <c r="D242" s="16">
        <v>44257</v>
      </c>
      <c r="E242" s="15">
        <f>VLOOKUP(A242,home!$A$2:$E$405,3,FALSE)</f>
        <v>1.41772151898734</v>
      </c>
      <c r="F242" s="15">
        <f>VLOOKUP(B242,home!$B$2:$E$405,3,FALSE)</f>
        <v>0.88</v>
      </c>
      <c r="G242" s="15">
        <f>VLOOKUP(C242,away!$B$2:$E$405,4,FALSE)</f>
        <v>1.0900000000000001</v>
      </c>
      <c r="H242" s="15">
        <f>VLOOKUP(A242,away!$A$2:$E$405,3,FALSE)</f>
        <v>1.3248945147679301</v>
      </c>
      <c r="I242" s="15">
        <f>VLOOKUP(C242,away!$B$2:$E$405,3,FALSE)</f>
        <v>0.96</v>
      </c>
      <c r="J242" s="15">
        <f>VLOOKUP(B242,home!$B$2:$E$405,4,FALSE)</f>
        <v>0.69</v>
      </c>
      <c r="K242" s="17">
        <f t="shared" si="282"/>
        <v>1.3598784810126567</v>
      </c>
      <c r="L242" s="17">
        <f t="shared" si="283"/>
        <v>0.87761012658227677</v>
      </c>
      <c r="M242" s="18">
        <f t="shared" si="228"/>
        <v>0.10672619946160586</v>
      </c>
      <c r="N242" s="18">
        <f t="shared" si="229"/>
        <v>0.14513466200810238</v>
      </c>
      <c r="O242" s="18">
        <f t="shared" si="230"/>
        <v>9.3663993419145247E-2</v>
      </c>
      <c r="P242" s="18">
        <f t="shared" si="231"/>
        <v>0.12737164909640669</v>
      </c>
      <c r="Q242" s="18">
        <f t="shared" si="232"/>
        <v>9.8682751856931816E-2</v>
      </c>
      <c r="R242" s="18">
        <f t="shared" si="233"/>
        <v>4.1100234560388797E-2</v>
      </c>
      <c r="S242" s="18">
        <f t="shared" si="234"/>
        <v>3.8002704760826997E-2</v>
      </c>
      <c r="T242" s="18">
        <f t="shared" si="235"/>
        <v>8.6604982348649343E-2</v>
      </c>
      <c r="U242" s="18">
        <f t="shared" si="236"/>
        <v>5.5891324543245406E-2</v>
      </c>
      <c r="V242" s="18">
        <f t="shared" si="237"/>
        <v>5.0393407512023657E-3</v>
      </c>
      <c r="W242" s="18">
        <f t="shared" si="238"/>
        <v>4.4732183565784456E-2</v>
      </c>
      <c r="X242" s="18">
        <f t="shared" si="239"/>
        <v>3.9257417281469739E-2</v>
      </c>
      <c r="Y242" s="18">
        <f t="shared" si="240"/>
        <v>1.7226353474841961E-2</v>
      </c>
      <c r="Z242" s="18">
        <f t="shared" si="241"/>
        <v>1.2023327351701361E-2</v>
      </c>
      <c r="AA242" s="18">
        <f t="shared" si="242"/>
        <v>1.6350264135749575E-2</v>
      </c>
      <c r="AB242" s="18">
        <f t="shared" si="243"/>
        <v>1.1117186178539426E-2</v>
      </c>
      <c r="AC242" s="18">
        <f t="shared" si="244"/>
        <v>3.7588541114866981E-4</v>
      </c>
      <c r="AD242" s="18">
        <f t="shared" si="245"/>
        <v>1.5207583459954583E-2</v>
      </c>
      <c r="AE242" s="18">
        <f t="shared" si="246"/>
        <v>1.334632924530128E-2</v>
      </c>
      <c r="AF242" s="18">
        <f t="shared" si="247"/>
        <v>5.8564368491887996E-3</v>
      </c>
      <c r="AG242" s="18">
        <f t="shared" si="248"/>
        <v>1.7132227615125643E-3</v>
      </c>
      <c r="AH242" s="18">
        <f t="shared" si="249"/>
        <v>2.637948459766695E-3</v>
      </c>
      <c r="AI242" s="18">
        <f t="shared" si="250"/>
        <v>3.5872893444572102E-3</v>
      </c>
      <c r="AJ242" s="18">
        <f t="shared" si="251"/>
        <v>2.4391387923466804E-3</v>
      </c>
      <c r="AK242" s="18">
        <f t="shared" si="252"/>
        <v>1.1056441186384832E-3</v>
      </c>
      <c r="AL242" s="18">
        <f t="shared" si="253"/>
        <v>1.7943914401827996E-5</v>
      </c>
      <c r="AM242" s="18">
        <f t="shared" si="254"/>
        <v>4.1360930990792461E-3</v>
      </c>
      <c r="AN242" s="18">
        <f t="shared" si="255"/>
        <v>3.6298771882390187E-3</v>
      </c>
      <c r="AO242" s="18">
        <f t="shared" si="256"/>
        <v>1.5928084893242821E-3</v>
      </c>
      <c r="AP242" s="18">
        <f t="shared" si="257"/>
        <v>4.6595495331240279E-4</v>
      </c>
      <c r="AQ242" s="18">
        <f t="shared" si="258"/>
        <v>1.0223169638953415E-4</v>
      </c>
      <c r="AR242" s="18">
        <f t="shared" si="259"/>
        <v>4.6301805633867438E-4</v>
      </c>
      <c r="AS242" s="18">
        <f t="shared" si="260"/>
        <v>6.2964829113526912E-4</v>
      </c>
      <c r="AT242" s="18">
        <f t="shared" si="261"/>
        <v>4.2812258086062242E-4</v>
      </c>
      <c r="AU242" s="18">
        <f t="shared" si="262"/>
        <v>1.9406489498265388E-4</v>
      </c>
      <c r="AV242" s="18">
        <f t="shared" si="263"/>
        <v>6.597616865172306E-5</v>
      </c>
      <c r="AW242" s="18">
        <f t="shared" si="264"/>
        <v>5.9486225816240354E-7</v>
      </c>
      <c r="AX242" s="18">
        <f t="shared" si="265"/>
        <v>9.374306668171352E-4</v>
      </c>
      <c r="AY242" s="18">
        <f t="shared" si="266"/>
        <v>8.2269864616749415E-4</v>
      </c>
      <c r="AZ242" s="18">
        <f t="shared" si="267"/>
        <v>3.6100433150106114E-4</v>
      </c>
      <c r="BA242" s="18">
        <f t="shared" si="268"/>
        <v>1.0560701902179883E-4</v>
      </c>
      <c r="BB242" s="18">
        <f t="shared" si="269"/>
        <v>2.3170447332924443E-5</v>
      </c>
      <c r="BC242" s="18">
        <f t="shared" si="270"/>
        <v>4.0669238433631605E-6</v>
      </c>
      <c r="BD242" s="18">
        <f t="shared" si="271"/>
        <v>6.772488917221061E-5</v>
      </c>
      <c r="BE242" s="18">
        <f t="shared" si="272"/>
        <v>9.2097619414256265E-5</v>
      </c>
      <c r="BF242" s="18">
        <f t="shared" si="273"/>
        <v>6.2620785396970299E-5</v>
      </c>
      <c r="BG242" s="18">
        <f t="shared" si="274"/>
        <v>2.8385552841817176E-5</v>
      </c>
      <c r="BH242" s="18">
        <f t="shared" si="275"/>
        <v>9.650225620308717E-6</v>
      </c>
      <c r="BI242" s="18">
        <f t="shared" si="276"/>
        <v>2.6246268315949668E-6</v>
      </c>
      <c r="BJ242" s="19">
        <f t="shared" si="277"/>
        <v>0.47994286631276523</v>
      </c>
      <c r="BK242" s="19">
        <f t="shared" si="278"/>
        <v>0.27835642204175998</v>
      </c>
      <c r="BL242" s="19">
        <f t="shared" si="279"/>
        <v>0.22993695724352362</v>
      </c>
      <c r="BM242" s="19">
        <f t="shared" si="280"/>
        <v>0.38675797876326007</v>
      </c>
      <c r="BN242" s="19">
        <f t="shared" si="281"/>
        <v>0.61267949040258074</v>
      </c>
    </row>
    <row r="243" spans="1:66" x14ac:dyDescent="0.25">
      <c r="A243" t="s">
        <v>21</v>
      </c>
      <c r="B243" t="s">
        <v>273</v>
      </c>
      <c r="C243" t="s">
        <v>152</v>
      </c>
      <c r="D243" s="16">
        <v>44257</v>
      </c>
      <c r="E243" s="15">
        <f>VLOOKUP(A243,home!$A$2:$E$405,3,FALSE)</f>
        <v>1.41772151898734</v>
      </c>
      <c r="F243" s="15">
        <f>VLOOKUP(B243,home!$B$2:$E$405,3,FALSE)</f>
        <v>0.64</v>
      </c>
      <c r="G243" s="15">
        <f>VLOOKUP(C243,away!$B$2:$E$405,4,FALSE)</f>
        <v>1.25</v>
      </c>
      <c r="H243" s="15">
        <f>VLOOKUP(A243,away!$A$2:$E$405,3,FALSE)</f>
        <v>1.3248945147679301</v>
      </c>
      <c r="I243" s="15">
        <f>VLOOKUP(C243,away!$B$2:$E$405,3,FALSE)</f>
        <v>0.92</v>
      </c>
      <c r="J243" s="15">
        <f>VLOOKUP(B243,home!$B$2:$E$405,4,FALSE)</f>
        <v>0.75</v>
      </c>
      <c r="K243" s="17">
        <f t="shared" si="282"/>
        <v>1.1341772151898719</v>
      </c>
      <c r="L243" s="17">
        <f t="shared" si="283"/>
        <v>0.91417721518987172</v>
      </c>
      <c r="M243" s="18">
        <f t="shared" si="228"/>
        <v>0.12894692023044468</v>
      </c>
      <c r="N243" s="18">
        <f t="shared" si="229"/>
        <v>0.14624865889427632</v>
      </c>
      <c r="O243" s="18">
        <f t="shared" si="230"/>
        <v>0.11788033644357847</v>
      </c>
      <c r="P243" s="18">
        <f t="shared" si="231"/>
        <v>0.133697191713223</v>
      </c>
      <c r="Q243" s="18">
        <f t="shared" si="232"/>
        <v>8.2935948334981927E-2</v>
      </c>
      <c r="R243" s="18">
        <f t="shared" si="233"/>
        <v>5.3881758847817852E-2</v>
      </c>
      <c r="S243" s="18">
        <f t="shared" si="234"/>
        <v>3.4655614573922154E-2</v>
      </c>
      <c r="T243" s="18">
        <f t="shared" si="235"/>
        <v>7.5818154288004855E-2</v>
      </c>
      <c r="U243" s="18">
        <f t="shared" si="236"/>
        <v>6.1111463199550291E-2</v>
      </c>
      <c r="V243" s="18">
        <f t="shared" si="237"/>
        <v>3.9924768504649728E-3</v>
      </c>
      <c r="W243" s="18">
        <f t="shared" si="238"/>
        <v>3.1354687640566974E-2</v>
      </c>
      <c r="X243" s="18">
        <f t="shared" si="239"/>
        <v>2.8663741030401802E-2</v>
      </c>
      <c r="Y243" s="18">
        <f t="shared" si="240"/>
        <v>1.3101869476048191E-2</v>
      </c>
      <c r="Z243" s="18">
        <f t="shared" si="241"/>
        <v>1.6419158751010118E-2</v>
      </c>
      <c r="AA243" s="18">
        <f t="shared" si="242"/>
        <v>1.862223574798107E-2</v>
      </c>
      <c r="AB243" s="18">
        <f t="shared" si="243"/>
        <v>1.0560457740627228E-2</v>
      </c>
      <c r="AC243" s="18">
        <f t="shared" si="244"/>
        <v>2.5872222361596621E-4</v>
      </c>
      <c r="AD243" s="18">
        <f t="shared" si="245"/>
        <v>8.8904430778316383E-3</v>
      </c>
      <c r="AE243" s="18">
        <f t="shared" si="246"/>
        <v>8.1274404946962003E-3</v>
      </c>
      <c r="AF243" s="18">
        <f t="shared" si="247"/>
        <v>3.7149604590313826E-3</v>
      </c>
      <c r="AG243" s="18">
        <f t="shared" si="248"/>
        <v>1.1320440689925988E-3</v>
      </c>
      <c r="AH243" s="18">
        <f t="shared" si="249"/>
        <v>3.7525052056897098E-3</v>
      </c>
      <c r="AI243" s="18">
        <f t="shared" si="250"/>
        <v>4.256005904174652E-3</v>
      </c>
      <c r="AJ243" s="18">
        <f t="shared" si="251"/>
        <v>2.4135324621142305E-3</v>
      </c>
      <c r="AK243" s="18">
        <f t="shared" si="252"/>
        <v>9.1245784221702451E-4</v>
      </c>
      <c r="AL243" s="18">
        <f t="shared" si="253"/>
        <v>1.0730131334486351E-5</v>
      </c>
      <c r="AM243" s="18">
        <f t="shared" si="254"/>
        <v>2.0166675943638301E-3</v>
      </c>
      <c r="AN243" s="18">
        <f t="shared" si="255"/>
        <v>1.8435915653791841E-3</v>
      </c>
      <c r="AO243" s="18">
        <f t="shared" si="256"/>
        <v>8.4268470159293946E-4</v>
      </c>
      <c r="AP243" s="18">
        <f t="shared" si="257"/>
        <v>2.5678771792844713E-4</v>
      </c>
      <c r="AQ243" s="18">
        <f t="shared" si="258"/>
        <v>5.8687370217697511E-5</v>
      </c>
      <c r="AR243" s="18">
        <f t="shared" si="259"/>
        <v>6.8609095178458342E-4</v>
      </c>
      <c r="AS243" s="18">
        <f t="shared" si="260"/>
        <v>7.7814872506200749E-4</v>
      </c>
      <c r="AT243" s="18">
        <f t="shared" si="261"/>
        <v>4.4127927699718857E-4</v>
      </c>
      <c r="AU243" s="18">
        <f t="shared" si="262"/>
        <v>1.6682963383522385E-4</v>
      </c>
      <c r="AV243" s="18">
        <f t="shared" si="263"/>
        <v>4.7303592378595068E-5</v>
      </c>
      <c r="AW243" s="18">
        <f t="shared" si="264"/>
        <v>3.0903939723826058E-7</v>
      </c>
      <c r="AX243" s="18">
        <f t="shared" si="265"/>
        <v>3.8120973935653761E-4</v>
      </c>
      <c r="AY243" s="18">
        <f t="shared" si="266"/>
        <v>3.484932579282164E-4</v>
      </c>
      <c r="AZ243" s="18">
        <f t="shared" si="267"/>
        <v>1.5929229802263126E-4</v>
      </c>
      <c r="BA243" s="18">
        <f t="shared" si="268"/>
        <v>4.8540463135841384E-5</v>
      </c>
      <c r="BB243" s="18">
        <f t="shared" si="269"/>
        <v>1.1093646353387525E-5</v>
      </c>
      <c r="BC243" s="18">
        <f t="shared" si="270"/>
        <v>2.0283117459282175E-6</v>
      </c>
      <c r="BD243" s="18">
        <f t="shared" si="271"/>
        <v>1.0453478594489978E-4</v>
      </c>
      <c r="BE243" s="18">
        <f t="shared" si="272"/>
        <v>1.1856097241345579E-4</v>
      </c>
      <c r="BF243" s="18">
        <f t="shared" si="273"/>
        <v>6.7234576761048277E-5</v>
      </c>
      <c r="BG243" s="18">
        <f t="shared" si="274"/>
        <v>2.5418641678438476E-5</v>
      </c>
      <c r="BH243" s="18">
        <f t="shared" si="275"/>
        <v>7.2073110581901433E-6</v>
      </c>
      <c r="BI243" s="18">
        <f t="shared" si="276"/>
        <v>1.6348735969970513E-6</v>
      </c>
      <c r="BJ243" s="19">
        <f t="shared" si="277"/>
        <v>0.40595702443085652</v>
      </c>
      <c r="BK243" s="19">
        <f t="shared" si="278"/>
        <v>0.30191014898093349</v>
      </c>
      <c r="BL243" s="19">
        <f t="shared" si="279"/>
        <v>0.27583499673526118</v>
      </c>
      <c r="BM243" s="19">
        <f t="shared" si="280"/>
        <v>0.33618233021520799</v>
      </c>
      <c r="BN243" s="19">
        <f t="shared" si="281"/>
        <v>0.66359081446432233</v>
      </c>
    </row>
    <row r="244" spans="1:66" x14ac:dyDescent="0.25">
      <c r="A244" t="s">
        <v>21</v>
      </c>
      <c r="B244" t="s">
        <v>265</v>
      </c>
      <c r="C244" t="s">
        <v>397</v>
      </c>
      <c r="D244" s="16">
        <v>44257</v>
      </c>
      <c r="E244" s="15">
        <f>VLOOKUP(A244,home!$A$2:$E$405,3,FALSE)</f>
        <v>1.41772151898734</v>
      </c>
      <c r="F244" s="15">
        <f>VLOOKUP(B244,home!$B$2:$E$405,3,FALSE)</f>
        <v>0.88</v>
      </c>
      <c r="G244" s="15">
        <f>VLOOKUP(C244,away!$B$2:$E$405,4,FALSE)</f>
        <v>1.41</v>
      </c>
      <c r="H244" s="15">
        <f>VLOOKUP(A244,away!$A$2:$E$405,3,FALSE)</f>
        <v>1.3248945147679301</v>
      </c>
      <c r="I244" s="15">
        <f>VLOOKUP(C244,away!$B$2:$E$405,3,FALSE)</f>
        <v>0.64</v>
      </c>
      <c r="J244" s="15">
        <f>VLOOKUP(B244,home!$B$2:$E$405,4,FALSE)</f>
        <v>0.94</v>
      </c>
      <c r="K244" s="17">
        <f t="shared" si="282"/>
        <v>1.7591088607594914</v>
      </c>
      <c r="L244" s="17">
        <f t="shared" si="283"/>
        <v>0.79705654008438664</v>
      </c>
      <c r="M244" s="18">
        <f t="shared" si="228"/>
        <v>7.7601742213206176E-2</v>
      </c>
      <c r="N244" s="18">
        <f t="shared" si="229"/>
        <v>0.13650991233762483</v>
      </c>
      <c r="O244" s="18">
        <f t="shared" si="230"/>
        <v>6.1852976152978599E-2</v>
      </c>
      <c r="P244" s="18">
        <f t="shared" si="231"/>
        <v>0.10880611841505017</v>
      </c>
      <c r="Q244" s="18">
        <f t="shared" si="232"/>
        <v>0.12006789818730866</v>
      </c>
      <c r="R244" s="18">
        <f t="shared" si="233"/>
        <v>2.4650159583207595E-2</v>
      </c>
      <c r="S244" s="18">
        <f t="shared" si="234"/>
        <v>3.8139515515075682E-2</v>
      </c>
      <c r="T244" s="18">
        <f t="shared" si="235"/>
        <v>9.5700903504380624E-2</v>
      </c>
      <c r="U244" s="18">
        <f t="shared" si="236"/>
        <v>4.3362314141955967E-2</v>
      </c>
      <c r="V244" s="18">
        <f t="shared" si="237"/>
        <v>5.9417518259442682E-3</v>
      </c>
      <c r="W244" s="18">
        <f t="shared" si="238"/>
        <v>7.04041678646877E-2</v>
      </c>
      <c r="X244" s="18">
        <f t="shared" si="239"/>
        <v>5.6116102445748335E-2</v>
      </c>
      <c r="Y244" s="18">
        <f t="shared" si="240"/>
        <v>2.2363853229214574E-2</v>
      </c>
      <c r="Z244" s="18">
        <f t="shared" si="241"/>
        <v>6.5491903033064779E-3</v>
      </c>
      <c r="AA244" s="18">
        <f t="shared" si="242"/>
        <v>1.1520738693346565E-2</v>
      </c>
      <c r="AB244" s="18">
        <f t="shared" si="243"/>
        <v>1.0133116758980336E-2</v>
      </c>
      <c r="AC244" s="18">
        <f t="shared" si="244"/>
        <v>5.2068656444458029E-4</v>
      </c>
      <c r="AD244" s="18">
        <f t="shared" si="245"/>
        <v>3.096214888129269E-2</v>
      </c>
      <c r="AE244" s="18">
        <f t="shared" si="246"/>
        <v>2.4678583260900812E-2</v>
      </c>
      <c r="AF244" s="18">
        <f t="shared" si="247"/>
        <v>9.8351130940590292E-3</v>
      </c>
      <c r="AG244" s="18">
        <f t="shared" si="248"/>
        <v>2.6130470713631123E-3</v>
      </c>
      <c r="AH244" s="18">
        <f t="shared" si="249"/>
        <v>1.3050187408769189E-3</v>
      </c>
      <c r="AI244" s="18">
        <f t="shared" si="250"/>
        <v>2.2956700305337822E-3</v>
      </c>
      <c r="AJ244" s="18">
        <f t="shared" si="251"/>
        <v>2.0191667460459947E-3</v>
      </c>
      <c r="AK244" s="18">
        <f t="shared" si="252"/>
        <v>1.1839780381068061E-3</v>
      </c>
      <c r="AL244" s="18">
        <f t="shared" si="253"/>
        <v>2.9202377355100861E-5</v>
      </c>
      <c r="AM244" s="18">
        <f t="shared" si="254"/>
        <v>1.0893158089047304E-2</v>
      </c>
      <c r="AN244" s="18">
        <f t="shared" si="255"/>
        <v>8.6824628970482917E-3</v>
      </c>
      <c r="AO244" s="18">
        <f t="shared" si="256"/>
        <v>3.4602069180661855E-3</v>
      </c>
      <c r="AP244" s="18">
        <f t="shared" si="257"/>
        <v>9.193268513632975E-4</v>
      </c>
      <c r="AQ244" s="18">
        <f t="shared" si="258"/>
        <v>1.8318886983857574E-4</v>
      </c>
      <c r="AR244" s="18">
        <f t="shared" si="259"/>
        <v>2.0803474446972801E-4</v>
      </c>
      <c r="AS244" s="18">
        <f t="shared" si="260"/>
        <v>3.6595576234253513E-4</v>
      </c>
      <c r="AT244" s="18">
        <f t="shared" si="261"/>
        <v>3.2187801209137412E-4</v>
      </c>
      <c r="AU244" s="18">
        <f t="shared" si="262"/>
        <v>1.887394877178623E-4</v>
      </c>
      <c r="AV244" s="18">
        <f t="shared" si="263"/>
        <v>8.3003326304924681E-5</v>
      </c>
      <c r="AW244" s="18">
        <f t="shared" si="264"/>
        <v>1.1373589610950756E-6</v>
      </c>
      <c r="AX244" s="18">
        <f t="shared" si="265"/>
        <v>3.1937084860161726E-3</v>
      </c>
      <c r="AY244" s="18">
        <f t="shared" si="266"/>
        <v>2.5455662359021949E-3</v>
      </c>
      <c r="AZ244" s="18">
        <f t="shared" si="267"/>
        <v>1.0144801082719193E-3</v>
      </c>
      <c r="BA244" s="18">
        <f t="shared" si="268"/>
        <v>2.6953266836121669E-4</v>
      </c>
      <c r="BB244" s="18">
        <f t="shared" si="269"/>
        <v>5.3708194020925941E-5</v>
      </c>
      <c r="BC244" s="18">
        <f t="shared" si="270"/>
        <v>8.5616934601000389E-6</v>
      </c>
      <c r="BD244" s="18">
        <f t="shared" si="271"/>
        <v>2.7635908940730135E-5</v>
      </c>
      <c r="BE244" s="18">
        <f t="shared" si="272"/>
        <v>4.8614572292780832E-5</v>
      </c>
      <c r="BF244" s="18">
        <f t="shared" si="273"/>
        <v>4.2759162441131823E-5</v>
      </c>
      <c r="BG244" s="18">
        <f t="shared" si="274"/>
        <v>2.5072673842949805E-5</v>
      </c>
      <c r="BH244" s="18">
        <f t="shared" si="275"/>
        <v>1.1026390680016432E-5</v>
      </c>
      <c r="BI244" s="18">
        <f t="shared" si="276"/>
        <v>3.8793243094825541E-6</v>
      </c>
      <c r="BJ244" s="19">
        <f t="shared" si="277"/>
        <v>0.60047563088797662</v>
      </c>
      <c r="BK244" s="19">
        <f t="shared" si="278"/>
        <v>0.23358458314697816</v>
      </c>
      <c r="BL244" s="19">
        <f t="shared" si="279"/>
        <v>0.15964973825146603</v>
      </c>
      <c r="BM244" s="19">
        <f t="shared" si="280"/>
        <v>0.4682259068234102</v>
      </c>
      <c r="BN244" s="19">
        <f t="shared" si="281"/>
        <v>0.52948880688937605</v>
      </c>
    </row>
    <row r="245" spans="1:66" x14ac:dyDescent="0.25">
      <c r="A245" t="s">
        <v>21</v>
      </c>
      <c r="B245" t="s">
        <v>270</v>
      </c>
      <c r="C245" t="s">
        <v>264</v>
      </c>
      <c r="D245" s="16">
        <v>44257</v>
      </c>
      <c r="E245" s="15">
        <f>VLOOKUP(A245,home!$A$2:$E$405,3,FALSE)</f>
        <v>1.41772151898734</v>
      </c>
      <c r="F245" s="15">
        <f>VLOOKUP(B245,home!$B$2:$E$405,3,FALSE)</f>
        <v>0.82</v>
      </c>
      <c r="G245" s="15">
        <f>VLOOKUP(C245,away!$B$2:$E$405,4,FALSE)</f>
        <v>1.35</v>
      </c>
      <c r="H245" s="15">
        <f>VLOOKUP(A245,away!$A$2:$E$405,3,FALSE)</f>
        <v>1.3248945147679301</v>
      </c>
      <c r="I245" s="15">
        <f>VLOOKUP(C245,away!$B$2:$E$405,3,FALSE)</f>
        <v>0.76</v>
      </c>
      <c r="J245" s="15">
        <f>VLOOKUP(B245,home!$B$2:$E$405,4,FALSE)</f>
        <v>1.07</v>
      </c>
      <c r="K245" s="17">
        <f t="shared" si="282"/>
        <v>1.5694177215189853</v>
      </c>
      <c r="L245" s="17">
        <f t="shared" si="283"/>
        <v>1.077404219409281</v>
      </c>
      <c r="M245" s="18">
        <f t="shared" si="228"/>
        <v>7.0876103958019632E-2</v>
      </c>
      <c r="N245" s="18">
        <f t="shared" si="229"/>
        <v>0.11123421358393792</v>
      </c>
      <c r="O245" s="18">
        <f t="shared" si="230"/>
        <v>7.6362213459661196E-2</v>
      </c>
      <c r="P245" s="18">
        <f t="shared" si="231"/>
        <v>0.11984421105800788</v>
      </c>
      <c r="Q245" s="18">
        <f t="shared" si="232"/>
        <v>8.7286473018930028E-2</v>
      </c>
      <c r="R245" s="18">
        <f t="shared" si="233"/>
        <v>4.1136485492435572E-2</v>
      </c>
      <c r="S245" s="18">
        <f t="shared" si="234"/>
        <v>5.0661062481028217E-2</v>
      </c>
      <c r="T245" s="18">
        <f t="shared" si="235"/>
        <v>9.4042814327949559E-2</v>
      </c>
      <c r="U245" s="18">
        <f t="shared" si="236"/>
        <v>6.4560329332837035E-2</v>
      </c>
      <c r="V245" s="18">
        <f t="shared" si="237"/>
        <v>9.5180725007674716E-3</v>
      </c>
      <c r="W245" s="18">
        <f t="shared" si="238"/>
        <v>4.5662979201599174E-2</v>
      </c>
      <c r="X245" s="18">
        <f t="shared" si="239"/>
        <v>4.9197486462601185E-2</v>
      </c>
      <c r="Y245" s="18">
        <f t="shared" si="240"/>
        <v>2.6502789749568746E-2</v>
      </c>
      <c r="Z245" s="18">
        <f t="shared" si="241"/>
        <v>1.477354101373959E-2</v>
      </c>
      <c r="AA245" s="18">
        <f t="shared" si="242"/>
        <v>2.3185857076550472E-2</v>
      </c>
      <c r="AB245" s="18">
        <f t="shared" si="243"/>
        <v>1.8194147492272342E-2</v>
      </c>
      <c r="AC245" s="18">
        <f t="shared" si="244"/>
        <v>1.0058801785322389E-3</v>
      </c>
      <c r="AD245" s="18">
        <f t="shared" si="245"/>
        <v>1.7916072194085642E-2</v>
      </c>
      <c r="AE245" s="18">
        <f t="shared" si="246"/>
        <v>1.9302851777149164E-2</v>
      </c>
      <c r="AF245" s="18">
        <f t="shared" si="247"/>
        <v>1.0398486975666223E-2</v>
      </c>
      <c r="AG245" s="18">
        <f t="shared" si="248"/>
        <v>3.734457914351748E-3</v>
      </c>
      <c r="AH245" s="18">
        <f t="shared" si="249"/>
        <v>3.9792688559547743E-3</v>
      </c>
      <c r="AI245" s="18">
        <f t="shared" si="250"/>
        <v>6.2451350612240022E-3</v>
      </c>
      <c r="AJ245" s="18">
        <f t="shared" si="251"/>
        <v>4.9006128191822519E-3</v>
      </c>
      <c r="AK245" s="18">
        <f t="shared" si="252"/>
        <v>2.5637028682425796E-3</v>
      </c>
      <c r="AL245" s="18">
        <f t="shared" si="253"/>
        <v>6.8033602121519708E-5</v>
      </c>
      <c r="AM245" s="18">
        <f t="shared" si="254"/>
        <v>5.6235602402823119E-3</v>
      </c>
      <c r="AN245" s="18">
        <f t="shared" si="255"/>
        <v>6.0588475309824325E-3</v>
      </c>
      <c r="AO245" s="18">
        <f t="shared" si="256"/>
        <v>3.2639139473189882E-3</v>
      </c>
      <c r="AP245" s="18">
        <f t="shared" si="257"/>
        <v>1.1721848862100933E-3</v>
      </c>
      <c r="AQ245" s="18">
        <f t="shared" si="258"/>
        <v>3.1572923558263554E-4</v>
      </c>
      <c r="AR245" s="18">
        <f t="shared" si="259"/>
        <v>8.5745621111392347E-4</v>
      </c>
      <c r="AS245" s="18">
        <f t="shared" si="260"/>
        <v>1.345706973148716E-3</v>
      </c>
      <c r="AT245" s="18">
        <f t="shared" si="261"/>
        <v>1.0559881858156343E-3</v>
      </c>
      <c r="AU245" s="18">
        <f t="shared" si="262"/>
        <v>5.5242885751124646E-4</v>
      </c>
      <c r="AV245" s="18">
        <f t="shared" si="263"/>
        <v>2.1674790971415908E-4</v>
      </c>
      <c r="AW245" s="18">
        <f t="shared" si="264"/>
        <v>3.1954953457770889E-6</v>
      </c>
      <c r="AX245" s="18">
        <f t="shared" si="265"/>
        <v>1.4709525165214365E-3</v>
      </c>
      <c r="AY245" s="18">
        <f t="shared" si="266"/>
        <v>1.5848104478508958E-3</v>
      </c>
      <c r="AZ245" s="18">
        <f t="shared" si="267"/>
        <v>8.5374073173923363E-4</v>
      </c>
      <c r="BA245" s="18">
        <f t="shared" si="268"/>
        <v>3.0660795555247252E-4</v>
      </c>
      <c r="BB245" s="18">
        <f t="shared" si="269"/>
        <v>8.2585176254171776E-5</v>
      </c>
      <c r="BC245" s="18">
        <f t="shared" si="270"/>
        <v>1.779552347138077E-5</v>
      </c>
      <c r="BD245" s="18">
        <f t="shared" si="271"/>
        <v>1.5397115663547269E-4</v>
      </c>
      <c r="BE245" s="18">
        <f t="shared" si="272"/>
        <v>2.4164506182648639E-4</v>
      </c>
      <c r="BF245" s="18">
        <f t="shared" si="273"/>
        <v>1.896210211740193E-4</v>
      </c>
      <c r="BG245" s="18">
        <f t="shared" si="274"/>
        <v>9.9198197001010876E-5</v>
      </c>
      <c r="BH245" s="18">
        <f t="shared" si="275"/>
        <v>3.8920852079029472E-5</v>
      </c>
      <c r="BI245" s="18">
        <f t="shared" si="276"/>
        <v>1.2216614997889589E-5</v>
      </c>
      <c r="BJ245" s="19">
        <f t="shared" si="277"/>
        <v>0.4860293533976055</v>
      </c>
      <c r="BK245" s="19">
        <f t="shared" si="278"/>
        <v>0.25355817422632793</v>
      </c>
      <c r="BL245" s="19">
        <f t="shared" si="279"/>
        <v>0.24589165349937778</v>
      </c>
      <c r="BM245" s="19">
        <f t="shared" si="280"/>
        <v>0.49193140661355345</v>
      </c>
      <c r="BN245" s="19">
        <f t="shared" si="281"/>
        <v>0.50673970057099216</v>
      </c>
    </row>
    <row r="246" spans="1:66" x14ac:dyDescent="0.25">
      <c r="A246" t="s">
        <v>21</v>
      </c>
      <c r="B246" t="s">
        <v>372</v>
      </c>
      <c r="C246" t="s">
        <v>274</v>
      </c>
      <c r="D246" s="16">
        <v>44257</v>
      </c>
      <c r="E246" s="15">
        <f>VLOOKUP(A246,home!$A$2:$E$405,3,FALSE)</f>
        <v>1.41772151898734</v>
      </c>
      <c r="F246" s="15">
        <f>VLOOKUP(B246,home!$B$2:$E$405,3,FALSE)</f>
        <v>0.24</v>
      </c>
      <c r="G246" s="15">
        <f>VLOOKUP(C246,away!$B$2:$E$405,4,FALSE)</f>
        <v>0.59</v>
      </c>
      <c r="H246" s="15">
        <f>VLOOKUP(A246,away!$A$2:$E$405,3,FALSE)</f>
        <v>1.3248945147679301</v>
      </c>
      <c r="I246" s="15">
        <f>VLOOKUP(C246,away!$B$2:$E$405,3,FALSE)</f>
        <v>1.35</v>
      </c>
      <c r="J246" s="15">
        <f>VLOOKUP(B246,home!$B$2:$E$405,4,FALSE)</f>
        <v>0.75</v>
      </c>
      <c r="K246" s="17">
        <f t="shared" si="282"/>
        <v>0.20074936708860733</v>
      </c>
      <c r="L246" s="17">
        <f t="shared" si="283"/>
        <v>1.3414556962025292</v>
      </c>
      <c r="M246" s="18">
        <f t="shared" si="228"/>
        <v>0.21390889834008725</v>
      </c>
      <c r="N246" s="18">
        <f t="shared" si="229"/>
        <v>4.2942075956393766E-2</v>
      </c>
      <c r="O246" s="18">
        <f t="shared" si="230"/>
        <v>0.28694931014671776</v>
      </c>
      <c r="P246" s="18">
        <f t="shared" si="231"/>
        <v>5.7604892398466084E-2</v>
      </c>
      <c r="Q246" s="18">
        <f t="shared" si="232"/>
        <v>4.3102972848584747E-3</v>
      </c>
      <c r="R246" s="18">
        <f t="shared" si="233"/>
        <v>0.19246489330885042</v>
      </c>
      <c r="S246" s="18">
        <f t="shared" si="234"/>
        <v>3.8781972769584764E-3</v>
      </c>
      <c r="T246" s="18">
        <f t="shared" si="235"/>
        <v>5.782072845099696E-3</v>
      </c>
      <c r="U246" s="18">
        <f t="shared" si="236"/>
        <v>3.8637205518528062E-2</v>
      </c>
      <c r="V246" s="18">
        <f t="shared" si="237"/>
        <v>1.1604272170318223E-4</v>
      </c>
      <c r="W246" s="18">
        <f t="shared" si="238"/>
        <v>2.8842981729969384E-4</v>
      </c>
      <c r="X246" s="18">
        <f t="shared" si="239"/>
        <v>3.8691582137132907E-4</v>
      </c>
      <c r="Y246" s="18">
        <f t="shared" si="240"/>
        <v>2.5951521626472492E-4</v>
      </c>
      <c r="Z246" s="18">
        <f t="shared" si="241"/>
        <v>8.6061042482723199E-2</v>
      </c>
      <c r="AA246" s="18">
        <f t="shared" si="242"/>
        <v>1.7276699809392431E-2</v>
      </c>
      <c r="AB246" s="18">
        <f t="shared" si="243"/>
        <v>1.7341432760576963E-3</v>
      </c>
      <c r="AC246" s="18">
        <f t="shared" si="244"/>
        <v>1.9531178194341835E-6</v>
      </c>
      <c r="AD246" s="18">
        <f t="shared" si="245"/>
        <v>1.4475525818099044E-5</v>
      </c>
      <c r="AE246" s="18">
        <f t="shared" si="246"/>
        <v>1.9418276564215739E-5</v>
      </c>
      <c r="AF246" s="18">
        <f t="shared" si="247"/>
        <v>1.3024378853751643E-5</v>
      </c>
      <c r="AG246" s="18">
        <f t="shared" si="248"/>
        <v>5.8238757342883068E-6</v>
      </c>
      <c r="AH246" s="18">
        <f t="shared" si="249"/>
        <v>2.8861768914894212E-2</v>
      </c>
      <c r="AI246" s="18">
        <f t="shared" si="250"/>
        <v>5.7939818427226539E-3</v>
      </c>
      <c r="AJ246" s="18">
        <f t="shared" si="251"/>
        <v>5.8156909392472768E-4</v>
      </c>
      <c r="AK246" s="18">
        <f t="shared" si="252"/>
        <v>3.8916542507894651E-5</v>
      </c>
      <c r="AL246" s="18">
        <f t="shared" si="253"/>
        <v>2.103870249495804E-8</v>
      </c>
      <c r="AM246" s="18">
        <f t="shared" si="254"/>
        <v>5.8119052925163633E-7</v>
      </c>
      <c r="AN246" s="18">
        <f t="shared" si="255"/>
        <v>7.7964134604357018E-7</v>
      </c>
      <c r="AO246" s="18">
        <f t="shared" si="256"/>
        <v>5.2292716232257732E-7</v>
      </c>
      <c r="AP246" s="18">
        <f t="shared" si="257"/>
        <v>2.3382787353221545E-7</v>
      </c>
      <c r="AQ246" s="18">
        <f t="shared" si="258"/>
        <v>7.8417433220178726E-8</v>
      </c>
      <c r="AR246" s="18">
        <f t="shared" si="259"/>
        <v>7.7433568626731862E-3</v>
      </c>
      <c r="AS246" s="18">
        <f t="shared" si="260"/>
        <v>1.5544739893228663E-3</v>
      </c>
      <c r="AT246" s="18">
        <f t="shared" si="261"/>
        <v>1.5602983475613395E-4</v>
      </c>
      <c r="AU246" s="18">
        <f t="shared" si="262"/>
        <v>1.0440963524744628E-5</v>
      </c>
      <c r="AV246" s="18">
        <f t="shared" si="263"/>
        <v>5.2400420484692959E-7</v>
      </c>
      <c r="AW246" s="18">
        <f t="shared" si="264"/>
        <v>1.5737906843493173E-10</v>
      </c>
      <c r="AX246" s="18">
        <f t="shared" si="265"/>
        <v>1.9445605150859758E-8</v>
      </c>
      <c r="AY246" s="18">
        <f t="shared" si="266"/>
        <v>2.6085417795726063E-8</v>
      </c>
      <c r="AZ246" s="18">
        <f t="shared" si="267"/>
        <v>1.749621614494978E-8</v>
      </c>
      <c r="BA246" s="18">
        <f t="shared" si="268"/>
        <v>7.8234662698778504E-9</v>
      </c>
      <c r="BB246" s="18">
        <f t="shared" si="269"/>
        <v>2.623708347943998E-9</v>
      </c>
      <c r="BC246" s="18">
        <f t="shared" si="270"/>
        <v>7.0391770170472078E-10</v>
      </c>
      <c r="BD246" s="18">
        <f t="shared" si="271"/>
        <v>1.731228361860315E-3</v>
      </c>
      <c r="BE246" s="18">
        <f t="shared" si="272"/>
        <v>3.4754299792930473E-4</v>
      </c>
      <c r="BF246" s="18">
        <f t="shared" si="273"/>
        <v>3.4884518435192542E-5</v>
      </c>
      <c r="BG246" s="18">
        <f t="shared" si="274"/>
        <v>2.3343483323519196E-6</v>
      </c>
      <c r="BH246" s="18">
        <f t="shared" si="275"/>
        <v>1.1715473757099844E-7</v>
      </c>
      <c r="BI246" s="18">
        <f t="shared" si="276"/>
        <v>4.7037478837619708E-9</v>
      </c>
      <c r="BJ246" s="19">
        <f t="shared" si="277"/>
        <v>5.4024319180933818E-2</v>
      </c>
      <c r="BK246" s="19">
        <f t="shared" si="278"/>
        <v>0.27551003097915466</v>
      </c>
      <c r="BL246" s="19">
        <f t="shared" si="279"/>
        <v>0.58391942619311987</v>
      </c>
      <c r="BM246" s="19">
        <f t="shared" si="280"/>
        <v>0.20133442547251953</v>
      </c>
      <c r="BN246" s="19">
        <f t="shared" si="281"/>
        <v>0.79818036743537379</v>
      </c>
    </row>
    <row r="247" spans="1:66" x14ac:dyDescent="0.25">
      <c r="A247" t="s">
        <v>21</v>
      </c>
      <c r="B247" t="s">
        <v>267</v>
      </c>
      <c r="C247" t="s">
        <v>150</v>
      </c>
      <c r="D247" s="16">
        <v>44257</v>
      </c>
      <c r="E247" s="15">
        <f>VLOOKUP(A247,home!$A$2:$E$405,3,FALSE)</f>
        <v>1.41772151898734</v>
      </c>
      <c r="F247" s="15">
        <f>VLOOKUP(B247,home!$B$2:$E$405,3,FALSE)</f>
        <v>1</v>
      </c>
      <c r="G247" s="15">
        <f>VLOOKUP(C247,away!$B$2:$E$405,4,FALSE)</f>
        <v>0.77</v>
      </c>
      <c r="H247" s="15">
        <f>VLOOKUP(A247,away!$A$2:$E$405,3,FALSE)</f>
        <v>1.3248945147679301</v>
      </c>
      <c r="I247" s="15">
        <f>VLOOKUP(C247,away!$B$2:$E$405,3,FALSE)</f>
        <v>0.9</v>
      </c>
      <c r="J247" s="15">
        <f>VLOOKUP(B247,home!$B$2:$E$405,4,FALSE)</f>
        <v>1.07</v>
      </c>
      <c r="K247" s="17">
        <f t="shared" si="282"/>
        <v>1.0916455696202518</v>
      </c>
      <c r="L247" s="17">
        <f t="shared" si="283"/>
        <v>1.2758734177215167</v>
      </c>
      <c r="M247" s="18">
        <f t="shared" si="228"/>
        <v>9.3712941088081522E-2</v>
      </c>
      <c r="N247" s="18">
        <f t="shared" si="229"/>
        <v>0.10230131695488785</v>
      </c>
      <c r="O247" s="18">
        <f t="shared" si="230"/>
        <v>0.11956585043078571</v>
      </c>
      <c r="P247" s="18">
        <f t="shared" si="231"/>
        <v>0.13052353090064489</v>
      </c>
      <c r="Q247" s="18">
        <f t="shared" si="232"/>
        <v>5.5838389710060235E-2</v>
      </c>
      <c r="R247" s="18">
        <f t="shared" si="233"/>
        <v>7.6275445115953133E-2</v>
      </c>
      <c r="S247" s="18">
        <f t="shared" si="234"/>
        <v>4.5448344489473894E-2</v>
      </c>
      <c r="T247" s="18">
        <f t="shared" si="235"/>
        <v>7.124271711944051E-2</v>
      </c>
      <c r="U247" s="18">
        <f t="shared" si="236"/>
        <v>8.3265751731642912E-2</v>
      </c>
      <c r="V247" s="18">
        <f t="shared" si="237"/>
        <v>7.0333916977134564E-3</v>
      </c>
      <c r="W247" s="18">
        <f t="shared" si="238"/>
        <v>2.0318576913905439E-2</v>
      </c>
      <c r="X247" s="18">
        <f t="shared" si="239"/>
        <v>2.5923932170382039E-2</v>
      </c>
      <c r="Y247" s="18">
        <f t="shared" si="240"/>
        <v>1.6537827969503056E-2</v>
      </c>
      <c r="Z247" s="18">
        <f t="shared" si="241"/>
        <v>3.2439270949440387E-2</v>
      </c>
      <c r="AA247" s="18">
        <f t="shared" si="242"/>
        <v>3.5412186413667536E-2</v>
      </c>
      <c r="AB247" s="18">
        <f t="shared" si="243"/>
        <v>1.932877820452332E-2</v>
      </c>
      <c r="AC247" s="18">
        <f t="shared" si="244"/>
        <v>6.1225743473491024E-4</v>
      </c>
      <c r="AD247" s="18">
        <f t="shared" si="245"/>
        <v>5.5451711172633004E-3</v>
      </c>
      <c r="AE247" s="18">
        <f t="shared" si="246"/>
        <v>7.0749364252333672E-3</v>
      </c>
      <c r="AF247" s="18">
        <f t="shared" si="247"/>
        <v>4.5133616585124742E-3</v>
      </c>
      <c r="AG247" s="18">
        <f t="shared" si="248"/>
        <v>1.9194927215531888E-3</v>
      </c>
      <c r="AH247" s="18">
        <f t="shared" si="249"/>
        <v>1.0347100873664196E-2</v>
      </c>
      <c r="AI247" s="18">
        <f t="shared" si="250"/>
        <v>1.1295366827149357E-2</v>
      </c>
      <c r="AJ247" s="18">
        <f t="shared" si="251"/>
        <v>6.1652685770465778E-3</v>
      </c>
      <c r="AK247" s="18">
        <f t="shared" si="252"/>
        <v>2.2434293758839502E-3</v>
      </c>
      <c r="AL247" s="18">
        <f t="shared" si="253"/>
        <v>3.4110124503150462E-5</v>
      </c>
      <c r="AM247" s="18">
        <f t="shared" si="254"/>
        <v>1.2106722965893328E-3</v>
      </c>
      <c r="AN247" s="18">
        <f t="shared" si="255"/>
        <v>1.5446646007901898E-3</v>
      </c>
      <c r="AO247" s="18">
        <f t="shared" si="256"/>
        <v>9.8539825172181089E-4</v>
      </c>
      <c r="AP247" s="18">
        <f t="shared" si="257"/>
        <v>4.1908114508037173E-4</v>
      </c>
      <c r="AQ247" s="18">
        <f t="shared" si="258"/>
        <v>1.3367362321908507E-4</v>
      </c>
      <c r="AR247" s="18">
        <f t="shared" si="259"/>
        <v>2.6403181910382451E-3</v>
      </c>
      <c r="AS247" s="18">
        <f t="shared" si="260"/>
        <v>2.8822916556346576E-3</v>
      </c>
      <c r="AT247" s="18">
        <f t="shared" si="261"/>
        <v>1.5732204581134972E-3</v>
      </c>
      <c r="AU247" s="18">
        <f t="shared" si="262"/>
        <v>5.7246638104518075E-4</v>
      </c>
      <c r="AV247" s="18">
        <f t="shared" si="263"/>
        <v>1.5623259715612762E-4</v>
      </c>
      <c r="AW247" s="18">
        <f t="shared" si="264"/>
        <v>1.3196842986436786E-6</v>
      </c>
      <c r="AX247" s="18">
        <f t="shared" si="265"/>
        <v>2.2027084147228671E-4</v>
      </c>
      <c r="AY247" s="18">
        <f t="shared" si="266"/>
        <v>2.8103771133364079E-4</v>
      </c>
      <c r="AZ247" s="18">
        <f t="shared" si="267"/>
        <v>1.792842726339427E-4</v>
      </c>
      <c r="BA247" s="18">
        <f t="shared" si="268"/>
        <v>7.6248012556394935E-5</v>
      </c>
      <c r="BB247" s="18">
        <f t="shared" si="269"/>
        <v>2.4320703093700164E-5</v>
      </c>
      <c r="BC247" s="18">
        <f t="shared" si="270"/>
        <v>6.2060277155098963E-6</v>
      </c>
      <c r="BD247" s="18">
        <f t="shared" si="271"/>
        <v>5.6145196571204324E-4</v>
      </c>
      <c r="BE247" s="18">
        <f t="shared" si="272"/>
        <v>6.1290655092413355E-4</v>
      </c>
      <c r="BF247" s="18">
        <f t="shared" si="273"/>
        <v>3.3453836045377978E-4</v>
      </c>
      <c r="BG247" s="18">
        <f t="shared" si="274"/>
        <v>1.217324396857972E-4</v>
      </c>
      <c r="BH247" s="18">
        <f t="shared" si="275"/>
        <v>3.3222169615516254E-5</v>
      </c>
      <c r="BI247" s="18">
        <f t="shared" si="276"/>
        <v>7.2533668547901751E-6</v>
      </c>
      <c r="BJ247" s="19">
        <f t="shared" si="277"/>
        <v>0.31629658024694773</v>
      </c>
      <c r="BK247" s="19">
        <f t="shared" si="278"/>
        <v>0.27764561344648547</v>
      </c>
      <c r="BL247" s="19">
        <f t="shared" si="279"/>
        <v>0.37339481168655053</v>
      </c>
      <c r="BM247" s="19">
        <f t="shared" si="280"/>
        <v>0.42127908410197573</v>
      </c>
      <c r="BN247" s="19">
        <f t="shared" si="281"/>
        <v>0.57821747420041336</v>
      </c>
    </row>
    <row r="248" spans="1:66" x14ac:dyDescent="0.25">
      <c r="A248" t="s">
        <v>21</v>
      </c>
      <c r="B248" t="s">
        <v>23</v>
      </c>
      <c r="C248" t="s">
        <v>268</v>
      </c>
      <c r="D248" s="16">
        <v>44257</v>
      </c>
      <c r="E248" s="15">
        <f>VLOOKUP(A248,home!$A$2:$E$405,3,FALSE)</f>
        <v>1.41772151898734</v>
      </c>
      <c r="F248" s="15">
        <f>VLOOKUP(B248,home!$B$2:$E$405,3,FALSE)</f>
        <v>1.65</v>
      </c>
      <c r="G248" s="15">
        <f>VLOOKUP(C248,away!$B$2:$E$405,4,FALSE)</f>
        <v>0.57999999999999996</v>
      </c>
      <c r="H248" s="15">
        <f>VLOOKUP(A248,away!$A$2:$E$405,3,FALSE)</f>
        <v>1.3248945147679301</v>
      </c>
      <c r="I248" s="15">
        <f>VLOOKUP(C248,away!$B$2:$E$405,3,FALSE)</f>
        <v>0.9</v>
      </c>
      <c r="J248" s="15">
        <f>VLOOKUP(B248,home!$B$2:$E$405,4,FALSE)</f>
        <v>0.94</v>
      </c>
      <c r="K248" s="17">
        <f t="shared" si="282"/>
        <v>1.3567594936708842</v>
      </c>
      <c r="L248" s="17">
        <f t="shared" si="283"/>
        <v>1.1208607594936688</v>
      </c>
      <c r="M248" s="18">
        <f t="shared" si="228"/>
        <v>8.3942750583610157E-2</v>
      </c>
      <c r="N248" s="18">
        <f t="shared" si="229"/>
        <v>0.11389012377916023</v>
      </c>
      <c r="O248" s="18">
        <f t="shared" si="230"/>
        <v>9.4088135173132886E-2</v>
      </c>
      <c r="P248" s="18">
        <f t="shared" si="231"/>
        <v>0.12765497063793749</v>
      </c>
      <c r="Q248" s="18">
        <f t="shared" si="232"/>
        <v>7.7260753336363897E-2</v>
      </c>
      <c r="R248" s="18">
        <f t="shared" si="233"/>
        <v>5.2729849324750375E-2</v>
      </c>
      <c r="S248" s="18">
        <f t="shared" si="234"/>
        <v>4.8532456392233261E-2</v>
      </c>
      <c r="T248" s="18">
        <f t="shared" si="235"/>
        <v>8.6598546663649856E-2</v>
      </c>
      <c r="U248" s="18">
        <f t="shared" si="236"/>
        <v>7.1541723671190327E-2</v>
      </c>
      <c r="V248" s="18">
        <f t="shared" si="237"/>
        <v>8.2005748662220754E-3</v>
      </c>
      <c r="W248" s="18">
        <f t="shared" si="238"/>
        <v>3.4941420192425389E-2</v>
      </c>
      <c r="X248" s="18">
        <f t="shared" si="239"/>
        <v>3.9164466774669338E-2</v>
      </c>
      <c r="Y248" s="18">
        <f t="shared" si="240"/>
        <v>2.1948956987110226E-2</v>
      </c>
      <c r="Z248" s="18">
        <f t="shared" si="241"/>
        <v>1.970093965404213E-2</v>
      </c>
      <c r="AA248" s="18">
        <f t="shared" si="242"/>
        <v>2.6729436909858847E-2</v>
      </c>
      <c r="AB248" s="18">
        <f t="shared" si="243"/>
        <v>1.813270864396397E-2</v>
      </c>
      <c r="AC248" s="18">
        <f t="shared" si="244"/>
        <v>7.7943310804359756E-4</v>
      </c>
      <c r="AD248" s="18">
        <f t="shared" si="245"/>
        <v>1.1851775892104175E-2</v>
      </c>
      <c r="AE248" s="18">
        <f t="shared" si="246"/>
        <v>1.3284190527772641E-2</v>
      </c>
      <c r="AF248" s="18">
        <f t="shared" si="247"/>
        <v>7.4448639421089251E-3</v>
      </c>
      <c r="AG248" s="18">
        <f t="shared" si="248"/>
        <v>2.7815519508264117E-3</v>
      </c>
      <c r="AH248" s="18">
        <f t="shared" si="249"/>
        <v>5.5205025458421545E-3</v>
      </c>
      <c r="AI248" s="18">
        <f t="shared" si="250"/>
        <v>7.4899942389056286E-3</v>
      </c>
      <c r="AJ248" s="18">
        <f t="shared" si="251"/>
        <v>5.0810603955877215E-3</v>
      </c>
      <c r="AK248" s="18">
        <f t="shared" si="252"/>
        <v>2.2979256432095934E-3</v>
      </c>
      <c r="AL248" s="18">
        <f t="shared" si="253"/>
        <v>4.741255669121175E-5</v>
      </c>
      <c r="AM248" s="18">
        <f t="shared" si="254"/>
        <v>3.216001891694408E-3</v>
      </c>
      <c r="AN248" s="18">
        <f t="shared" si="255"/>
        <v>3.6046903228576701E-3</v>
      </c>
      <c r="AO248" s="18">
        <f t="shared" si="256"/>
        <v>2.020177966508864E-3</v>
      </c>
      <c r="AP248" s="18">
        <f t="shared" si="257"/>
        <v>7.5477940328449978E-4</v>
      </c>
      <c r="AQ248" s="18">
        <f t="shared" si="258"/>
        <v>2.1150065380391082E-4</v>
      </c>
      <c r="AR248" s="18">
        <f t="shared" si="259"/>
        <v>1.2375429352638725E-3</v>
      </c>
      <c r="AS248" s="18">
        <f t="shared" si="260"/>
        <v>1.6790481262445916E-3</v>
      </c>
      <c r="AT248" s="18">
        <f t="shared" si="261"/>
        <v>1.1390322428063298E-3</v>
      </c>
      <c r="AU248" s="18">
        <f t="shared" si="262"/>
        <v>5.1513093634157593E-4</v>
      </c>
      <c r="AV248" s="18">
        <f t="shared" si="263"/>
        <v>1.7472719709125134E-4</v>
      </c>
      <c r="AW248" s="18">
        <f t="shared" si="264"/>
        <v>2.0028360897445861E-6</v>
      </c>
      <c r="AX248" s="18">
        <f t="shared" si="265"/>
        <v>7.2722351636998522E-4</v>
      </c>
      <c r="AY248" s="18">
        <f t="shared" si="266"/>
        <v>8.1511630288011818E-4</v>
      </c>
      <c r="AZ248" s="18">
        <f t="shared" si="267"/>
        <v>4.5681593916094054E-4</v>
      </c>
      <c r="BA248" s="18">
        <f t="shared" si="268"/>
        <v>1.7067568683891505E-4</v>
      </c>
      <c r="BB248" s="18">
        <f t="shared" si="269"/>
        <v>4.7825919994342511E-5</v>
      </c>
      <c r="BC248" s="18">
        <f t="shared" si="270"/>
        <v>1.0721239401668426E-5</v>
      </c>
      <c r="BD248" s="18">
        <f t="shared" si="271"/>
        <v>2.3118555238764798E-4</v>
      </c>
      <c r="BE248" s="18">
        <f t="shared" si="272"/>
        <v>3.1366319300148897E-4</v>
      </c>
      <c r="BF248" s="18">
        <f t="shared" si="273"/>
        <v>2.1278275745994656E-4</v>
      </c>
      <c r="BG248" s="18">
        <f t="shared" si="274"/>
        <v>9.6231675424417223E-5</v>
      </c>
      <c r="BH248" s="18">
        <f t="shared" si="275"/>
        <v>3.264080980598331E-5</v>
      </c>
      <c r="BI248" s="18">
        <f t="shared" si="276"/>
        <v>8.8571457170747015E-6</v>
      </c>
      <c r="BJ248" s="19">
        <f t="shared" si="277"/>
        <v>0.42120217888898648</v>
      </c>
      <c r="BK248" s="19">
        <f t="shared" si="278"/>
        <v>0.26997271444761783</v>
      </c>
      <c r="BL248" s="19">
        <f t="shared" si="279"/>
        <v>0.28925217911798562</v>
      </c>
      <c r="BM248" s="19">
        <f t="shared" si="280"/>
        <v>0.44974831580688668</v>
      </c>
      <c r="BN248" s="19">
        <f t="shared" si="281"/>
        <v>0.54956658283495508</v>
      </c>
    </row>
    <row r="249" spans="1:66" x14ac:dyDescent="0.25">
      <c r="A249" t="s">
        <v>21</v>
      </c>
      <c r="B249" t="s">
        <v>153</v>
      </c>
      <c r="C249" t="s">
        <v>151</v>
      </c>
      <c r="D249" s="16">
        <v>44257</v>
      </c>
      <c r="E249" s="15">
        <f>VLOOKUP(A249,home!$A$2:$E$405,3,FALSE)</f>
        <v>1.41772151898734</v>
      </c>
      <c r="F249" s="15">
        <f>VLOOKUP(B249,home!$B$2:$E$405,3,FALSE)</f>
        <v>1.88</v>
      </c>
      <c r="G249" s="15">
        <f>VLOOKUP(C249,away!$B$2:$E$405,4,FALSE)</f>
        <v>1.41</v>
      </c>
      <c r="H249" s="15">
        <f>VLOOKUP(A249,away!$A$2:$E$405,3,FALSE)</f>
        <v>1.3248945147679301</v>
      </c>
      <c r="I249" s="15">
        <f>VLOOKUP(C249,away!$B$2:$E$405,3,FALSE)</f>
        <v>0.47</v>
      </c>
      <c r="J249" s="15">
        <f>VLOOKUP(B249,home!$B$2:$E$405,4,FALSE)</f>
        <v>0.31</v>
      </c>
      <c r="K249" s="17">
        <f t="shared" si="282"/>
        <v>3.7580962025316409</v>
      </c>
      <c r="L249" s="17">
        <f t="shared" si="283"/>
        <v>0.19303713080168741</v>
      </c>
      <c r="M249" s="18">
        <f t="shared" si="228"/>
        <v>1.9232892141168745E-2</v>
      </c>
      <c r="N249" s="18">
        <f t="shared" si="229"/>
        <v>7.2279058919426903E-2</v>
      </c>
      <c r="O249" s="18">
        <f t="shared" si="230"/>
        <v>3.7126623159495372E-3</v>
      </c>
      <c r="P249" s="18">
        <f t="shared" si="231"/>
        <v>1.395254215085228E-2</v>
      </c>
      <c r="Q249" s="18">
        <f t="shared" si="232"/>
        <v>0.1358158284238295</v>
      </c>
      <c r="R249" s="18">
        <f t="shared" si="233"/>
        <v>3.5834084055322323E-4</v>
      </c>
      <c r="S249" s="18">
        <f t="shared" si="234"/>
        <v>2.5304752795681164E-3</v>
      </c>
      <c r="T249" s="18">
        <f t="shared" si="235"/>
        <v>2.6217497836390311E-2</v>
      </c>
      <c r="U249" s="18">
        <f t="shared" si="236"/>
        <v>1.3466793520950644E-3</v>
      </c>
      <c r="V249" s="18">
        <f t="shared" si="237"/>
        <v>2.0397095848273848E-4</v>
      </c>
      <c r="W249" s="18">
        <f t="shared" si="238"/>
        <v>0.17013631634776086</v>
      </c>
      <c r="X249" s="18">
        <f t="shared" si="239"/>
        <v>3.2842626352939983E-2</v>
      </c>
      <c r="Y249" s="18">
        <f t="shared" si="240"/>
        <v>3.1699231795817105E-3</v>
      </c>
      <c r="Z249" s="18">
        <f t="shared" si="241"/>
        <v>2.3057695903153052E-5</v>
      </c>
      <c r="AA249" s="18">
        <f t="shared" si="242"/>
        <v>8.6653039412768851E-5</v>
      </c>
      <c r="AB249" s="18">
        <f t="shared" si="243"/>
        <v>1.6282522917747565E-4</v>
      </c>
      <c r="AC249" s="18">
        <f t="shared" si="244"/>
        <v>9.2481976153509784E-6</v>
      </c>
      <c r="AD249" s="18">
        <f t="shared" si="245"/>
        <v>0.15984716109481051</v>
      </c>
      <c r="AE249" s="18">
        <f t="shared" si="246"/>
        <v>3.0856437344537333E-2</v>
      </c>
      <c r="AF249" s="18">
        <f t="shared" si="247"/>
        <v>2.9782190658757626E-3</v>
      </c>
      <c r="AG249" s="18">
        <f t="shared" si="248"/>
        <v>1.9163562112517961E-4</v>
      </c>
      <c r="AH249" s="18">
        <f t="shared" si="249"/>
        <v>1.1127478650106221E-6</v>
      </c>
      <c r="AI249" s="18">
        <f t="shared" si="250"/>
        <v>4.1818135258716098E-6</v>
      </c>
      <c r="AJ249" s="18">
        <f t="shared" si="251"/>
        <v>7.8578287656367752E-6</v>
      </c>
      <c r="AK249" s="18">
        <f t="shared" si="252"/>
        <v>9.8434921480944863E-6</v>
      </c>
      <c r="AL249" s="18">
        <f t="shared" si="253"/>
        <v>2.6836497828922936E-7</v>
      </c>
      <c r="AM249" s="18">
        <f t="shared" si="254"/>
        <v>0.12014420181917412</v>
      </c>
      <c r="AN249" s="18">
        <f t="shared" si="255"/>
        <v>2.3192292001632246E-2</v>
      </c>
      <c r="AO249" s="18">
        <f t="shared" si="256"/>
        <v>2.238486752355006E-3</v>
      </c>
      <c r="AP249" s="18">
        <f t="shared" si="257"/>
        <v>1.4403702000406591E-4</v>
      </c>
      <c r="AQ249" s="18">
        <f t="shared" si="258"/>
        <v>6.9511232677025351E-6</v>
      </c>
      <c r="AR249" s="18">
        <f t="shared" si="259"/>
        <v>4.2960331033470757E-8</v>
      </c>
      <c r="AS249" s="18">
        <f t="shared" si="260"/>
        <v>1.6144905691638866E-7</v>
      </c>
      <c r="AT249" s="18">
        <f t="shared" si="261"/>
        <v>3.0337054384989757E-7</v>
      </c>
      <c r="AU249" s="18">
        <f t="shared" si="262"/>
        <v>3.8003189626741957E-7</v>
      </c>
      <c r="AV249" s="18">
        <f t="shared" si="263"/>
        <v>3.5704910655087198E-7</v>
      </c>
      <c r="AW249" s="18">
        <f t="shared" si="264"/>
        <v>5.4079427575158742E-9</v>
      </c>
      <c r="AX249" s="18">
        <f t="shared" si="265"/>
        <v>7.5252244768805571E-2</v>
      </c>
      <c r="AY249" s="18">
        <f t="shared" si="266"/>
        <v>1.4526477416556518E-2</v>
      </c>
      <c r="AZ249" s="18">
        <f t="shared" si="267"/>
        <v>1.4020747605737894E-3</v>
      </c>
      <c r="BA249" s="18">
        <f t="shared" si="268"/>
        <v>9.0217496316875694E-5</v>
      </c>
      <c r="BB249" s="18">
        <f t="shared" si="269"/>
        <v>4.3538316592803716E-6</v>
      </c>
      <c r="BC249" s="18">
        <f t="shared" si="270"/>
        <v>1.6809023430020652E-7</v>
      </c>
      <c r="BD249" s="18">
        <f t="shared" si="271"/>
        <v>1.3821565068319806E-9</v>
      </c>
      <c r="BE249" s="18">
        <f t="shared" si="272"/>
        <v>5.1942771196296642E-9</v>
      </c>
      <c r="BF249" s="18">
        <f t="shared" si="273"/>
        <v>9.7602965590886176E-9</v>
      </c>
      <c r="BG249" s="18">
        <f t="shared" si="274"/>
        <v>1.2226711144764526E-8</v>
      </c>
      <c r="BH249" s="18">
        <f t="shared" si="275"/>
        <v>1.1487289180647714E-8</v>
      </c>
      <c r="BI249" s="18">
        <f t="shared" si="276"/>
        <v>8.6340675694349929E-9</v>
      </c>
      <c r="BJ249" s="19">
        <f t="shared" si="277"/>
        <v>0.87133620926685751</v>
      </c>
      <c r="BK249" s="19">
        <f t="shared" si="278"/>
        <v>5.0455874509222037E-2</v>
      </c>
      <c r="BL249" s="19">
        <f t="shared" si="279"/>
        <v>5.6914502052253808E-3</v>
      </c>
      <c r="BM249" s="19">
        <f t="shared" si="280"/>
        <v>0.66762879487681415</v>
      </c>
      <c r="BN249" s="19">
        <f t="shared" si="281"/>
        <v>0.24535132479178018</v>
      </c>
    </row>
    <row r="250" spans="1:66" x14ac:dyDescent="0.25">
      <c r="A250" t="s">
        <v>21</v>
      </c>
      <c r="B250" t="s">
        <v>271</v>
      </c>
      <c r="C250" t="s">
        <v>266</v>
      </c>
      <c r="D250" s="16">
        <v>44257</v>
      </c>
      <c r="E250" s="15">
        <f>VLOOKUP(A250,home!$A$2:$E$405,3,FALSE)</f>
        <v>1.41772151898734</v>
      </c>
      <c r="F250" s="15">
        <f>VLOOKUP(B250,home!$B$2:$E$405,3,FALSE)</f>
        <v>0.65</v>
      </c>
      <c r="G250" s="15">
        <f>VLOOKUP(C250,away!$B$2:$E$405,4,FALSE)</f>
        <v>1.18</v>
      </c>
      <c r="H250" s="15">
        <f>VLOOKUP(A250,away!$A$2:$E$405,3,FALSE)</f>
        <v>1.3248945147679301</v>
      </c>
      <c r="I250" s="15">
        <f>VLOOKUP(C250,away!$B$2:$E$405,3,FALSE)</f>
        <v>0.59</v>
      </c>
      <c r="J250" s="15">
        <f>VLOOKUP(B250,home!$B$2:$E$405,4,FALSE)</f>
        <v>1.07</v>
      </c>
      <c r="K250" s="17">
        <f t="shared" si="282"/>
        <v>1.0873924050632897</v>
      </c>
      <c r="L250" s="17">
        <f t="shared" si="283"/>
        <v>0.83640590717299423</v>
      </c>
      <c r="M250" s="18">
        <f t="shared" si="228"/>
        <v>0.14605115933666402</v>
      </c>
      <c r="N250" s="18">
        <f t="shared" si="229"/>
        <v>0.1588149214133768</v>
      </c>
      <c r="O250" s="18">
        <f t="shared" si="230"/>
        <v>0.12215805241864998</v>
      </c>
      <c r="P250" s="18">
        <f t="shared" si="231"/>
        <v>0.13283373841736321</v>
      </c>
      <c r="Q250" s="18">
        <f t="shared" si="232"/>
        <v>8.6347069677814567E-2</v>
      </c>
      <c r="R250" s="18">
        <f t="shared" si="233"/>
        <v>5.1086858325853558E-2</v>
      </c>
      <c r="S250" s="18">
        <f t="shared" si="234"/>
        <v>3.0203118794249455E-2</v>
      </c>
      <c r="T250" s="18">
        <f t="shared" si="235"/>
        <v>7.2221199145602238E-2</v>
      </c>
      <c r="U250" s="18">
        <f t="shared" si="236"/>
        <v>5.5551461742077445E-2</v>
      </c>
      <c r="V250" s="18">
        <f t="shared" si="237"/>
        <v>3.0521977515927173E-3</v>
      </c>
      <c r="W250" s="18">
        <f t="shared" si="238"/>
        <v>3.1297715922375416E-2</v>
      </c>
      <c r="X250" s="18">
        <f t="shared" si="239"/>
        <v>2.6177594478497074E-2</v>
      </c>
      <c r="Y250" s="18">
        <f t="shared" si="240"/>
        <v>1.0947547328697056E-2</v>
      </c>
      <c r="Z250" s="18">
        <f t="shared" si="241"/>
        <v>1.4243116694217928E-2</v>
      </c>
      <c r="AA250" s="18">
        <f t="shared" si="242"/>
        <v>1.5487856917722725E-2</v>
      </c>
      <c r="AB250" s="18">
        <f t="shared" si="243"/>
        <v>8.4206889915193102E-3</v>
      </c>
      <c r="AC250" s="18">
        <f t="shared" si="244"/>
        <v>1.7349863892493963E-4</v>
      </c>
      <c r="AD250" s="18">
        <f t="shared" si="245"/>
        <v>8.5082246474548536E-3</v>
      </c>
      <c r="AE250" s="18">
        <f t="shared" si="246"/>
        <v>7.1163293546861054E-3</v>
      </c>
      <c r="AF250" s="18">
        <f t="shared" si="247"/>
        <v>2.9760699548240207E-3</v>
      </c>
      <c r="AG250" s="18">
        <f t="shared" si="248"/>
        <v>8.2973416345829241E-4</v>
      </c>
      <c r="AH250" s="18">
        <f t="shared" si="249"/>
        <v>2.9782567348995413E-3</v>
      </c>
      <c r="AI250" s="18">
        <f t="shared" si="250"/>
        <v>3.2385337538583525E-3</v>
      </c>
      <c r="AJ250" s="18">
        <f t="shared" si="251"/>
        <v>1.7607785037433387E-3</v>
      </c>
      <c r="AK250" s="18">
        <f t="shared" si="252"/>
        <v>6.3821905732306999E-4</v>
      </c>
      <c r="AL250" s="18">
        <f t="shared" si="253"/>
        <v>6.3118904152206937E-6</v>
      </c>
      <c r="AM250" s="18">
        <f t="shared" si="254"/>
        <v>1.8503557724429394E-3</v>
      </c>
      <c r="AN250" s="18">
        <f t="shared" si="255"/>
        <v>1.5476484984429232E-3</v>
      </c>
      <c r="AO250" s="18">
        <f t="shared" si="256"/>
        <v>6.4723117316253776E-4</v>
      </c>
      <c r="AP250" s="18">
        <f t="shared" si="257"/>
        <v>1.8044932551321792E-4</v>
      </c>
      <c r="AQ250" s="18">
        <f t="shared" si="258"/>
        <v>3.7732220451159495E-5</v>
      </c>
      <c r="AR250" s="18">
        <f t="shared" si="259"/>
        <v>4.9820630522954623E-4</v>
      </c>
      <c r="AS250" s="18">
        <f t="shared" si="260"/>
        <v>5.4174575246125167E-4</v>
      </c>
      <c r="AT250" s="18">
        <f t="shared" si="261"/>
        <v>2.9454510835083103E-4</v>
      </c>
      <c r="AU250" s="18">
        <f t="shared" si="262"/>
        <v>1.0676203792307914E-4</v>
      </c>
      <c r="AV250" s="18">
        <f t="shared" si="263"/>
        <v>2.9023057296658788E-5</v>
      </c>
      <c r="AW250" s="18">
        <f t="shared" si="264"/>
        <v>1.5946314902837287E-7</v>
      </c>
      <c r="AX250" s="18">
        <f t="shared" si="265"/>
        <v>3.3534380226991141E-4</v>
      </c>
      <c r="AY250" s="18">
        <f t="shared" si="266"/>
        <v>2.8048353715240642E-4</v>
      </c>
      <c r="AZ250" s="18">
        <f t="shared" si="267"/>
        <v>1.1729904366952437E-4</v>
      </c>
      <c r="BA250" s="18">
        <f t="shared" si="268"/>
        <v>3.2703204343644404E-5</v>
      </c>
      <c r="BB250" s="18">
        <f t="shared" si="269"/>
        <v>6.8382883241274258E-6</v>
      </c>
      <c r="BC250" s="18">
        <f t="shared" si="270"/>
        <v>1.1439169498504591E-6</v>
      </c>
      <c r="BD250" s="18">
        <f t="shared" si="271"/>
        <v>6.9450449447470676E-5</v>
      </c>
      <c r="BE250" s="18">
        <f t="shared" si="272"/>
        <v>7.5519891257411548E-5</v>
      </c>
      <c r="BF250" s="18">
        <f t="shared" si="273"/>
        <v>4.1059878092257422E-5</v>
      </c>
      <c r="BG250" s="18">
        <f t="shared" si="274"/>
        <v>1.4882733196781762E-5</v>
      </c>
      <c r="BH250" s="18">
        <f t="shared" si="275"/>
        <v>4.0458427611909448E-6</v>
      </c>
      <c r="BI250" s="18">
        <f t="shared" si="276"/>
        <v>8.7988373811986471E-7</v>
      </c>
      <c r="BJ250" s="19">
        <f t="shared" si="277"/>
        <v>0.41027363486950863</v>
      </c>
      <c r="BK250" s="19">
        <f t="shared" si="278"/>
        <v>0.31260050836636205</v>
      </c>
      <c r="BL250" s="19">
        <f t="shared" si="279"/>
        <v>0.26299682738540203</v>
      </c>
      <c r="BM250" s="19">
        <f t="shared" si="280"/>
        <v>0.302541963651765</v>
      </c>
      <c r="BN250" s="19">
        <f t="shared" si="281"/>
        <v>0.69729179958972221</v>
      </c>
    </row>
    <row r="251" spans="1:66" x14ac:dyDescent="0.25">
      <c r="A251" t="s">
        <v>213</v>
      </c>
      <c r="B251" t="s">
        <v>216</v>
      </c>
      <c r="C251" t="s">
        <v>220</v>
      </c>
      <c r="D251" s="16">
        <v>44257</v>
      </c>
      <c r="E251" s="15">
        <f>VLOOKUP(A251,home!$A$2:$E$405,3,FALSE)</f>
        <v>1.25308641975309</v>
      </c>
      <c r="F251" s="15">
        <f>VLOOKUP(B251,home!$B$2:$E$405,3,FALSE)</f>
        <v>0.63</v>
      </c>
      <c r="G251" s="15">
        <f>VLOOKUP(C251,away!$B$2:$E$405,4,FALSE)</f>
        <v>1.48</v>
      </c>
      <c r="H251" s="15">
        <f>VLOOKUP(A251,away!$A$2:$E$405,3,FALSE)</f>
        <v>1.2160493827160499</v>
      </c>
      <c r="I251" s="15">
        <f>VLOOKUP(C251,away!$B$2:$E$405,3,FALSE)</f>
        <v>0.56999999999999995</v>
      </c>
      <c r="J251" s="15">
        <f>VLOOKUP(B251,home!$B$2:$E$405,4,FALSE)</f>
        <v>1.35</v>
      </c>
      <c r="K251" s="17">
        <f t="shared" si="282"/>
        <v>1.1683777777777811</v>
      </c>
      <c r="L251" s="17">
        <f t="shared" si="283"/>
        <v>0.93575000000000041</v>
      </c>
      <c r="M251" s="18">
        <f t="shared" si="228"/>
        <v>0.12195199713570194</v>
      </c>
      <c r="N251" s="18">
        <f t="shared" si="229"/>
        <v>0.14248600340897374</v>
      </c>
      <c r="O251" s="18">
        <f t="shared" si="230"/>
        <v>0.11411658131973314</v>
      </c>
      <c r="P251" s="18">
        <f t="shared" si="231"/>
        <v>0.13333127768994724</v>
      </c>
      <c r="Q251" s="18">
        <f t="shared" si="232"/>
        <v>8.3238740013707069E-2</v>
      </c>
      <c r="R251" s="18">
        <f t="shared" si="233"/>
        <v>5.3392295484970161E-2</v>
      </c>
      <c r="S251" s="18">
        <f t="shared" si="234"/>
        <v>3.6443088321571802E-2</v>
      </c>
      <c r="T251" s="18">
        <f t="shared" si="235"/>
        <v>7.7890650967826422E-2</v>
      </c>
      <c r="U251" s="18">
        <f t="shared" si="236"/>
        <v>6.2382371549184086E-2</v>
      </c>
      <c r="V251" s="18">
        <f t="shared" si="237"/>
        <v>4.4270638748639133E-3</v>
      </c>
      <c r="W251" s="18">
        <f t="shared" si="238"/>
        <v>3.2418098027412495E-2</v>
      </c>
      <c r="X251" s="18">
        <f t="shared" si="239"/>
        <v>3.0335235229151256E-2</v>
      </c>
      <c r="Y251" s="18">
        <f t="shared" si="240"/>
        <v>1.419309818283915E-2</v>
      </c>
      <c r="Z251" s="18">
        <f t="shared" si="241"/>
        <v>1.6653946833353618E-2</v>
      </c>
      <c r="AA251" s="18">
        <f t="shared" si="242"/>
        <v>1.945810139238301E-2</v>
      </c>
      <c r="AB251" s="18">
        <f t="shared" si="243"/>
        <v>1.1367206632303608E-2</v>
      </c>
      <c r="AC251" s="18">
        <f t="shared" si="244"/>
        <v>3.0250943850564658E-4</v>
      </c>
      <c r="AD251" s="18">
        <f t="shared" si="245"/>
        <v>9.469146333262627E-3</v>
      </c>
      <c r="AE251" s="18">
        <f t="shared" si="246"/>
        <v>8.8607536813505063E-3</v>
      </c>
      <c r="AF251" s="18">
        <f t="shared" si="247"/>
        <v>4.1457251286618696E-3</v>
      </c>
      <c r="AG251" s="18">
        <f t="shared" si="248"/>
        <v>1.2931207630484487E-3</v>
      </c>
      <c r="AH251" s="18">
        <f t="shared" si="249"/>
        <v>3.8959826873276632E-3</v>
      </c>
      <c r="AI251" s="18">
        <f t="shared" si="250"/>
        <v>4.5519795944806022E-3</v>
      </c>
      <c r="AJ251" s="18">
        <f t="shared" si="251"/>
        <v>2.6592159015445265E-3</v>
      </c>
      <c r="AK251" s="18">
        <f t="shared" si="252"/>
        <v>1.0356562552259771E-3</v>
      </c>
      <c r="AL251" s="18">
        <f t="shared" si="253"/>
        <v>1.3229457785539927E-5</v>
      </c>
      <c r="AM251" s="18">
        <f t="shared" si="254"/>
        <v>2.2127080300620005E-3</v>
      </c>
      <c r="AN251" s="18">
        <f t="shared" si="255"/>
        <v>2.070541539130518E-3</v>
      </c>
      <c r="AO251" s="18">
        <f t="shared" si="256"/>
        <v>9.687546226206915E-4</v>
      </c>
      <c r="AP251" s="18">
        <f t="shared" si="257"/>
        <v>3.021707127057708E-4</v>
      </c>
      <c r="AQ251" s="18">
        <f t="shared" si="258"/>
        <v>7.0689061103606279E-5</v>
      </c>
      <c r="AR251" s="18">
        <f t="shared" si="259"/>
        <v>7.2913315993337272E-4</v>
      </c>
      <c r="AS251" s="18">
        <f t="shared" si="260"/>
        <v>8.5190298110704541E-4</v>
      </c>
      <c r="AT251" s="18">
        <f t="shared" si="261"/>
        <v>4.9767225597405857E-4</v>
      </c>
      <c r="AU251" s="18">
        <f t="shared" si="262"/>
        <v>1.9382306816554176E-4</v>
      </c>
      <c r="AV251" s="18">
        <f t="shared" si="263"/>
        <v>5.6614641416331809E-5</v>
      </c>
      <c r="AW251" s="18">
        <f t="shared" si="264"/>
        <v>4.0177477639657769E-7</v>
      </c>
      <c r="AX251" s="18">
        <f t="shared" si="265"/>
        <v>4.3087981517248215E-4</v>
      </c>
      <c r="AY251" s="18">
        <f t="shared" si="266"/>
        <v>4.0319578704765032E-4</v>
      </c>
      <c r="AZ251" s="18">
        <f t="shared" si="267"/>
        <v>1.8864522886491948E-4</v>
      </c>
      <c r="BA251" s="18">
        <f t="shared" si="268"/>
        <v>5.8841590970116161E-5</v>
      </c>
      <c r="BB251" s="18">
        <f t="shared" si="269"/>
        <v>1.3765254687571554E-5</v>
      </c>
      <c r="BC251" s="18">
        <f t="shared" si="270"/>
        <v>2.5761674147790185E-6</v>
      </c>
      <c r="BD251" s="18">
        <f t="shared" si="271"/>
        <v>1.1371439240127558E-4</v>
      </c>
      <c r="BE251" s="18">
        <f t="shared" si="272"/>
        <v>1.3286136909515295E-4</v>
      </c>
      <c r="BF251" s="18">
        <f t="shared" si="273"/>
        <v>7.7616135587954205E-5</v>
      </c>
      <c r="BG251" s="18">
        <f t="shared" si="274"/>
        <v>3.0228322672650947E-5</v>
      </c>
      <c r="BH251" s="18">
        <f t="shared" si="275"/>
        <v>8.8295251175554142E-6</v>
      </c>
      <c r="BI251" s="18">
        <f t="shared" si="276"/>
        <v>2.0632441871364975E-6</v>
      </c>
      <c r="BJ251" s="19">
        <f t="shared" si="277"/>
        <v>0.41105333954601364</v>
      </c>
      <c r="BK251" s="19">
        <f t="shared" si="278"/>
        <v>0.29687236170542369</v>
      </c>
      <c r="BL251" s="19">
        <f t="shared" si="279"/>
        <v>0.27555384991281084</v>
      </c>
      <c r="BM251" s="19">
        <f t="shared" si="280"/>
        <v>0.35121380893229731</v>
      </c>
      <c r="BN251" s="19">
        <f t="shared" si="281"/>
        <v>0.64851689505303334</v>
      </c>
    </row>
    <row r="252" spans="1:66" x14ac:dyDescent="0.25">
      <c r="A252" t="s">
        <v>213</v>
      </c>
      <c r="B252" t="s">
        <v>314</v>
      </c>
      <c r="C252" t="s">
        <v>217</v>
      </c>
      <c r="D252" s="16">
        <v>44257</v>
      </c>
      <c r="E252" s="15">
        <f>VLOOKUP(A252,home!$A$2:$E$405,3,FALSE)</f>
        <v>1.25308641975309</v>
      </c>
      <c r="F252" s="15">
        <f>VLOOKUP(B252,home!$B$2:$E$405,3,FALSE)</f>
        <v>0.74</v>
      </c>
      <c r="G252" s="15">
        <f>VLOOKUP(C252,away!$B$2:$E$405,4,FALSE)</f>
        <v>1.03</v>
      </c>
      <c r="H252" s="15">
        <f>VLOOKUP(A252,away!$A$2:$E$405,3,FALSE)</f>
        <v>1.2160493827160499</v>
      </c>
      <c r="I252" s="15">
        <f>VLOOKUP(C252,away!$B$2:$E$405,3,FALSE)</f>
        <v>0.46</v>
      </c>
      <c r="J252" s="15">
        <f>VLOOKUP(B252,home!$B$2:$E$405,4,FALSE)</f>
        <v>1.33</v>
      </c>
      <c r="K252" s="17">
        <f t="shared" si="282"/>
        <v>0.9551024691358051</v>
      </c>
      <c r="L252" s="17">
        <f t="shared" si="283"/>
        <v>0.74397901234567931</v>
      </c>
      <c r="M252" s="18">
        <f t="shared" si="228"/>
        <v>0.18285139933908173</v>
      </c>
      <c r="N252" s="18">
        <f t="shared" si="229"/>
        <v>0.17464182299369407</v>
      </c>
      <c r="O252" s="18">
        <f t="shared" si="230"/>
        <v>0.13603760348631541</v>
      </c>
      <c r="P252" s="18">
        <f t="shared" si="231"/>
        <v>0.12992985098509746</v>
      </c>
      <c r="Q252" s="18">
        <f t="shared" si="232"/>
        <v>8.3400418177827715E-2</v>
      </c>
      <c r="R252" s="18">
        <f t="shared" si="233"/>
        <v>5.0604560941811025E-2</v>
      </c>
      <c r="S252" s="18">
        <f t="shared" si="234"/>
        <v>2.3081264674523885E-2</v>
      </c>
      <c r="T252" s="18">
        <f t="shared" si="235"/>
        <v>6.2048160745156899E-2</v>
      </c>
      <c r="U252" s="18">
        <f t="shared" si="236"/>
        <v>4.8332541105057039E-2</v>
      </c>
      <c r="V252" s="18">
        <f t="shared" si="237"/>
        <v>1.8223330168335855E-3</v>
      </c>
      <c r="W252" s="18">
        <f t="shared" si="238"/>
        <v>2.6551981776200648E-2</v>
      </c>
      <c r="X252" s="18">
        <f t="shared" si="239"/>
        <v>1.9754117177678235E-2</v>
      </c>
      <c r="Y252" s="18">
        <f t="shared" si="240"/>
        <v>7.3483242938049325E-3</v>
      </c>
      <c r="Z252" s="18">
        <f t="shared" si="241"/>
        <v>1.2549577089891772E-2</v>
      </c>
      <c r="AA252" s="18">
        <f t="shared" si="242"/>
        <v>1.1986132065165763E-2</v>
      </c>
      <c r="AB252" s="18">
        <f t="shared" si="243"/>
        <v>5.7239921654138335E-3</v>
      </c>
      <c r="AC252" s="18">
        <f t="shared" si="244"/>
        <v>8.0931653441755906E-5</v>
      </c>
      <c r="AD252" s="18">
        <f t="shared" si="245"/>
        <v>6.3399658387245338E-3</v>
      </c>
      <c r="AE252" s="18">
        <f t="shared" si="246"/>
        <v>4.716801522999625E-3</v>
      </c>
      <c r="AF252" s="18">
        <f t="shared" si="247"/>
        <v>1.7546006692559281E-3</v>
      </c>
      <c r="AG252" s="18">
        <f t="shared" si="248"/>
        <v>4.3512869099136451E-4</v>
      </c>
      <c r="AH252" s="18">
        <f t="shared" si="249"/>
        <v>2.3341554921734111E-3</v>
      </c>
      <c r="AI252" s="18">
        <f t="shared" si="250"/>
        <v>2.2293576739217252E-3</v>
      </c>
      <c r="AJ252" s="18">
        <f t="shared" si="251"/>
        <v>1.0646325094747474E-3</v>
      </c>
      <c r="AK252" s="18">
        <f t="shared" si="252"/>
        <v>3.3894437950719329E-4</v>
      </c>
      <c r="AL252" s="18">
        <f t="shared" si="253"/>
        <v>2.3003242435492557E-6</v>
      </c>
      <c r="AM252" s="18">
        <f t="shared" si="254"/>
        <v>1.2110634053604918E-3</v>
      </c>
      <c r="AN252" s="18">
        <f t="shared" si="255"/>
        <v>9.0100575620809373E-4</v>
      </c>
      <c r="AO252" s="18">
        <f t="shared" si="256"/>
        <v>3.3516468631073463E-4</v>
      </c>
      <c r="AP252" s="18">
        <f t="shared" si="257"/>
        <v>8.3118497431536621E-5</v>
      </c>
      <c r="AQ252" s="18">
        <f t="shared" si="258"/>
        <v>1.5459604406692872E-5</v>
      </c>
      <c r="AR252" s="18">
        <f t="shared" si="259"/>
        <v>3.4731253954568359E-4</v>
      </c>
      <c r="AS252" s="18">
        <f t="shared" si="260"/>
        <v>3.3171906408190933E-4</v>
      </c>
      <c r="AT252" s="18">
        <f t="shared" si="261"/>
        <v>1.5841284858202499E-4</v>
      </c>
      <c r="AU252" s="18">
        <f t="shared" si="262"/>
        <v>5.0433500941176171E-5</v>
      </c>
      <c r="AV252" s="18">
        <f t="shared" si="263"/>
        <v>1.2042290319020076E-5</v>
      </c>
      <c r="AW252" s="18">
        <f t="shared" si="264"/>
        <v>4.5404323350070248E-8</v>
      </c>
      <c r="AX252" s="18">
        <f t="shared" si="265"/>
        <v>1.9278160812330361E-4</v>
      </c>
      <c r="AY252" s="18">
        <f t="shared" si="266"/>
        <v>1.434254704099872E-4</v>
      </c>
      <c r="AZ252" s="18">
        <f t="shared" si="267"/>
        <v>5.3352769910418351E-5</v>
      </c>
      <c r="BA252" s="18">
        <f t="shared" si="268"/>
        <v>1.3231113687953111E-5</v>
      </c>
      <c r="BB252" s="18">
        <f t="shared" si="269"/>
        <v>2.4609177234491884E-6</v>
      </c>
      <c r="BC252" s="18">
        <f t="shared" si="270"/>
        <v>3.6617422747114104E-7</v>
      </c>
      <c r="BD252" s="18">
        <f t="shared" si="271"/>
        <v>4.3065540024411204E-5</v>
      </c>
      <c r="BE252" s="18">
        <f t="shared" si="272"/>
        <v>4.1132003611981982E-5</v>
      </c>
      <c r="BF252" s="18">
        <f t="shared" si="273"/>
        <v>1.9642639105153422E-5</v>
      </c>
      <c r="BG252" s="18">
        <f t="shared" si="274"/>
        <v>6.2535777032251861E-6</v>
      </c>
      <c r="BH252" s="18">
        <f t="shared" si="275"/>
        <v>1.4932018763207479E-6</v>
      </c>
      <c r="BI252" s="18">
        <f t="shared" si="276"/>
        <v>2.852321597984327E-7</v>
      </c>
      <c r="BJ252" s="19">
        <f t="shared" si="277"/>
        <v>0.38994275189013411</v>
      </c>
      <c r="BK252" s="19">
        <f t="shared" si="278"/>
        <v>0.33791150546363191</v>
      </c>
      <c r="BL252" s="19">
        <f t="shared" si="279"/>
        <v>0.25966371225679091</v>
      </c>
      <c r="BM252" s="19">
        <f t="shared" si="280"/>
        <v>0.24245851071053462</v>
      </c>
      <c r="BN252" s="19">
        <f t="shared" si="281"/>
        <v>0.75746565592382742</v>
      </c>
    </row>
    <row r="253" spans="1:66" x14ac:dyDescent="0.25">
      <c r="A253" t="s">
        <v>213</v>
      </c>
      <c r="B253" t="s">
        <v>315</v>
      </c>
      <c r="C253" t="s">
        <v>222</v>
      </c>
      <c r="D253" s="16">
        <v>44257</v>
      </c>
      <c r="E253" s="15">
        <f>VLOOKUP(A253,home!$A$2:$E$405,3,FALSE)</f>
        <v>1.25308641975309</v>
      </c>
      <c r="F253" s="15">
        <f>VLOOKUP(B253,home!$B$2:$E$405,3,FALSE)</f>
        <v>2.39</v>
      </c>
      <c r="G253" s="15">
        <f>VLOOKUP(C253,away!$B$2:$E$405,4,FALSE)</f>
        <v>1.38</v>
      </c>
      <c r="H253" s="15">
        <f>VLOOKUP(A253,away!$A$2:$E$405,3,FALSE)</f>
        <v>1.2160493827160499</v>
      </c>
      <c r="I253" s="15">
        <f>VLOOKUP(C253,away!$B$2:$E$405,3,FALSE)</f>
        <v>1.17</v>
      </c>
      <c r="J253" s="15">
        <f>VLOOKUP(B253,home!$B$2:$E$405,4,FALSE)</f>
        <v>0.06</v>
      </c>
      <c r="K253" s="17">
        <f t="shared" si="282"/>
        <v>4.1329296296296416</v>
      </c>
      <c r="L253" s="17">
        <f t="shared" si="283"/>
        <v>8.5366666666666702E-2</v>
      </c>
      <c r="M253" s="18">
        <f t="shared" si="228"/>
        <v>1.4723707984292912E-2</v>
      </c>
      <c r="N253" s="18">
        <f t="shared" si="229"/>
        <v>6.0852048986298694E-2</v>
      </c>
      <c r="O253" s="18">
        <f t="shared" si="230"/>
        <v>1.2569138715924722E-3</v>
      </c>
      <c r="P253" s="18">
        <f t="shared" si="231"/>
        <v>5.1947365817970343E-3</v>
      </c>
      <c r="Q253" s="18">
        <f t="shared" si="232"/>
        <v>0.12574861813957416</v>
      </c>
      <c r="R253" s="18">
        <f t="shared" si="233"/>
        <v>5.3649273752472053E-5</v>
      </c>
      <c r="S253" s="18">
        <f t="shared" si="234"/>
        <v>4.5819450139611488E-4</v>
      </c>
      <c r="T253" s="18">
        <f t="shared" si="235"/>
        <v>1.0734740368514985E-2</v>
      </c>
      <c r="U253" s="18">
        <f t="shared" si="236"/>
        <v>2.2172867309970355E-4</v>
      </c>
      <c r="V253" s="18">
        <f t="shared" si="237"/>
        <v>1.7961958892117113E-5</v>
      </c>
      <c r="W253" s="18">
        <f t="shared" si="238"/>
        <v>0.17323672993134312</v>
      </c>
      <c r="X253" s="18">
        <f t="shared" si="239"/>
        <v>1.4788642178472334E-2</v>
      </c>
      <c r="Y253" s="18">
        <f t="shared" si="240"/>
        <v>6.3122854365112776E-4</v>
      </c>
      <c r="Z253" s="18">
        <f t="shared" si="241"/>
        <v>1.5266198897786786E-6</v>
      </c>
      <c r="AA253" s="18">
        <f t="shared" si="242"/>
        <v>6.3094125756482382E-6</v>
      </c>
      <c r="AB253" s="18">
        <f t="shared" si="243"/>
        <v>1.3038179089727239E-5</v>
      </c>
      <c r="AC253" s="18">
        <f t="shared" si="244"/>
        <v>3.9607738857780769E-7</v>
      </c>
      <c r="AD253" s="18">
        <f t="shared" si="245"/>
        <v>0.17899380351834909</v>
      </c>
      <c r="AE253" s="18">
        <f t="shared" si="246"/>
        <v>1.5280104360349741E-2</v>
      </c>
      <c r="AF253" s="18">
        <f t="shared" si="247"/>
        <v>6.5220578778092848E-4</v>
      </c>
      <c r="AG253" s="18">
        <f t="shared" si="248"/>
        <v>1.8558878027855108E-5</v>
      </c>
      <c r="AH253" s="18">
        <f t="shared" si="249"/>
        <v>3.2580612814359963E-8</v>
      </c>
      <c r="AI253" s="18">
        <f t="shared" si="250"/>
        <v>1.3465338005195945E-7</v>
      </c>
      <c r="AJ253" s="18">
        <f t="shared" si="251"/>
        <v>2.7825647207326212E-7</v>
      </c>
      <c r="AK253" s="18">
        <f t="shared" si="252"/>
        <v>3.8333813935593263E-7</v>
      </c>
      <c r="AL253" s="18">
        <f t="shared" si="253"/>
        <v>5.58967266088872E-9</v>
      </c>
      <c r="AM253" s="18">
        <f t="shared" si="254"/>
        <v>0.14795375881621825</v>
      </c>
      <c r="AN253" s="18">
        <f t="shared" si="255"/>
        <v>1.2630319210944504E-2</v>
      </c>
      <c r="AO253" s="18">
        <f t="shared" si="256"/>
        <v>5.3910412498714823E-4</v>
      </c>
      <c r="AP253" s="18">
        <f t="shared" si="257"/>
        <v>1.534050737880098E-5</v>
      </c>
      <c r="AQ253" s="18">
        <f t="shared" si="258"/>
        <v>3.2739199497591087E-7</v>
      </c>
      <c r="AR253" s="18">
        <f t="shared" si="259"/>
        <v>5.5625966278383927E-10</v>
      </c>
      <c r="AS253" s="18">
        <f t="shared" si="260"/>
        <v>2.2989820420871221E-9</v>
      </c>
      <c r="AT253" s="18">
        <f t="shared" si="261"/>
        <v>4.7507654998641641E-9</v>
      </c>
      <c r="AU253" s="18">
        <f t="shared" si="262"/>
        <v>6.5448598326036258E-9</v>
      </c>
      <c r="AV253" s="18">
        <f t="shared" si="263"/>
        <v>6.7623612809851061E-9</v>
      </c>
      <c r="AW253" s="18">
        <f t="shared" si="264"/>
        <v>5.4781031990427464E-11</v>
      </c>
      <c r="AX253" s="18">
        <f t="shared" si="265"/>
        <v>0.10191374560443771</v>
      </c>
      <c r="AY253" s="18">
        <f t="shared" si="266"/>
        <v>8.7000367497655027E-3</v>
      </c>
      <c r="AZ253" s="18">
        <f t="shared" si="267"/>
        <v>3.7134656860249109E-4</v>
      </c>
      <c r="BA253" s="18">
        <f t="shared" si="268"/>
        <v>1.0566872913233121E-5</v>
      </c>
      <c r="BB253" s="18">
        <f t="shared" si="269"/>
        <v>2.2551467942325013E-7</v>
      </c>
      <c r="BC253" s="18">
        <f t="shared" si="270"/>
        <v>3.8502872933529589E-9</v>
      </c>
      <c r="BD253" s="18">
        <f t="shared" si="271"/>
        <v>7.9143388688300822E-12</v>
      </c>
      <c r="BE253" s="18">
        <f t="shared" si="272"/>
        <v>3.2709405609917387E-11</v>
      </c>
      <c r="BF253" s="18">
        <f t="shared" si="273"/>
        <v>6.7592835806400799E-11</v>
      </c>
      <c r="BG253" s="18">
        <f t="shared" si="274"/>
        <v>9.311881128498841E-11</v>
      </c>
      <c r="BH253" s="18">
        <f t="shared" si="275"/>
        <v>9.6213373558904923E-11</v>
      </c>
      <c r="BI253" s="18">
        <f t="shared" si="276"/>
        <v>7.952862046964464E-11</v>
      </c>
      <c r="BJ253" s="19">
        <f t="shared" si="277"/>
        <v>0.85307145590457123</v>
      </c>
      <c r="BK253" s="19">
        <f t="shared" si="278"/>
        <v>2.909503944320492E-2</v>
      </c>
      <c r="BL253" s="19">
        <f t="shared" si="279"/>
        <v>1.5524895290200231E-3</v>
      </c>
      <c r="BM253" s="19">
        <f t="shared" si="280"/>
        <v>0.66719079996439379</v>
      </c>
      <c r="BN253" s="19">
        <f t="shared" si="281"/>
        <v>0.20782967483730777</v>
      </c>
    </row>
    <row r="254" spans="1:66" x14ac:dyDescent="0.25">
      <c r="A254" t="s">
        <v>37</v>
      </c>
      <c r="B254" t="s">
        <v>229</v>
      </c>
      <c r="C254" t="s">
        <v>231</v>
      </c>
      <c r="D254" s="16">
        <v>44257</v>
      </c>
      <c r="E254" s="15">
        <f>VLOOKUP(A254,home!$A$2:$E$405,3,FALSE)</f>
        <v>1.77142857142857</v>
      </c>
      <c r="F254" s="15">
        <f>VLOOKUP(B254,home!$B$2:$E$405,3,FALSE)</f>
        <v>0.49</v>
      </c>
      <c r="G254" s="15">
        <f>VLOOKUP(C254,away!$B$2:$E$405,4,FALSE)</f>
        <v>0.94</v>
      </c>
      <c r="H254" s="15">
        <f>VLOOKUP(A254,away!$A$2:$E$405,3,FALSE)</f>
        <v>1.3142857142857101</v>
      </c>
      <c r="I254" s="15">
        <f>VLOOKUP(C254,away!$B$2:$E$405,3,FALSE)</f>
        <v>0.85</v>
      </c>
      <c r="J254" s="15">
        <f>VLOOKUP(B254,home!$B$2:$E$405,4,FALSE)</f>
        <v>0.56999999999999995</v>
      </c>
      <c r="K254" s="17">
        <f t="shared" si="282"/>
        <v>0.81591999999999931</v>
      </c>
      <c r="L254" s="17">
        <f t="shared" si="283"/>
        <v>0.63677142857142643</v>
      </c>
      <c r="M254" s="18">
        <f t="shared" ref="M254:M272" si="284">_xlfn.POISSON.DIST(0,K254,FALSE) * _xlfn.POISSON.DIST(0,L254,FALSE)</f>
        <v>0.23393980774541487</v>
      </c>
      <c r="N254" s="18">
        <f t="shared" ref="N254:N272" si="285">_xlfn.POISSON.DIST(1,K254,FALSE) * _xlfn.POISSON.DIST(0,L254,FALSE)</f>
        <v>0.19087616793563875</v>
      </c>
      <c r="O254" s="18">
        <f t="shared" ref="O254:O272" si="286">_xlfn.POISSON.DIST(0,K254,FALSE) * _xlfn.POISSON.DIST(1,L254,FALSE)</f>
        <v>0.14896618557777269</v>
      </c>
      <c r="P254" s="18">
        <f t="shared" ref="P254:P272" si="287">_xlfn.POISSON.DIST(1,K254,FALSE) * _xlfn.POISSON.DIST(1,L254,FALSE)</f>
        <v>0.12154449013661621</v>
      </c>
      <c r="Q254" s="18">
        <f t="shared" ref="Q254:Q272" si="288">_xlfn.POISSON.DIST(2,K254,FALSE) * _xlfn.POISSON.DIST(0,L254,FALSE)</f>
        <v>7.7869841471023118E-2</v>
      </c>
      <c r="R254" s="18">
        <f t="shared" ref="R254:R272" si="289">_xlfn.POISSON.DIST(0,K254,FALSE) * _xlfn.POISSON.DIST(2,L254,FALSE)</f>
        <v>4.742870539959726E-2</v>
      </c>
      <c r="S254" s="18">
        <f t="shared" ref="S254:S272" si="290">_xlfn.POISSON.DIST(2,K254,FALSE) * _xlfn.POISSON.DIST(2,L254,FALSE)</f>
        <v>1.5787248037160462E-2</v>
      </c>
      <c r="T254" s="18">
        <f t="shared" ref="T254:T272" si="291">_xlfn.POISSON.DIST(2,K254,FALSE) * _xlfn.POISSON.DIST(1,L254,FALSE)</f>
        <v>4.9585290196133905E-2</v>
      </c>
      <c r="U254" s="18">
        <f t="shared" ref="U254:U272" si="292">_xlfn.POISSON.DIST(1,K254,FALSE) * _xlfn.POISSON.DIST(2,L254,FALSE)</f>
        <v>3.8698029309639365E-2</v>
      </c>
      <c r="V254" s="18">
        <f t="shared" ref="V254:V272" si="293">_xlfn.POISSON.DIST(3,K254,FALSE) * _xlfn.POISSON.DIST(3,L254,FALSE)</f>
        <v>9.1137071721797392E-4</v>
      </c>
      <c r="W254" s="18">
        <f t="shared" ref="W254:W272" si="294">_xlfn.POISSON.DIST(3,K254,FALSE) * _xlfn.POISSON.DIST(0,L254,FALSE)</f>
        <v>2.1178520351012375E-2</v>
      </c>
      <c r="X254" s="18">
        <f t="shared" ref="X254:X272" si="295">_xlfn.POISSON.DIST(3,K254,FALSE) * _xlfn.POISSON.DIST(1,L254,FALSE)</f>
        <v>1.348587665894318E-2</v>
      </c>
      <c r="Y254" s="18">
        <f t="shared" ref="Y254:Y272" si="296">_xlfn.POISSON.DIST(3,K254,FALSE) * _xlfn.POISSON.DIST(2,L254,FALSE)</f>
        <v>4.2937104728266512E-3</v>
      </c>
      <c r="Z254" s="18">
        <f t="shared" ref="Z254:Z272" si="297">_xlfn.POISSON.DIST(0,K254,FALSE) * _xlfn.POISSON.DIST(3,L254,FALSE)</f>
        <v>1.0067081497531626E-2</v>
      </c>
      <c r="AA254" s="18">
        <f t="shared" ref="AA254:AA272" si="298">_xlfn.POISSON.DIST(1,K254,FALSE) * _xlfn.POISSON.DIST(3,L254,FALSE)</f>
        <v>8.2139331354659974E-3</v>
      </c>
      <c r="AB254" s="18">
        <f t="shared" ref="AB254:AB272" si="299">_xlfn.POISSON.DIST(2,K254,FALSE) * _xlfn.POISSON.DIST(3,L254,FALSE)</f>
        <v>3.3509561619447055E-3</v>
      </c>
      <c r="AC254" s="18">
        <f t="shared" ref="AC254:AC272" si="300">_xlfn.POISSON.DIST(4,K254,FALSE) * _xlfn.POISSON.DIST(4,L254,FALSE)</f>
        <v>2.9594174837445951E-5</v>
      </c>
      <c r="AD254" s="18">
        <f t="shared" ref="AD254:AD272" si="301">_xlfn.POISSON.DIST(4,K254,FALSE) * _xlfn.POISSON.DIST(0,L254,FALSE)</f>
        <v>4.3199945811995006E-3</v>
      </c>
      <c r="AE254" s="18">
        <f t="shared" ref="AE254:AE272" si="302">_xlfn.POISSON.DIST(4,K254,FALSE) * _xlfn.POISSON.DIST(1,L254,FALSE)</f>
        <v>2.7508491208912272E-3</v>
      </c>
      <c r="AF254" s="18">
        <f t="shared" ref="AF254:AF272" si="303">_xlfn.POISSON.DIST(4,K254,FALSE) * _xlfn.POISSON.DIST(2,L254,FALSE)</f>
        <v>8.758310622471794E-4</v>
      </c>
      <c r="AG254" s="18">
        <f t="shared" ref="AG254:AG272" si="304">_xlfn.POISSON.DIST(4,K254,FALSE) * _xlfn.POISSON.DIST(3,L254,FALSE)</f>
        <v>1.8590139889812214E-4</v>
      </c>
      <c r="AH254" s="18">
        <f t="shared" ref="AH254:AH272" si="305">_xlfn.POISSON.DIST(0,K254,FALSE) * _xlfn.POISSON.DIST(4,L254,FALSE)</f>
        <v>1.6026074666820468E-3</v>
      </c>
      <c r="AI254" s="18">
        <f t="shared" ref="AI254:AI272" si="306">_xlfn.POISSON.DIST(1,K254,FALSE) * _xlfn.POISSON.DIST(4,L254,FALSE)</f>
        <v>1.3075994842152146E-3</v>
      </c>
      <c r="AJ254" s="18">
        <f t="shared" ref="AJ254:AJ272" si="307">_xlfn.POISSON.DIST(2,K254,FALSE) * _xlfn.POISSON.DIST(4,L254,FALSE)</f>
        <v>5.3344828558043848E-4</v>
      </c>
      <c r="AK254" s="18">
        <f t="shared" ref="AK254:AK272" si="308">_xlfn.POISSON.DIST(3,K254,FALSE) * _xlfn.POISSON.DIST(4,L254,FALSE)</f>
        <v>1.4508370839026366E-4</v>
      </c>
      <c r="AL254" s="18">
        <f t="shared" ref="AL254:AL272" si="309">_xlfn.POISSON.DIST(5,K254,FALSE) * _xlfn.POISSON.DIST(5,L254,FALSE)</f>
        <v>6.1503152050901823E-7</v>
      </c>
      <c r="AM254" s="18">
        <f t="shared" ref="AM254:AM272" si="310">_xlfn.POISSON.DIST(5,K254,FALSE) * _xlfn.POISSON.DIST(0,L254,FALSE)</f>
        <v>7.0495399573845894E-4</v>
      </c>
      <c r="AN254" s="18">
        <f t="shared" ref="AN254:AN272" si="311">_xlfn.POISSON.DIST(5,K254,FALSE) * _xlfn.POISSON.DIST(1,L254,FALSE)</f>
        <v>4.4889456294351383E-4</v>
      </c>
      <c r="AO254" s="18">
        <f t="shared" ref="AO254:AO272" si="312">_xlfn.POISSON.DIST(5,K254,FALSE) * _xlfn.POISSON.DIST(2,L254,FALSE)</f>
        <v>1.4292161606174365E-4</v>
      </c>
      <c r="AP254" s="18">
        <f t="shared" ref="AP254:AP272" si="313">_xlfn.POISSON.DIST(5,K254,FALSE) * _xlfn.POISSON.DIST(3,L254,FALSE)</f>
        <v>3.0336133877791149E-5</v>
      </c>
      <c r="AQ254" s="18">
        <f t="shared" ref="AQ254:AQ272" si="314">_xlfn.POISSON.DIST(5,K254,FALSE) * _xlfn.POISSON.DIST(4,L254,FALSE)</f>
        <v>4.8292958266737778E-6</v>
      </c>
      <c r="AR254" s="18">
        <f t="shared" ref="AR254:AR272" si="315">_xlfn.POISSON.DIST(0,K254,FALSE) * _xlfn.POISSON.DIST(5,L254,FALSE)</f>
        <v>2.0409892919967244E-4</v>
      </c>
      <c r="AS254" s="18">
        <f t="shared" ref="AS254:AS272" si="316">_xlfn.POISSON.DIST(1,K254,FALSE) * _xlfn.POISSON.DIST(5,L254,FALSE)</f>
        <v>1.665283983125966E-4</v>
      </c>
      <c r="AT254" s="18">
        <f t="shared" ref="AT254:AT272" si="317">_xlfn.POISSON.DIST(2,K254,FALSE) * _xlfn.POISSON.DIST(5,L254,FALSE)</f>
        <v>6.7936925375606852E-5</v>
      </c>
      <c r="AU254" s="18">
        <f t="shared" ref="AU254:AU272" si="318">_xlfn.POISSON.DIST(3,K254,FALSE) * _xlfn.POISSON.DIST(5,L254,FALSE)</f>
        <v>1.8477032050821696E-5</v>
      </c>
      <c r="AV254" s="18">
        <f t="shared" ref="AV254:AV272" si="319">_xlfn.POISSON.DIST(4,K254,FALSE) * _xlfn.POISSON.DIST(5,L254,FALSE)</f>
        <v>3.7689449977266061E-6</v>
      </c>
      <c r="AW254" s="18">
        <f t="shared" ref="AW254:AW272" si="320">_xlfn.POISSON.DIST(6,K254,FALSE) * _xlfn.POISSON.DIST(6,L254,FALSE)</f>
        <v>8.8761783662135566E-9</v>
      </c>
      <c r="AX254" s="18">
        <f t="shared" ref="AX254:AX272" si="321">_xlfn.POISSON.DIST(6,K254,FALSE) * _xlfn.POISSON.DIST(0,L254,FALSE)</f>
        <v>9.586434403382045E-5</v>
      </c>
      <c r="AY254" s="18">
        <f t="shared" ref="AY254:AY272" si="322">_xlfn.POISSON.DIST(6,K254,FALSE) * _xlfn.POISSON.DIST(1,L254,FALSE)</f>
        <v>6.1043675299478559E-5</v>
      </c>
      <c r="AZ254" s="18">
        <f t="shared" ref="AZ254:AZ272" si="323">_xlfn.POISSON.DIST(6,K254,FALSE) * _xlfn.POISSON.DIST(2,L254,FALSE)</f>
        <v>1.9435434162849626E-5</v>
      </c>
      <c r="BA254" s="18">
        <f t="shared" ref="BA254:BA272" si="324">_xlfn.POISSON.DIST(6,K254,FALSE) * _xlfn.POISSON.DIST(3,L254,FALSE)</f>
        <v>4.1253097255945542E-6</v>
      </c>
      <c r="BB254" s="18">
        <f t="shared" ref="BB254:BB272" si="325">_xlfn.POISSON.DIST(6,K254,FALSE) * _xlfn.POISSON.DIST(4,L254,FALSE)</f>
        <v>6.5671984181661067E-7</v>
      </c>
      <c r="BC254" s="18">
        <f t="shared" ref="BC254:BC272" si="326">_xlfn.POISSON.DIST(6,K254,FALSE) * _xlfn.POISSON.DIST(5,L254,FALSE)</f>
        <v>8.363608636895293E-8</v>
      </c>
      <c r="BD254" s="18">
        <f t="shared" ref="BD254:BD272" si="327">_xlfn.POISSON.DIST(0,K254,FALSE) * _xlfn.POISSON.DIST(6,L254,FALSE)</f>
        <v>2.1660727786062297E-5</v>
      </c>
      <c r="BE254" s="18">
        <f t="shared" ref="BE254:BE272" si="328">_xlfn.POISSON.DIST(1,K254,FALSE) * _xlfn.POISSON.DIST(6,L254,FALSE)</f>
        <v>1.7673421015203936E-5</v>
      </c>
      <c r="BF254" s="18">
        <f t="shared" ref="BF254:BF272" si="329">_xlfn.POISSON.DIST(2,K254,FALSE) * _xlfn.POISSON.DIST(6,L254,FALSE)</f>
        <v>7.2100488373625907E-6</v>
      </c>
      <c r="BG254" s="18">
        <f t="shared" ref="BG254:BG272" si="330">_xlfn.POISSON.DIST(3,K254,FALSE) * _xlfn.POISSON.DIST(6,L254,FALSE)</f>
        <v>1.9609410157936266E-6</v>
      </c>
      <c r="BH254" s="18">
        <f t="shared" ref="BH254:BH272" si="331">_xlfn.POISSON.DIST(4,K254,FALSE) * _xlfn.POISSON.DIST(6,L254,FALSE)</f>
        <v>3.999927484015836E-7</v>
      </c>
      <c r="BI254" s="18">
        <f t="shared" ref="BI254:BI272" si="332">_xlfn.POISSON.DIST(5,K254,FALSE) * _xlfn.POISSON.DIST(6,L254,FALSE)</f>
        <v>6.5272416655163988E-8</v>
      </c>
      <c r="BJ254" s="19">
        <f t="shared" ref="BJ254:BJ272" si="333">SUM(N254,Q254,T254,W254,X254,Y254,AD254,AE254,AF254,AG254,AM254,AN254,AO254,AP254,AQ254,AX254,AY254,AZ254,BA254,BB254,BC254)</f>
        <v>0.36693512797241218</v>
      </c>
      <c r="BK254" s="19">
        <f t="shared" ref="BK254:BK272" si="334">SUM(M254,P254,S254,V254,AC254,AL254,AY254)</f>
        <v>0.37227416951806691</v>
      </c>
      <c r="BL254" s="19">
        <f t="shared" ref="BL254:BL272" si="335">SUM(O254,R254,U254,AA254,AB254,AH254,AI254,AJ254,AK254,AR254,AS254,AT254,AU254,AV254,BD254,BE254,BF254,BG254,BH254,BI254)</f>
        <v>0.25075632916304391</v>
      </c>
      <c r="BM254" s="19">
        <f t="shared" ref="BM254:BM272" si="336">SUM(S254:BI254)</f>
        <v>0.17934647508587057</v>
      </c>
      <c r="BN254" s="19">
        <f t="shared" ref="BN254:BN272" si="337">SUM(M254:R254)</f>
        <v>0.82062519826606284</v>
      </c>
    </row>
    <row r="255" spans="1:66" x14ac:dyDescent="0.25">
      <c r="A255" t="s">
        <v>37</v>
      </c>
      <c r="B255" t="s">
        <v>39</v>
      </c>
      <c r="C255" t="s">
        <v>230</v>
      </c>
      <c r="D255" s="16">
        <v>44257</v>
      </c>
      <c r="E255" s="15">
        <f>VLOOKUP(A255,home!$A$2:$E$405,3,FALSE)</f>
        <v>1.77142857142857</v>
      </c>
      <c r="F255" s="15">
        <f>VLOOKUP(B255,home!$B$2:$E$405,3,FALSE)</f>
        <v>1.1299999999999999</v>
      </c>
      <c r="G255" s="15">
        <f>VLOOKUP(C255,away!$B$2:$E$405,4,FALSE)</f>
        <v>0.92</v>
      </c>
      <c r="H255" s="15">
        <f>VLOOKUP(A255,away!$A$2:$E$405,3,FALSE)</f>
        <v>1.3142857142857101</v>
      </c>
      <c r="I255" s="15">
        <f>VLOOKUP(C255,away!$B$2:$E$405,3,FALSE)</f>
        <v>1.1299999999999999</v>
      </c>
      <c r="J255" s="15">
        <f>VLOOKUP(B255,home!$B$2:$E$405,4,FALSE)</f>
        <v>0.76</v>
      </c>
      <c r="K255" s="17">
        <f t="shared" si="282"/>
        <v>1.8415771428571415</v>
      </c>
      <c r="L255" s="17">
        <f t="shared" si="283"/>
        <v>1.1287085714285676</v>
      </c>
      <c r="M255" s="18">
        <f t="shared" si="284"/>
        <v>5.1288654337066378E-2</v>
      </c>
      <c r="N255" s="18">
        <f t="shared" si="285"/>
        <v>9.4452013515042219E-2</v>
      </c>
      <c r="O255" s="18">
        <f t="shared" si="286"/>
        <v>5.7889943767283791E-2</v>
      </c>
      <c r="P255" s="18">
        <f t="shared" si="287"/>
        <v>0.10660879724311506</v>
      </c>
      <c r="Q255" s="18">
        <f t="shared" si="288"/>
        <v>8.6970334593067813E-2</v>
      </c>
      <c r="R255" s="18">
        <f t="shared" si="289"/>
        <v>3.2670437864825506E-2</v>
      </c>
      <c r="S255" s="18">
        <f t="shared" si="290"/>
        <v>5.5399365593268309E-2</v>
      </c>
      <c r="T255" s="18">
        <f t="shared" si="291"/>
        <v>9.8164162115206108E-2</v>
      </c>
      <c r="U255" s="18">
        <f t="shared" si="292"/>
        <v>6.0165131618997114E-2</v>
      </c>
      <c r="V255" s="18">
        <f t="shared" si="293"/>
        <v>1.2794815301895962E-2</v>
      </c>
      <c r="W255" s="18">
        <f t="shared" si="294"/>
        <v>5.3387526764410477E-2</v>
      </c>
      <c r="X255" s="18">
        <f t="shared" si="295"/>
        <v>6.0258959066362167E-2</v>
      </c>
      <c r="Y255" s="18">
        <f t="shared" si="296"/>
        <v>3.4007401801783091E-2</v>
      </c>
      <c r="Z255" s="18">
        <f t="shared" si="297"/>
        <v>1.2291801083450994E-2</v>
      </c>
      <c r="AA255" s="18">
        <f t="shared" si="298"/>
        <v>2.2636299919829996E-2</v>
      </c>
      <c r="AB255" s="18">
        <f t="shared" si="299"/>
        <v>2.0843246265608937E-2</v>
      </c>
      <c r="AC255" s="18">
        <f t="shared" si="300"/>
        <v>1.6622095665136478E-3</v>
      </c>
      <c r="AD255" s="18">
        <f t="shared" si="301"/>
        <v>2.457931225075307E-2</v>
      </c>
      <c r="AE255" s="18">
        <f t="shared" si="302"/>
        <v>2.7742880417244185E-2</v>
      </c>
      <c r="AF255" s="18">
        <f t="shared" si="303"/>
        <v>1.5656813461530635E-2</v>
      </c>
      <c r="AG255" s="18">
        <f t="shared" si="304"/>
        <v>5.8906598517626044E-3</v>
      </c>
      <c r="AH255" s="18">
        <f t="shared" si="305"/>
        <v>3.468465310296525E-3</v>
      </c>
      <c r="AI255" s="18">
        <f t="shared" si="306"/>
        <v>6.3874464362349819E-3</v>
      </c>
      <c r="AJ255" s="18">
        <f t="shared" si="307"/>
        <v>5.8814876790973265E-3</v>
      </c>
      <c r="AK255" s="18">
        <f t="shared" si="308"/>
        <v>3.6104044252738446E-3</v>
      </c>
      <c r="AL255" s="18">
        <f t="shared" si="309"/>
        <v>1.3820301190780308E-4</v>
      </c>
      <c r="AM255" s="18">
        <f t="shared" si="310"/>
        <v>9.0529399256270779E-3</v>
      </c>
      <c r="AN255" s="18">
        <f t="shared" si="311"/>
        <v>1.0218130890683181E-2</v>
      </c>
      <c r="AO255" s="18">
        <f t="shared" si="312"/>
        <v>5.7666459601465664E-3</v>
      </c>
      <c r="AP255" s="18">
        <f t="shared" si="313"/>
        <v>2.1696209078704504E-3</v>
      </c>
      <c r="AQ255" s="18">
        <f t="shared" si="314"/>
        <v>6.1221742886600247E-4</v>
      </c>
      <c r="AR255" s="18">
        <f t="shared" si="315"/>
        <v>7.8297730508686573E-4</v>
      </c>
      <c r="AS255" s="18">
        <f t="shared" si="316"/>
        <v>1.4419131084238543E-3</v>
      </c>
      <c r="AT255" s="18">
        <f t="shared" si="317"/>
        <v>1.3276971112297312E-3</v>
      </c>
      <c r="AU255" s="18">
        <f t="shared" si="318"/>
        <v>8.150188842260429E-4</v>
      </c>
      <c r="AV255" s="18">
        <f t="shared" si="319"/>
        <v>3.7523003704690309E-4</v>
      </c>
      <c r="AW255" s="18">
        <f t="shared" si="320"/>
        <v>7.9797033440258932E-6</v>
      </c>
      <c r="AX255" s="18">
        <f t="shared" si="321"/>
        <v>2.7786145404489408E-3</v>
      </c>
      <c r="AY255" s="18">
        <f t="shared" si="322"/>
        <v>3.1362460485007695E-3</v>
      </c>
      <c r="AZ255" s="18">
        <f t="shared" si="323"/>
        <v>1.769953898525897E-3</v>
      </c>
      <c r="BA255" s="18">
        <f t="shared" si="324"/>
        <v>6.6592071209986309E-4</v>
      </c>
      <c r="BB255" s="18">
        <f t="shared" si="325"/>
        <v>1.8790760390973287E-4</v>
      </c>
      <c r="BC255" s="18">
        <f t="shared" si="326"/>
        <v>4.2418584633903883E-5</v>
      </c>
      <c r="BD255" s="18">
        <f t="shared" si="327"/>
        <v>1.4729219924759741E-4</v>
      </c>
      <c r="BE255" s="18">
        <f t="shared" si="328"/>
        <v>2.7124994745553524E-4</v>
      </c>
      <c r="BF255" s="18">
        <f t="shared" si="329"/>
        <v>2.4976385161765727E-4</v>
      </c>
      <c r="BG255" s="18">
        <f t="shared" si="330"/>
        <v>1.5331980008368009E-4</v>
      </c>
      <c r="BH255" s="18">
        <f t="shared" si="331"/>
        <v>7.0587559845382964E-5</v>
      </c>
      <c r="BI255" s="18">
        <f t="shared" si="332"/>
        <v>2.5998487356263579E-5</v>
      </c>
      <c r="BJ255" s="19">
        <f t="shared" si="333"/>
        <v>0.5375106803384746</v>
      </c>
      <c r="BK255" s="19">
        <f t="shared" si="334"/>
        <v>0.23102829110226791</v>
      </c>
      <c r="BL255" s="19">
        <f t="shared" si="335"/>
        <v>0.2192139115790675</v>
      </c>
      <c r="BM255" s="19">
        <f t="shared" si="336"/>
        <v>0.56703623643770373</v>
      </c>
      <c r="BN255" s="19">
        <f t="shared" si="337"/>
        <v>0.42988018132040073</v>
      </c>
    </row>
    <row r="256" spans="1:66" x14ac:dyDescent="0.25">
      <c r="A256" t="s">
        <v>40</v>
      </c>
      <c r="B256" t="s">
        <v>235</v>
      </c>
      <c r="C256" t="s">
        <v>335</v>
      </c>
      <c r="D256" s="16">
        <v>44257</v>
      </c>
      <c r="E256" s="15">
        <f>VLOOKUP(A256,home!$A$2:$E$405,3,FALSE)</f>
        <v>1.5125</v>
      </c>
      <c r="F256" s="15">
        <f>VLOOKUP(B256,home!$B$2:$E$405,3,FALSE)</f>
        <v>0.54</v>
      </c>
      <c r="G256" s="15">
        <f>VLOOKUP(C256,away!$B$2:$E$405,4,FALSE)</f>
        <v>1.2</v>
      </c>
      <c r="H256" s="15">
        <f>VLOOKUP(A256,away!$A$2:$E$405,3,FALSE)</f>
        <v>1.1875</v>
      </c>
      <c r="I256" s="15">
        <f>VLOOKUP(C256,away!$B$2:$E$405,3,FALSE)</f>
        <v>0.66</v>
      </c>
      <c r="J256" s="15">
        <f>VLOOKUP(B256,home!$B$2:$E$405,4,FALSE)</f>
        <v>0.92</v>
      </c>
      <c r="K256" s="17">
        <f t="shared" si="282"/>
        <v>0.98009999999999997</v>
      </c>
      <c r="L256" s="17">
        <f t="shared" si="283"/>
        <v>0.72105000000000008</v>
      </c>
      <c r="M256" s="18">
        <f t="shared" si="284"/>
        <v>0.1824735587532611</v>
      </c>
      <c r="N256" s="18">
        <f t="shared" si="285"/>
        <v>0.1788423349340712</v>
      </c>
      <c r="O256" s="18">
        <f t="shared" si="286"/>
        <v>0.13157255953903893</v>
      </c>
      <c r="P256" s="18">
        <f t="shared" si="287"/>
        <v>0.12895426560421205</v>
      </c>
      <c r="Q256" s="18">
        <f t="shared" si="288"/>
        <v>8.7641686234441588E-2</v>
      </c>
      <c r="R256" s="18">
        <f t="shared" si="289"/>
        <v>4.7435197027812015E-2</v>
      </c>
      <c r="S256" s="18">
        <f t="shared" si="290"/>
        <v>2.2783030499240037E-2</v>
      </c>
      <c r="T256" s="18">
        <f t="shared" si="291"/>
        <v>6.3194037859344104E-2</v>
      </c>
      <c r="U256" s="18">
        <f t="shared" si="292"/>
        <v>4.6491236606958551E-2</v>
      </c>
      <c r="V256" s="18">
        <f t="shared" si="293"/>
        <v>1.7889769810068487E-3</v>
      </c>
      <c r="W256" s="18">
        <f t="shared" si="294"/>
        <v>2.8632538892792068E-2</v>
      </c>
      <c r="X256" s="18">
        <f t="shared" si="295"/>
        <v>2.0645492168647722E-2</v>
      </c>
      <c r="Y256" s="18">
        <f t="shared" si="296"/>
        <v>7.4432160641017204E-3</v>
      </c>
      <c r="Z256" s="18">
        <f t="shared" si="297"/>
        <v>1.1401049605634619E-2</v>
      </c>
      <c r="AA256" s="18">
        <f t="shared" si="298"/>
        <v>1.1174168718482489E-2</v>
      </c>
      <c r="AB256" s="18">
        <f t="shared" si="299"/>
        <v>5.4759013804923434E-3</v>
      </c>
      <c r="AC256" s="18">
        <f t="shared" si="300"/>
        <v>7.9017000581068972E-5</v>
      </c>
      <c r="AD256" s="18">
        <f t="shared" si="301"/>
        <v>7.0156878422063754E-3</v>
      </c>
      <c r="AE256" s="18">
        <f t="shared" si="302"/>
        <v>5.0586617186229067E-3</v>
      </c>
      <c r="AF256" s="18">
        <f t="shared" si="303"/>
        <v>1.8237740161065237E-3</v>
      </c>
      <c r="AG256" s="18">
        <f t="shared" si="304"/>
        <v>4.3834408477120299E-4</v>
      </c>
      <c r="AH256" s="18">
        <f t="shared" si="305"/>
        <v>2.0551817045357103E-3</v>
      </c>
      <c r="AI256" s="18">
        <f t="shared" si="306"/>
        <v>2.0142835886154497E-3</v>
      </c>
      <c r="AJ256" s="18">
        <f t="shared" si="307"/>
        <v>9.870996726010009E-4</v>
      </c>
      <c r="AK256" s="18">
        <f t="shared" si="308"/>
        <v>3.2248546303874706E-4</v>
      </c>
      <c r="AL256" s="18">
        <f t="shared" si="309"/>
        <v>2.2336560649770853E-6</v>
      </c>
      <c r="AM256" s="18">
        <f t="shared" si="310"/>
        <v>1.3752151308292942E-3</v>
      </c>
      <c r="AN256" s="18">
        <f t="shared" si="311"/>
        <v>9.915988700844626E-4</v>
      </c>
      <c r="AO256" s="18">
        <f t="shared" si="312"/>
        <v>3.5749618263720089E-4</v>
      </c>
      <c r="AP256" s="18">
        <f t="shared" si="313"/>
        <v>8.5924207496851243E-5</v>
      </c>
      <c r="AQ256" s="18">
        <f t="shared" si="314"/>
        <v>1.5488912453901148E-5</v>
      </c>
      <c r="AR256" s="18">
        <f t="shared" si="315"/>
        <v>2.9637775361109493E-4</v>
      </c>
      <c r="AS256" s="18">
        <f t="shared" si="316"/>
        <v>2.9047983631423413E-4</v>
      </c>
      <c r="AT256" s="18">
        <f t="shared" si="317"/>
        <v>1.4234964378579041E-4</v>
      </c>
      <c r="AU256" s="18">
        <f t="shared" si="318"/>
        <v>4.650562862481773E-5</v>
      </c>
      <c r="AV256" s="18">
        <f t="shared" si="319"/>
        <v>1.1395041653795962E-5</v>
      </c>
      <c r="AW256" s="18">
        <f t="shared" si="320"/>
        <v>4.3847978036368243E-8</v>
      </c>
      <c r="AX256" s="18">
        <f t="shared" si="321"/>
        <v>2.2464139162096507E-4</v>
      </c>
      <c r="AY256" s="18">
        <f t="shared" si="322"/>
        <v>1.6197767542829687E-4</v>
      </c>
      <c r="AZ256" s="18">
        <f t="shared" si="323"/>
        <v>5.8397001433786734E-5</v>
      </c>
      <c r="BA256" s="18">
        <f t="shared" si="324"/>
        <v>1.4035719294610643E-5</v>
      </c>
      <c r="BB256" s="18">
        <f t="shared" si="325"/>
        <v>2.5301138493447512E-6</v>
      </c>
      <c r="BC256" s="18">
        <f t="shared" si="326"/>
        <v>3.6486771821400673E-7</v>
      </c>
      <c r="BD256" s="18">
        <f t="shared" si="327"/>
        <v>3.5617196540213318E-5</v>
      </c>
      <c r="BE256" s="18">
        <f t="shared" si="328"/>
        <v>3.4908414329063075E-5</v>
      </c>
      <c r="BF256" s="18">
        <f t="shared" si="329"/>
        <v>1.710686844195736E-5</v>
      </c>
      <c r="BG256" s="18">
        <f t="shared" si="330"/>
        <v>5.5888139199874693E-6</v>
      </c>
      <c r="BH256" s="18">
        <f t="shared" si="331"/>
        <v>1.3693991307449293E-6</v>
      </c>
      <c r="BI256" s="18">
        <f t="shared" si="332"/>
        <v>2.6842961760862114E-7</v>
      </c>
      <c r="BJ256" s="19">
        <f t="shared" si="333"/>
        <v>0.40402344388795225</v>
      </c>
      <c r="BK256" s="19">
        <f t="shared" si="334"/>
        <v>0.33624306016979438</v>
      </c>
      <c r="BL256" s="19">
        <f t="shared" si="335"/>
        <v>0.24841008072754453</v>
      </c>
      <c r="BM256" s="19">
        <f t="shared" si="336"/>
        <v>0.24299609847063872</v>
      </c>
      <c r="BN256" s="19">
        <f t="shared" si="337"/>
        <v>0.75691960209283682</v>
      </c>
    </row>
    <row r="257" spans="1:66" x14ac:dyDescent="0.25">
      <c r="A257" t="s">
        <v>40</v>
      </c>
      <c r="B257" t="s">
        <v>42</v>
      </c>
      <c r="C257" t="s">
        <v>236</v>
      </c>
      <c r="D257" s="16">
        <v>44257</v>
      </c>
      <c r="E257" s="15">
        <f>VLOOKUP(A257,home!$A$2:$E$405,3,FALSE)</f>
        <v>1.5125</v>
      </c>
      <c r="F257" s="15">
        <f>VLOOKUP(B257,home!$B$2:$E$405,3,FALSE)</f>
        <v>1.32</v>
      </c>
      <c r="G257" s="15">
        <f>VLOOKUP(C257,away!$B$2:$E$405,4,FALSE)</f>
        <v>0.96</v>
      </c>
      <c r="H257" s="15">
        <f>VLOOKUP(A257,away!$A$2:$E$405,3,FALSE)</f>
        <v>1.1875</v>
      </c>
      <c r="I257" s="15">
        <f>VLOOKUP(C257,away!$B$2:$E$405,3,FALSE)</f>
        <v>0.84</v>
      </c>
      <c r="J257" s="15">
        <f>VLOOKUP(B257,home!$B$2:$E$405,4,FALSE)</f>
        <v>0.92</v>
      </c>
      <c r="K257" s="17">
        <f t="shared" si="282"/>
        <v>1.9166399999999999</v>
      </c>
      <c r="L257" s="17">
        <f t="shared" si="283"/>
        <v>0.91769999999999996</v>
      </c>
      <c r="M257" s="18">
        <f t="shared" si="284"/>
        <v>5.8757292852631593E-2</v>
      </c>
      <c r="N257" s="18">
        <f t="shared" si="285"/>
        <v>0.11261657777306779</v>
      </c>
      <c r="O257" s="18">
        <f t="shared" si="286"/>
        <v>5.3921567650860001E-2</v>
      </c>
      <c r="P257" s="18">
        <f t="shared" si="287"/>
        <v>0.1033482334223443</v>
      </c>
      <c r="Q257" s="18">
        <f t="shared" si="288"/>
        <v>0.10792271881148635</v>
      </c>
      <c r="R257" s="18">
        <f t="shared" si="289"/>
        <v>2.4741911316597111E-2</v>
      </c>
      <c r="S257" s="18">
        <f t="shared" si="290"/>
        <v>4.5444815583607169E-2</v>
      </c>
      <c r="T257" s="18">
        <f t="shared" si="291"/>
        <v>9.9040679053301009E-2</v>
      </c>
      <c r="U257" s="18">
        <f t="shared" si="292"/>
        <v>4.742133690584268E-2</v>
      </c>
      <c r="V257" s="18">
        <f t="shared" si="293"/>
        <v>8.8814344583188088E-3</v>
      </c>
      <c r="W257" s="18">
        <f t="shared" si="294"/>
        <v>6.8949666594282394E-2</v>
      </c>
      <c r="X257" s="18">
        <f t="shared" si="295"/>
        <v>6.3275109033572946E-2</v>
      </c>
      <c r="Y257" s="18">
        <f t="shared" si="296"/>
        <v>2.9033783780054945E-2</v>
      </c>
      <c r="Z257" s="18">
        <f t="shared" si="297"/>
        <v>7.5685506717470576E-3</v>
      </c>
      <c r="AA257" s="18">
        <f t="shared" si="298"/>
        <v>1.4506186959497278E-2</v>
      </c>
      <c r="AB257" s="18">
        <f t="shared" si="299"/>
        <v>1.3901569087025435E-2</v>
      </c>
      <c r="AC257" s="18">
        <f t="shared" si="300"/>
        <v>9.7634748488339669E-4</v>
      </c>
      <c r="AD257" s="18">
        <f t="shared" si="301"/>
        <v>3.3037922245316369E-2</v>
      </c>
      <c r="AE257" s="18">
        <f t="shared" si="302"/>
        <v>3.0318901244526825E-2</v>
      </c>
      <c r="AF257" s="18">
        <f t="shared" si="303"/>
        <v>1.3911827836051133E-2</v>
      </c>
      <c r="AG257" s="18">
        <f t="shared" si="304"/>
        <v>4.2556281350480422E-3</v>
      </c>
      <c r="AH257" s="18">
        <f t="shared" si="305"/>
        <v>1.7364147378655681E-3</v>
      </c>
      <c r="AI257" s="18">
        <f t="shared" si="306"/>
        <v>3.3280819431826614E-3</v>
      </c>
      <c r="AJ257" s="18">
        <f t="shared" si="307"/>
        <v>3.1893674877908089E-3</v>
      </c>
      <c r="AK257" s="18">
        <f t="shared" si="308"/>
        <v>2.0376231005997921E-3</v>
      </c>
      <c r="AL257" s="18">
        <f t="shared" si="309"/>
        <v>6.8691924266915116E-5</v>
      </c>
      <c r="AM257" s="18">
        <f t="shared" si="310"/>
        <v>1.2664360658452624E-2</v>
      </c>
      <c r="AN257" s="18">
        <f t="shared" si="311"/>
        <v>1.1622083776261971E-2</v>
      </c>
      <c r="AO257" s="18">
        <f t="shared" si="312"/>
        <v>5.3327931407378057E-3</v>
      </c>
      <c r="AP257" s="18">
        <f t="shared" si="313"/>
        <v>1.6313014217516949E-3</v>
      </c>
      <c r="AQ257" s="18">
        <f t="shared" si="314"/>
        <v>3.7426132868538249E-4</v>
      </c>
      <c r="AR257" s="18">
        <f t="shared" si="315"/>
        <v>3.1870156098784646E-4</v>
      </c>
      <c r="AS257" s="18">
        <f t="shared" si="316"/>
        <v>6.108361598517459E-4</v>
      </c>
      <c r="AT257" s="18">
        <f t="shared" si="317"/>
        <v>5.8537650870912525E-4</v>
      </c>
      <c r="AU257" s="18">
        <f t="shared" si="318"/>
        <v>3.7398534388408588E-4</v>
      </c>
      <c r="AV257" s="18">
        <f t="shared" si="319"/>
        <v>1.7919881737549868E-4</v>
      </c>
      <c r="AW257" s="18">
        <f t="shared" si="320"/>
        <v>3.3561739406225807E-6</v>
      </c>
      <c r="AX257" s="18">
        <f t="shared" si="321"/>
        <v>4.0455033687361031E-3</v>
      </c>
      <c r="AY257" s="18">
        <f t="shared" si="322"/>
        <v>3.7125584414891212E-3</v>
      </c>
      <c r="AZ257" s="18">
        <f t="shared" si="323"/>
        <v>1.7035074408772832E-3</v>
      </c>
      <c r="BA257" s="18">
        <f t="shared" si="324"/>
        <v>5.2110292616436098E-4</v>
      </c>
      <c r="BB257" s="18">
        <f t="shared" si="325"/>
        <v>1.1955403883525848E-4</v>
      </c>
      <c r="BC257" s="18">
        <f t="shared" si="326"/>
        <v>2.1942948287823348E-5</v>
      </c>
      <c r="BD257" s="18">
        <f t="shared" si="327"/>
        <v>4.8745403753091102E-5</v>
      </c>
      <c r="BE257" s="18">
        <f t="shared" si="328"/>
        <v>9.3427390649324519E-5</v>
      </c>
      <c r="BF257" s="18">
        <f t="shared" si="329"/>
        <v>8.9533337007060684E-5</v>
      </c>
      <c r="BG257" s="18">
        <f t="shared" si="330"/>
        <v>5.7201058347070925E-5</v>
      </c>
      <c r="BH257" s="18">
        <f t="shared" si="331"/>
        <v>2.740845911758252E-5</v>
      </c>
      <c r="BI257" s="18">
        <f t="shared" si="332"/>
        <v>1.0506429816624665E-5</v>
      </c>
      <c r="BJ257" s="19">
        <f t="shared" si="333"/>
        <v>0.60411178399698717</v>
      </c>
      <c r="BK257" s="19">
        <f t="shared" si="334"/>
        <v>0.22118937416754131</v>
      </c>
      <c r="BL257" s="19">
        <f t="shared" si="335"/>
        <v>0.16717897965876041</v>
      </c>
      <c r="BM257" s="19">
        <f t="shared" si="336"/>
        <v>0.53503118440050024</v>
      </c>
      <c r="BN257" s="19">
        <f t="shared" si="337"/>
        <v>0.46130830182698712</v>
      </c>
    </row>
    <row r="258" spans="1:66" x14ac:dyDescent="0.25">
      <c r="A258" t="s">
        <v>40</v>
      </c>
      <c r="B258" t="s">
        <v>237</v>
      </c>
      <c r="C258" t="s">
        <v>339</v>
      </c>
      <c r="D258" s="16">
        <v>44257</v>
      </c>
      <c r="E258" s="15">
        <f>VLOOKUP(A258,home!$A$2:$E$405,3,FALSE)</f>
        <v>1.5125</v>
      </c>
      <c r="F258" s="15">
        <f>VLOOKUP(B258,home!$B$2:$E$405,3,FALSE)</f>
        <v>0.48</v>
      </c>
      <c r="G258" s="15">
        <f>VLOOKUP(C258,away!$B$2:$E$405,4,FALSE)</f>
        <v>0.78</v>
      </c>
      <c r="H258" s="15">
        <f>VLOOKUP(A258,away!$A$2:$E$405,3,FALSE)</f>
        <v>1.1875</v>
      </c>
      <c r="I258" s="15">
        <f>VLOOKUP(C258,away!$B$2:$E$405,3,FALSE)</f>
        <v>0.72</v>
      </c>
      <c r="J258" s="15">
        <f>VLOOKUP(B258,home!$B$2:$E$405,4,FALSE)</f>
        <v>0.92</v>
      </c>
      <c r="K258" s="17">
        <f t="shared" si="282"/>
        <v>0.56628000000000001</v>
      </c>
      <c r="L258" s="17">
        <f t="shared" si="283"/>
        <v>0.78659999999999997</v>
      </c>
      <c r="M258" s="18">
        <f t="shared" si="284"/>
        <v>0.25849472278506663</v>
      </c>
      <c r="N258" s="18">
        <f t="shared" si="285"/>
        <v>0.14638039161872754</v>
      </c>
      <c r="O258" s="18">
        <f t="shared" si="286"/>
        <v>0.2033319489427334</v>
      </c>
      <c r="P258" s="18">
        <f t="shared" si="287"/>
        <v>0.11514281604729107</v>
      </c>
      <c r="Q258" s="18">
        <f t="shared" si="288"/>
        <v>4.144614408292651E-2</v>
      </c>
      <c r="R258" s="18">
        <f t="shared" si="289"/>
        <v>7.9970455519177031E-2</v>
      </c>
      <c r="S258" s="18">
        <f t="shared" si="290"/>
        <v>1.2822184476783273E-2</v>
      </c>
      <c r="T258" s="18">
        <f t="shared" si="291"/>
        <v>3.2601536935629991E-2</v>
      </c>
      <c r="U258" s="18">
        <f t="shared" si="292"/>
        <v>4.5285669551399572E-2</v>
      </c>
      <c r="V258" s="18">
        <f t="shared" si="293"/>
        <v>6.3460673506982154E-4</v>
      </c>
      <c r="W258" s="18">
        <f t="shared" si="294"/>
        <v>7.8233741570932075E-3</v>
      </c>
      <c r="X258" s="18">
        <f t="shared" si="295"/>
        <v>6.153866111969517E-3</v>
      </c>
      <c r="Y258" s="18">
        <f t="shared" si="296"/>
        <v>2.4203155418376105E-3</v>
      </c>
      <c r="Z258" s="18">
        <f t="shared" si="297"/>
        <v>2.0968253437128222E-2</v>
      </c>
      <c r="AA258" s="18">
        <f t="shared" si="298"/>
        <v>1.1873902556376969E-2</v>
      </c>
      <c r="AB258" s="18">
        <f t="shared" si="299"/>
        <v>3.3619767698125744E-3</v>
      </c>
      <c r="AC258" s="18">
        <f t="shared" si="300"/>
        <v>1.7667286823896074E-5</v>
      </c>
      <c r="AD258" s="18">
        <f t="shared" si="301"/>
        <v>1.1075550794196851E-3</v>
      </c>
      <c r="AE258" s="18">
        <f t="shared" si="302"/>
        <v>8.7120282547152421E-4</v>
      </c>
      <c r="AF258" s="18">
        <f t="shared" si="303"/>
        <v>3.4264407125795041E-4</v>
      </c>
      <c r="AG258" s="18">
        <f t="shared" si="304"/>
        <v>8.9841275483834606E-5</v>
      </c>
      <c r="AH258" s="18">
        <f t="shared" si="305"/>
        <v>4.1234070384112637E-3</v>
      </c>
      <c r="AI258" s="18">
        <f t="shared" si="306"/>
        <v>2.3350029377115305E-3</v>
      </c>
      <c r="AJ258" s="18">
        <f t="shared" si="307"/>
        <v>6.6113273178364262E-4</v>
      </c>
      <c r="AK258" s="18">
        <f t="shared" si="308"/>
        <v>1.2479541445148038E-4</v>
      </c>
      <c r="AL258" s="18">
        <f t="shared" si="309"/>
        <v>3.1478571553045523E-7</v>
      </c>
      <c r="AM258" s="18">
        <f t="shared" si="310"/>
        <v>1.2543725807475593E-4</v>
      </c>
      <c r="AN258" s="18">
        <f t="shared" si="311"/>
        <v>9.8668947201602998E-5</v>
      </c>
      <c r="AO258" s="18">
        <f t="shared" si="312"/>
        <v>3.8806496934390455E-5</v>
      </c>
      <c r="AP258" s="18">
        <f t="shared" si="313"/>
        <v>1.0175063496197178E-5</v>
      </c>
      <c r="AQ258" s="18">
        <f t="shared" si="314"/>
        <v>2.0009262365271747E-6</v>
      </c>
      <c r="AR258" s="18">
        <f t="shared" si="315"/>
        <v>6.4869439528286027E-4</v>
      </c>
      <c r="AS258" s="18">
        <f t="shared" si="316"/>
        <v>3.6734266216077808E-4</v>
      </c>
      <c r="AT258" s="18">
        <f t="shared" si="317"/>
        <v>1.040094013642027E-4</v>
      </c>
      <c r="AU258" s="18">
        <f t="shared" si="318"/>
        <v>1.9632814601506899E-5</v>
      </c>
      <c r="AV258" s="18">
        <f t="shared" si="319"/>
        <v>2.7794175631353312E-6</v>
      </c>
      <c r="AW258" s="18">
        <f t="shared" si="320"/>
        <v>3.894912281544304E-9</v>
      </c>
      <c r="AX258" s="18">
        <f t="shared" si="321"/>
        <v>1.1838768417095457E-5</v>
      </c>
      <c r="AY258" s="18">
        <f t="shared" si="322"/>
        <v>9.312375236887286E-6</v>
      </c>
      <c r="AZ258" s="18">
        <f t="shared" si="323"/>
        <v>3.662557180667769E-6</v>
      </c>
      <c r="BA258" s="18">
        <f t="shared" si="324"/>
        <v>9.6032249277108903E-7</v>
      </c>
      <c r="BB258" s="18">
        <f t="shared" si="325"/>
        <v>1.8884741820343463E-7</v>
      </c>
      <c r="BC258" s="18">
        <f t="shared" si="326"/>
        <v>2.9709475831764349E-8</v>
      </c>
      <c r="BD258" s="18">
        <f t="shared" si="327"/>
        <v>8.5043835221582927E-5</v>
      </c>
      <c r="BE258" s="18">
        <f t="shared" si="328"/>
        <v>4.8158623009277978E-5</v>
      </c>
      <c r="BF258" s="18">
        <f t="shared" si="329"/>
        <v>1.3635632518846965E-5</v>
      </c>
      <c r="BG258" s="18">
        <f t="shared" si="330"/>
        <v>2.5738619942575531E-6</v>
      </c>
      <c r="BH258" s="18">
        <f t="shared" si="331"/>
        <v>3.643816425270417E-7</v>
      </c>
      <c r="BI258" s="18">
        <f t="shared" si="332"/>
        <v>4.1268407306042655E-8</v>
      </c>
      <c r="BJ258" s="19">
        <f t="shared" si="333"/>
        <v>0.2395379529719823</v>
      </c>
      <c r="BK258" s="19">
        <f t="shared" si="334"/>
        <v>0.38712162449198717</v>
      </c>
      <c r="BL258" s="19">
        <f t="shared" si="335"/>
        <v>0.35236056775562374</v>
      </c>
      <c r="BM258" s="19">
        <f t="shared" si="336"/>
        <v>0.15521261118047458</v>
      </c>
      <c r="BN258" s="19">
        <f t="shared" si="337"/>
        <v>0.84476647899592217</v>
      </c>
    </row>
    <row r="259" spans="1:66" x14ac:dyDescent="0.25">
      <c r="A259" t="s">
        <v>40</v>
      </c>
      <c r="B259" t="s">
        <v>238</v>
      </c>
      <c r="C259" t="s">
        <v>320</v>
      </c>
      <c r="D259" s="16">
        <v>44257</v>
      </c>
      <c r="E259" s="15">
        <f>VLOOKUP(A259,home!$A$2:$E$405,3,FALSE)</f>
        <v>1.5125</v>
      </c>
      <c r="F259" s="15">
        <f>VLOOKUP(B259,home!$B$2:$E$405,3,FALSE)</f>
        <v>0.78</v>
      </c>
      <c r="G259" s="15">
        <f>VLOOKUP(C259,away!$B$2:$E$405,4,FALSE)</f>
        <v>1.1399999999999999</v>
      </c>
      <c r="H259" s="15">
        <f>VLOOKUP(A259,away!$A$2:$E$405,3,FALSE)</f>
        <v>1.1875</v>
      </c>
      <c r="I259" s="15">
        <f>VLOOKUP(C259,away!$B$2:$E$405,3,FALSE)</f>
        <v>1.38</v>
      </c>
      <c r="J259" s="15">
        <f>VLOOKUP(B259,home!$B$2:$E$405,4,FALSE)</f>
        <v>1.07</v>
      </c>
      <c r="K259" s="17">
        <f t="shared" si="282"/>
        <v>1.3449150000000001</v>
      </c>
      <c r="L259" s="17">
        <f t="shared" si="283"/>
        <v>1.7534624999999999</v>
      </c>
      <c r="M259" s="18">
        <f t="shared" si="284"/>
        <v>4.512235405267713E-2</v>
      </c>
      <c r="N259" s="18">
        <f t="shared" si="285"/>
        <v>6.068573080075626E-2</v>
      </c>
      <c r="O259" s="18">
        <f t="shared" si="286"/>
        <v>7.9120355743092369E-2</v>
      </c>
      <c r="P259" s="18">
        <f t="shared" si="287"/>
        <v>0.10641015324422108</v>
      </c>
      <c r="Q259" s="18">
        <f t="shared" si="288"/>
        <v>4.0808574819949567E-2</v>
      </c>
      <c r="R259" s="18">
        <f t="shared" si="289"/>
        <v>6.9367288391086065E-2</v>
      </c>
      <c r="S259" s="18">
        <f t="shared" si="290"/>
        <v>6.2735649276186259E-2</v>
      </c>
      <c r="T259" s="18">
        <f t="shared" si="291"/>
        <v>7.1556305625225816E-2</v>
      </c>
      <c r="U259" s="18">
        <f t="shared" si="292"/>
        <v>9.3293106666497511E-2</v>
      </c>
      <c r="V259" s="18">
        <f t="shared" si="293"/>
        <v>1.6438538659085008E-2</v>
      </c>
      <c r="W259" s="18">
        <f t="shared" si="294"/>
        <v>1.8294688134657493E-2</v>
      </c>
      <c r="X259" s="18">
        <f t="shared" si="295"/>
        <v>3.2079049593316866E-2</v>
      </c>
      <c r="Y259" s="18">
        <f t="shared" si="296"/>
        <v>2.8124705248760686E-2</v>
      </c>
      <c r="Z259" s="18">
        <f t="shared" si="297"/>
        <v>4.0544312973484903E-2</v>
      </c>
      <c r="AA259" s="18">
        <f t="shared" si="298"/>
        <v>5.4528654682734448E-2</v>
      </c>
      <c r="AB259" s="18">
        <f t="shared" si="299"/>
        <v>3.6668202806314908E-2</v>
      </c>
      <c r="AC259" s="18">
        <f t="shared" si="300"/>
        <v>2.4228947250045257E-3</v>
      </c>
      <c r="AD259" s="18">
        <f t="shared" si="301"/>
        <v>6.1512001231557182E-3</v>
      </c>
      <c r="AE259" s="18">
        <f t="shared" si="302"/>
        <v>1.0785898745948933E-2</v>
      </c>
      <c r="AF259" s="18">
        <f t="shared" si="303"/>
        <v>9.4563344899092402E-3</v>
      </c>
      <c r="AG259" s="18">
        <f t="shared" si="304"/>
        <v>5.5271093051708258E-3</v>
      </c>
      <c r="AH259" s="18">
        <f t="shared" si="305"/>
        <v>1.7773233096817324E-2</v>
      </c>
      <c r="AI259" s="18">
        <f t="shared" si="306"/>
        <v>2.3903487790406071E-2</v>
      </c>
      <c r="AJ259" s="18">
        <f t="shared" si="307"/>
        <v>1.6074079640816995E-2</v>
      </c>
      <c r="AK259" s="18">
        <f t="shared" si="308"/>
        <v>7.2060902733764639E-3</v>
      </c>
      <c r="AL259" s="18">
        <f t="shared" si="309"/>
        <v>2.2855243649864477E-4</v>
      </c>
      <c r="AM259" s="18">
        <f t="shared" si="310"/>
        <v>1.6545682627267938E-3</v>
      </c>
      <c r="AN259" s="18">
        <f t="shared" si="311"/>
        <v>2.9012234023815808E-3</v>
      </c>
      <c r="AO259" s="18">
        <f t="shared" si="312"/>
        <v>2.5435932200992563E-3</v>
      </c>
      <c r="AP259" s="18">
        <f t="shared" si="313"/>
        <v>1.4866984422327637E-3</v>
      </c>
      <c r="AQ259" s="18">
        <f t="shared" si="314"/>
        <v>6.5171749181589206E-4</v>
      </c>
      <c r="AR259" s="18">
        <f t="shared" si="315"/>
        <v>6.2329395478056097E-3</v>
      </c>
      <c r="AS259" s="18">
        <f t="shared" si="316"/>
        <v>8.3827738919369822E-3</v>
      </c>
      <c r="AT259" s="18">
        <f t="shared" si="317"/>
        <v>5.6370591744372145E-3</v>
      </c>
      <c r="AU259" s="18">
        <f t="shared" si="318"/>
        <v>2.5271218131960758E-3</v>
      </c>
      <c r="AV259" s="18">
        <f t="shared" si="319"/>
        <v>8.4969100834864975E-4</v>
      </c>
      <c r="AW259" s="18">
        <f t="shared" si="320"/>
        <v>1.4971822665256051E-5</v>
      </c>
      <c r="AX259" s="18">
        <f t="shared" si="321"/>
        <v>3.7087561251086722E-4</v>
      </c>
      <c r="AY259" s="18">
        <f t="shared" si="322"/>
        <v>6.5031647870233652E-4</v>
      </c>
      <c r="AZ259" s="18">
        <f t="shared" si="323"/>
        <v>5.7015277926829788E-4</v>
      </c>
      <c r="BA259" s="18">
        <f t="shared" si="324"/>
        <v>3.3324717257257922E-4</v>
      </c>
      <c r="BB259" s="18">
        <f t="shared" si="325"/>
        <v>1.460841050842616E-4</v>
      </c>
      <c r="BC259" s="18">
        <f t="shared" si="326"/>
        <v>5.1230600022262415E-5</v>
      </c>
      <c r="BD259" s="18">
        <f t="shared" si="327"/>
        <v>1.8215376269740159E-3</v>
      </c>
      <c r="BE259" s="18">
        <f t="shared" si="328"/>
        <v>2.4498132775817587E-3</v>
      </c>
      <c r="BF259" s="18">
        <f t="shared" si="329"/>
        <v>1.6473953121094358E-3</v>
      </c>
      <c r="BG259" s="18">
        <f t="shared" si="330"/>
        <v>7.3853555539522072E-4</v>
      </c>
      <c r="BH259" s="18">
        <f t="shared" si="331"/>
        <v>2.4831688662109073E-4</v>
      </c>
      <c r="BI259" s="18">
        <f t="shared" si="332"/>
        <v>6.6793021114000816E-5</v>
      </c>
      <c r="BJ259" s="19">
        <f t="shared" si="333"/>
        <v>0.29482930445426836</v>
      </c>
      <c r="BK259" s="19">
        <f t="shared" si="334"/>
        <v>0.23400845887237498</v>
      </c>
      <c r="BL259" s="19">
        <f t="shared" si="335"/>
        <v>0.42853647620666224</v>
      </c>
      <c r="BM259" s="19">
        <f t="shared" si="336"/>
        <v>0.59576875079897063</v>
      </c>
      <c r="BN259" s="19">
        <f t="shared" si="337"/>
        <v>0.40151445705178246</v>
      </c>
    </row>
    <row r="260" spans="1:66" x14ac:dyDescent="0.25">
      <c r="A260" t="s">
        <v>40</v>
      </c>
      <c r="B260" t="s">
        <v>232</v>
      </c>
      <c r="C260" t="s">
        <v>41</v>
      </c>
      <c r="D260" s="16">
        <v>44257</v>
      </c>
      <c r="E260" s="15">
        <f>VLOOKUP(A260,home!$A$2:$E$405,3,FALSE)</f>
        <v>1.5125</v>
      </c>
      <c r="F260" s="15">
        <f>VLOOKUP(B260,home!$B$2:$E$405,3,FALSE)</f>
        <v>1.02</v>
      </c>
      <c r="G260" s="15">
        <f>VLOOKUP(C260,away!$B$2:$E$405,4,FALSE)</f>
        <v>1.32</v>
      </c>
      <c r="H260" s="15">
        <f>VLOOKUP(A260,away!$A$2:$E$405,3,FALSE)</f>
        <v>1.1875</v>
      </c>
      <c r="I260" s="15">
        <f>VLOOKUP(C260,away!$B$2:$E$405,3,FALSE)</f>
        <v>0.36</v>
      </c>
      <c r="J260" s="15">
        <f>VLOOKUP(B260,home!$B$2:$E$405,4,FALSE)</f>
        <v>1</v>
      </c>
      <c r="K260" s="17">
        <f t="shared" si="282"/>
        <v>2.0364300000000002</v>
      </c>
      <c r="L260" s="17">
        <f t="shared" si="283"/>
        <v>0.42749999999999999</v>
      </c>
      <c r="M260" s="18">
        <f t="shared" si="284"/>
        <v>8.5099850513710287E-2</v>
      </c>
      <c r="N260" s="18">
        <f t="shared" si="285"/>
        <v>0.17329988858163506</v>
      </c>
      <c r="O260" s="18">
        <f t="shared" si="286"/>
        <v>3.6380186094611147E-2</v>
      </c>
      <c r="P260" s="18">
        <f t="shared" si="287"/>
        <v>7.4085702368648976E-2</v>
      </c>
      <c r="Q260" s="18">
        <f t="shared" si="288"/>
        <v>0.17645654605214961</v>
      </c>
      <c r="R260" s="18">
        <f t="shared" si="289"/>
        <v>7.7762647777231313E-3</v>
      </c>
      <c r="S260" s="18">
        <f t="shared" si="290"/>
        <v>1.612426832222158E-2</v>
      </c>
      <c r="T260" s="18">
        <f t="shared" si="291"/>
        <v>7.5435173437293945E-2</v>
      </c>
      <c r="U260" s="18">
        <f t="shared" si="292"/>
        <v>1.5835818881298716E-2</v>
      </c>
      <c r="V260" s="18">
        <f t="shared" si="293"/>
        <v>1.5597073276225307E-3</v>
      </c>
      <c r="W260" s="18">
        <f t="shared" si="294"/>
        <v>0.11978046802565968</v>
      </c>
      <c r="X260" s="18">
        <f t="shared" si="295"/>
        <v>5.1206150080969501E-2</v>
      </c>
      <c r="Y260" s="18">
        <f t="shared" si="296"/>
        <v>1.0945314579807231E-2</v>
      </c>
      <c r="Z260" s="18">
        <f t="shared" si="297"/>
        <v>1.1081177308255464E-3</v>
      </c>
      <c r="AA260" s="18">
        <f t="shared" si="298"/>
        <v>2.2566041905850674E-3</v>
      </c>
      <c r="AB260" s="18">
        <f t="shared" si="299"/>
        <v>2.2977082359165756E-3</v>
      </c>
      <c r="AC260" s="18">
        <f t="shared" si="300"/>
        <v>8.4865023380554635E-5</v>
      </c>
      <c r="AD260" s="18">
        <f t="shared" si="301"/>
        <v>6.098113462537353E-2</v>
      </c>
      <c r="AE260" s="18">
        <f t="shared" si="302"/>
        <v>2.6069435052347181E-2</v>
      </c>
      <c r="AF260" s="18">
        <f t="shared" si="303"/>
        <v>5.5723417424392097E-3</v>
      </c>
      <c r="AG260" s="18">
        <f t="shared" si="304"/>
        <v>7.9405869829758744E-4</v>
      </c>
      <c r="AH260" s="18">
        <f t="shared" si="305"/>
        <v>1.1843008248198025E-4</v>
      </c>
      <c r="AI260" s="18">
        <f t="shared" si="306"/>
        <v>2.4117457286877903E-4</v>
      </c>
      <c r="AJ260" s="18">
        <f t="shared" si="307"/>
        <v>2.4556756771358391E-4</v>
      </c>
      <c r="AK260" s="18">
        <f t="shared" si="308"/>
        <v>1.6669372063965793E-4</v>
      </c>
      <c r="AL260" s="18">
        <f t="shared" si="309"/>
        <v>2.9552507205249561E-6</v>
      </c>
      <c r="AM260" s="18">
        <f t="shared" si="310"/>
        <v>2.4836762397029883E-2</v>
      </c>
      <c r="AN260" s="18">
        <f t="shared" si="311"/>
        <v>1.0617715924730273E-2</v>
      </c>
      <c r="AO260" s="18">
        <f t="shared" si="312"/>
        <v>2.2695367789110957E-3</v>
      </c>
      <c r="AP260" s="18">
        <f t="shared" si="313"/>
        <v>3.2340899099483119E-4</v>
      </c>
      <c r="AQ260" s="18">
        <f t="shared" si="314"/>
        <v>3.4564335912572575E-5</v>
      </c>
      <c r="AR260" s="18">
        <f t="shared" si="315"/>
        <v>1.0125772052209316E-5</v>
      </c>
      <c r="AS260" s="18">
        <f t="shared" si="316"/>
        <v>2.0620425980280617E-5</v>
      </c>
      <c r="AT260" s="18">
        <f t="shared" si="317"/>
        <v>2.0996027039511435E-5</v>
      </c>
      <c r="AU260" s="18">
        <f t="shared" si="318"/>
        <v>1.4252313114690759E-5</v>
      </c>
      <c r="AV260" s="18">
        <f t="shared" si="319"/>
        <v>7.2559594990374247E-6</v>
      </c>
      <c r="AW260" s="18">
        <f t="shared" si="320"/>
        <v>7.1465664544483841E-8</v>
      </c>
      <c r="AX260" s="18">
        <f t="shared" si="321"/>
        <v>8.4297213413639348E-3</v>
      </c>
      <c r="AY260" s="18">
        <f t="shared" si="322"/>
        <v>3.6037058734330811E-3</v>
      </c>
      <c r="AZ260" s="18">
        <f t="shared" si="323"/>
        <v>7.7029213044632107E-4</v>
      </c>
      <c r="BA260" s="18">
        <f t="shared" si="324"/>
        <v>1.0976662858860077E-4</v>
      </c>
      <c r="BB260" s="18">
        <f t="shared" si="325"/>
        <v>1.1731308430406705E-5</v>
      </c>
      <c r="BC260" s="18">
        <f t="shared" si="326"/>
        <v>1.0030268707997736E-6</v>
      </c>
      <c r="BD260" s="18">
        <f t="shared" si="327"/>
        <v>7.2146125871991338E-7</v>
      </c>
      <c r="BE260" s="18">
        <f t="shared" si="328"/>
        <v>1.4692053510949931E-6</v>
      </c>
      <c r="BF260" s="18">
        <f t="shared" si="329"/>
        <v>1.4959669265651889E-6</v>
      </c>
      <c r="BG260" s="18">
        <f t="shared" si="330"/>
        <v>1.0154773094217161E-6</v>
      </c>
      <c r="BH260" s="18">
        <f t="shared" si="331"/>
        <v>5.1698711430641622E-7</v>
      </c>
      <c r="BI260" s="18">
        <f t="shared" si="332"/>
        <v>2.1056161383740303E-7</v>
      </c>
      <c r="BJ260" s="19">
        <f t="shared" si="333"/>
        <v>0.75154871961268432</v>
      </c>
      <c r="BK260" s="19">
        <f t="shared" si="334"/>
        <v>0.18056105467973754</v>
      </c>
      <c r="BL260" s="19">
        <f t="shared" si="335"/>
        <v>6.5397128281098324E-2</v>
      </c>
      <c r="BM260" s="19">
        <f t="shared" si="336"/>
        <v>0.44191294750809884</v>
      </c>
      <c r="BN260" s="19">
        <f t="shared" si="337"/>
        <v>0.55309843838847816</v>
      </c>
    </row>
    <row r="261" spans="1:66" x14ac:dyDescent="0.25">
      <c r="A261" t="s">
        <v>69</v>
      </c>
      <c r="B261" t="s">
        <v>259</v>
      </c>
      <c r="C261" t="s">
        <v>77</v>
      </c>
      <c r="D261" s="16">
        <v>44288</v>
      </c>
      <c r="E261" s="15">
        <f>VLOOKUP(A261,home!$A$2:$E$405,3,FALSE)</f>
        <v>1.34666666666667</v>
      </c>
      <c r="F261" s="15">
        <f>VLOOKUP(B261,home!$B$2:$E$405,3,FALSE)</f>
        <v>1.05</v>
      </c>
      <c r="G261" s="15">
        <f>VLOOKUP(C261,away!$B$2:$E$405,4,FALSE)</f>
        <v>0.8</v>
      </c>
      <c r="H261" s="15">
        <f>VLOOKUP(A261,away!$A$2:$E$405,3,FALSE)</f>
        <v>1.3688888888888899</v>
      </c>
      <c r="I261" s="15">
        <f>VLOOKUP(C261,away!$B$2:$E$405,3,FALSE)</f>
        <v>1.05</v>
      </c>
      <c r="J261" s="15">
        <f>VLOOKUP(B261,home!$B$2:$E$405,4,FALSE)</f>
        <v>0.79</v>
      </c>
      <c r="K261" s="17">
        <f t="shared" si="282"/>
        <v>1.1312000000000029</v>
      </c>
      <c r="L261" s="17">
        <f t="shared" si="283"/>
        <v>1.1354933333333344</v>
      </c>
      <c r="M261" s="18">
        <f t="shared" si="284"/>
        <v>0.10365436445828669</v>
      </c>
      <c r="N261" s="18">
        <f t="shared" si="285"/>
        <v>0.11725381707521419</v>
      </c>
      <c r="O261" s="18">
        <f t="shared" si="286"/>
        <v>0.11769883981328824</v>
      </c>
      <c r="P261" s="18">
        <f t="shared" si="287"/>
        <v>0.133140927596792</v>
      </c>
      <c r="Q261" s="18">
        <f t="shared" si="288"/>
        <v>6.6318758937741334E-2</v>
      </c>
      <c r="R261" s="18">
        <f t="shared" si="289"/>
        <v>6.6823123974528442E-2</v>
      </c>
      <c r="S261" s="18">
        <f t="shared" si="290"/>
        <v>4.2753883770296632E-2</v>
      </c>
      <c r="T261" s="18">
        <f t="shared" si="291"/>
        <v>7.5304508648745772E-2</v>
      </c>
      <c r="U261" s="18">
        <f t="shared" si="292"/>
        <v>7.5590317839986751E-2</v>
      </c>
      <c r="V261" s="18">
        <f t="shared" si="293"/>
        <v>6.101787066073441E-3</v>
      </c>
      <c r="W261" s="18">
        <f t="shared" si="294"/>
        <v>2.50065933701244E-2</v>
      </c>
      <c r="X261" s="18">
        <f t="shared" si="295"/>
        <v>2.8394820061153812E-2</v>
      </c>
      <c r="Y261" s="18">
        <f t="shared" si="296"/>
        <v>1.6121064440319893E-2</v>
      </c>
      <c r="Z261" s="18">
        <f t="shared" si="297"/>
        <v>2.5292403928527985E-2</v>
      </c>
      <c r="AA261" s="18">
        <f t="shared" si="298"/>
        <v>2.8610767323950931E-2</v>
      </c>
      <c r="AB261" s="18">
        <f t="shared" si="299"/>
        <v>1.6182249998426691E-2</v>
      </c>
      <c r="AC261" s="18">
        <f t="shared" si="300"/>
        <v>4.8984767442068029E-4</v>
      </c>
      <c r="AD261" s="18">
        <f t="shared" si="301"/>
        <v>7.0718646050711978E-3</v>
      </c>
      <c r="AE261" s="18">
        <f t="shared" si="302"/>
        <v>8.0300551132943179E-3</v>
      </c>
      <c r="AF261" s="18">
        <f t="shared" si="303"/>
        <v>4.5590370237224773E-3</v>
      </c>
      <c r="AG261" s="18">
        <f t="shared" si="304"/>
        <v>1.7255853822855734E-3</v>
      </c>
      <c r="AH261" s="18">
        <f t="shared" si="305"/>
        <v>7.1798390112043382E-3</v>
      </c>
      <c r="AI261" s="18">
        <f t="shared" si="306"/>
        <v>8.1218338894743676E-3</v>
      </c>
      <c r="AJ261" s="18">
        <f t="shared" si="307"/>
        <v>4.5937092478867151E-3</v>
      </c>
      <c r="AK261" s="18">
        <f t="shared" si="308"/>
        <v>1.7321346337364888E-3</v>
      </c>
      <c r="AL261" s="18">
        <f t="shared" si="309"/>
        <v>2.5167786844034506E-5</v>
      </c>
      <c r="AM261" s="18">
        <f t="shared" si="310"/>
        <v>1.5999386482513098E-3</v>
      </c>
      <c r="AN261" s="18">
        <f t="shared" si="311"/>
        <v>1.816719668831709E-3</v>
      </c>
      <c r="AO261" s="18">
        <f t="shared" si="312"/>
        <v>1.0314365362469745E-3</v>
      </c>
      <c r="AP261" s="18">
        <f t="shared" si="313"/>
        <v>3.9039643688828862E-4</v>
      </c>
      <c r="AQ261" s="18">
        <f t="shared" si="314"/>
        <v>1.1082313786093485E-4</v>
      </c>
      <c r="AR261" s="18">
        <f t="shared" si="315"/>
        <v>1.6305318663258248E-3</v>
      </c>
      <c r="AS261" s="18">
        <f t="shared" si="316"/>
        <v>1.8444576471877774E-3</v>
      </c>
      <c r="AT261" s="18">
        <f t="shared" si="317"/>
        <v>1.0432252452494098E-3</v>
      </c>
      <c r="AU261" s="18">
        <f t="shared" si="318"/>
        <v>3.9336546580871187E-4</v>
      </c>
      <c r="AV261" s="18">
        <f t="shared" si="319"/>
        <v>1.1124375373070401E-4</v>
      </c>
      <c r="AW261" s="18">
        <f t="shared" si="320"/>
        <v>8.9797968455742361E-7</v>
      </c>
      <c r="AX261" s="18">
        <f t="shared" si="321"/>
        <v>3.016417664836475E-4</v>
      </c>
      <c r="AY261" s="18">
        <f t="shared" si="322"/>
        <v>3.425122148970722E-4</v>
      </c>
      <c r="AZ261" s="18">
        <f t="shared" si="323"/>
        <v>1.9446016830042997E-4</v>
      </c>
      <c r="BA261" s="18">
        <f t="shared" si="324"/>
        <v>7.3602741568005493E-5</v>
      </c>
      <c r="BB261" s="18">
        <f t="shared" si="325"/>
        <v>2.0893855591381623E-5</v>
      </c>
      <c r="BC261" s="18">
        <f t="shared" si="326"/>
        <v>4.7449667463286477E-6</v>
      </c>
      <c r="BD261" s="18">
        <f t="shared" si="327"/>
        <v>3.0857634400008891E-4</v>
      </c>
      <c r="BE261" s="18">
        <f t="shared" si="328"/>
        <v>3.490615603329014E-4</v>
      </c>
      <c r="BF261" s="18">
        <f t="shared" si="329"/>
        <v>1.9742921852428959E-4</v>
      </c>
      <c r="BG261" s="18">
        <f t="shared" si="330"/>
        <v>7.4443977331559004E-5</v>
      </c>
      <c r="BH261" s="18">
        <f t="shared" si="331"/>
        <v>2.1052756789364937E-5</v>
      </c>
      <c r="BI261" s="18">
        <f t="shared" si="332"/>
        <v>4.7629756960259301E-6</v>
      </c>
      <c r="BJ261" s="19">
        <f t="shared" si="333"/>
        <v>0.35567327479933902</v>
      </c>
      <c r="BK261" s="19">
        <f t="shared" si="334"/>
        <v>0.28650849056761052</v>
      </c>
      <c r="BL261" s="19">
        <f t="shared" si="335"/>
        <v>0.33251096654345969</v>
      </c>
      <c r="BM261" s="19">
        <f t="shared" si="336"/>
        <v>0.39475368974787378</v>
      </c>
      <c r="BN261" s="19">
        <f t="shared" si="337"/>
        <v>0.60488983185585088</v>
      </c>
    </row>
    <row r="262" spans="1:66" x14ac:dyDescent="0.25">
      <c r="A262" t="s">
        <v>32</v>
      </c>
      <c r="B262" t="s">
        <v>210</v>
      </c>
      <c r="C262" t="s">
        <v>310</v>
      </c>
      <c r="D262" s="16">
        <v>44288</v>
      </c>
      <c r="E262" s="15">
        <f>VLOOKUP(A262,home!$A$2:$E$405,3,FALSE)</f>
        <v>1.2292993630573199</v>
      </c>
      <c r="F262" s="15">
        <f>VLOOKUP(B262,home!$B$2:$E$405,3,FALSE)</f>
        <v>1.1399999999999999</v>
      </c>
      <c r="G262" s="15">
        <f>VLOOKUP(C262,away!$B$2:$E$405,4,FALSE)</f>
        <v>0.89</v>
      </c>
      <c r="H262" s="15">
        <f>VLOOKUP(A262,away!$A$2:$E$405,3,FALSE)</f>
        <v>1.1337579617834399</v>
      </c>
      <c r="I262" s="15">
        <f>VLOOKUP(C262,away!$B$2:$E$405,3,FALSE)</f>
        <v>1.06</v>
      </c>
      <c r="J262" s="15">
        <f>VLOOKUP(B262,home!$B$2:$E$405,4,FALSE)</f>
        <v>1.1499999999999999</v>
      </c>
      <c r="K262" s="17">
        <f t="shared" ref="K262:K272" si="338">E262*F262*G262</f>
        <v>1.2472471337579567</v>
      </c>
      <c r="L262" s="17">
        <f t="shared" ref="L262:L272" si="339">H262*I262*J262</f>
        <v>1.3820509554140132</v>
      </c>
      <c r="M262" s="18">
        <f t="shared" si="284"/>
        <v>7.2129072651799811E-2</v>
      </c>
      <c r="N262" s="18">
        <f t="shared" si="285"/>
        <v>8.9962779125576736E-2</v>
      </c>
      <c r="O262" s="18">
        <f t="shared" si="286"/>
        <v>9.9686053771546698E-2</v>
      </c>
      <c r="P262" s="18">
        <f t="shared" si="287"/>
        <v>0.12433314484220317</v>
      </c>
      <c r="Q262" s="18">
        <f t="shared" si="288"/>
        <v>5.6102909204637876E-2</v>
      </c>
      <c r="R262" s="18">
        <f t="shared" si="289"/>
        <v>6.888560292820943E-2</v>
      </c>
      <c r="S262" s="18">
        <f t="shared" si="290"/>
        <v>5.3580097241020558E-2</v>
      </c>
      <c r="T262" s="18">
        <f t="shared" si="291"/>
        <v>7.7537079267775408E-2</v>
      </c>
      <c r="U262" s="18">
        <f t="shared" si="292"/>
        <v>8.5917370809397917E-2</v>
      </c>
      <c r="V262" s="18">
        <f t="shared" si="293"/>
        <v>1.0262131090540711E-2</v>
      </c>
      <c r="W262" s="18">
        <f t="shared" si="294"/>
        <v>2.3324730900322495E-2</v>
      </c>
      <c r="X262" s="18">
        <f t="shared" si="295"/>
        <v>3.2235966625565458E-2</v>
      </c>
      <c r="Y262" s="18">
        <f t="shared" si="296"/>
        <v>2.2275874236778501E-2</v>
      </c>
      <c r="Z262" s="18">
        <f t="shared" si="297"/>
        <v>3.1734471113734071E-2</v>
      </c>
      <c r="AA262" s="18">
        <f t="shared" si="298"/>
        <v>3.958072813792949E-2</v>
      </c>
      <c r="AB262" s="18">
        <f t="shared" si="299"/>
        <v>2.4683474861042737E-2</v>
      </c>
      <c r="AC262" s="18">
        <f t="shared" si="300"/>
        <v>1.1055901112070846E-3</v>
      </c>
      <c r="AD262" s="18">
        <f t="shared" si="301"/>
        <v>7.2729259402757231E-3</v>
      </c>
      <c r="AE262" s="18">
        <f t="shared" si="302"/>
        <v>1.0051554244413424E-2</v>
      </c>
      <c r="AF262" s="18">
        <f t="shared" si="303"/>
        <v>6.9458800734436789E-3</v>
      </c>
      <c r="AG262" s="18">
        <f t="shared" si="304"/>
        <v>3.1998533972313315E-3</v>
      </c>
      <c r="AH262" s="18">
        <f t="shared" si="305"/>
        <v>1.0964664030573645E-2</v>
      </c>
      <c r="AI262" s="18">
        <f t="shared" si="306"/>
        <v>1.3675645784751944E-2</v>
      </c>
      <c r="AJ262" s="18">
        <f t="shared" si="307"/>
        <v>8.5284550036604737E-3</v>
      </c>
      <c r="AK262" s="18">
        <f t="shared" si="308"/>
        <v>3.5456970195664106E-3</v>
      </c>
      <c r="AL262" s="18">
        <f t="shared" si="309"/>
        <v>7.623084028622269E-5</v>
      </c>
      <c r="AM262" s="18">
        <f t="shared" si="310"/>
        <v>1.8142272066085554E-3</v>
      </c>
      <c r="AN262" s="18">
        <f t="shared" si="311"/>
        <v>2.5073544442314505E-3</v>
      </c>
      <c r="AO262" s="18">
        <f t="shared" si="312"/>
        <v>1.7326458026058248E-3</v>
      </c>
      <c r="AP262" s="18">
        <f t="shared" si="313"/>
        <v>7.9820159562848676E-4</v>
      </c>
      <c r="AQ262" s="18">
        <f t="shared" si="314"/>
        <v>2.75788819462835E-4</v>
      </c>
      <c r="AR262" s="18">
        <f t="shared" si="315"/>
        <v>3.03074487984959E-3</v>
      </c>
      <c r="AS262" s="18">
        <f t="shared" si="316"/>
        <v>3.7800878645440042E-3</v>
      </c>
      <c r="AT262" s="18">
        <f t="shared" si="317"/>
        <v>2.3573518772028726E-3</v>
      </c>
      <c r="AU262" s="18">
        <f t="shared" si="318"/>
        <v>9.8006679070007392E-4</v>
      </c>
      <c r="AV262" s="18">
        <f t="shared" si="319"/>
        <v>3.0559637389800684E-4</v>
      </c>
      <c r="AW262" s="18">
        <f t="shared" si="320"/>
        <v>3.6501001138552152E-6</v>
      </c>
      <c r="AX262" s="18">
        <f t="shared" si="321"/>
        <v>3.771316139047048E-4</v>
      </c>
      <c r="AY262" s="18">
        <f t="shared" si="322"/>
        <v>5.2121510731382601E-4</v>
      </c>
      <c r="AZ262" s="18">
        <f t="shared" si="323"/>
        <v>3.6017291851964545E-4</v>
      </c>
      <c r="BA262" s="18">
        <f t="shared" si="324"/>
        <v>1.6592577538477655E-4</v>
      </c>
      <c r="BB262" s="18">
        <f t="shared" si="325"/>
        <v>5.7329469099585354E-5</v>
      </c>
      <c r="BC262" s="18">
        <f t="shared" si="326"/>
        <v>1.5846449508491993E-5</v>
      </c>
      <c r="BD262" s="18">
        <f t="shared" si="327"/>
        <v>6.9810730946870934E-4</v>
      </c>
      <c r="BE262" s="18">
        <f t="shared" si="328"/>
        <v>8.7071234079032667E-4</v>
      </c>
      <c r="BF262" s="18">
        <f t="shared" si="329"/>
        <v>5.4299673568920814E-4</v>
      </c>
      <c r="BG262" s="18">
        <f t="shared" si="330"/>
        <v>2.2575037407609726E-4</v>
      </c>
      <c r="BH262" s="18">
        <f t="shared" si="331"/>
        <v>7.0391626752799749E-5</v>
      </c>
      <c r="BI262" s="18">
        <f t="shared" si="332"/>
        <v>1.755915094159786E-5</v>
      </c>
      <c r="BJ262" s="19">
        <f t="shared" si="333"/>
        <v>0.33753539221828877</v>
      </c>
      <c r="BK262" s="19">
        <f t="shared" si="334"/>
        <v>0.26200748188437145</v>
      </c>
      <c r="BL262" s="19">
        <f t="shared" si="335"/>
        <v>0.368347057670592</v>
      </c>
      <c r="BM262" s="19">
        <f t="shared" si="336"/>
        <v>0.48800727535581251</v>
      </c>
      <c r="BN262" s="19">
        <f t="shared" si="337"/>
        <v>0.51109956252397382</v>
      </c>
    </row>
    <row r="263" spans="1:66" x14ac:dyDescent="0.25">
      <c r="A263" t="s">
        <v>32</v>
      </c>
      <c r="B263" t="s">
        <v>331</v>
      </c>
      <c r="C263" t="s">
        <v>35</v>
      </c>
      <c r="D263" s="16">
        <v>44288</v>
      </c>
      <c r="E263" s="15">
        <f>VLOOKUP(A263,home!$A$2:$E$405,3,FALSE)</f>
        <v>1.2292993630573199</v>
      </c>
      <c r="F263" s="15">
        <f>VLOOKUP(B263,home!$B$2:$E$405,3,FALSE)</f>
        <v>0.65</v>
      </c>
      <c r="G263" s="15">
        <f>VLOOKUP(C263,away!$B$2:$E$405,4,FALSE)</f>
        <v>0.9</v>
      </c>
      <c r="H263" s="15">
        <f>VLOOKUP(A263,away!$A$2:$E$405,3,FALSE)</f>
        <v>1.1337579617834399</v>
      </c>
      <c r="I263" s="15">
        <f>VLOOKUP(C263,away!$B$2:$E$405,3,FALSE)</f>
        <v>1.81</v>
      </c>
      <c r="J263" s="15">
        <f>VLOOKUP(B263,home!$B$2:$E$405,4,FALSE)</f>
        <v>0.79</v>
      </c>
      <c r="K263" s="17">
        <f t="shared" si="338"/>
        <v>0.71914012738853217</v>
      </c>
      <c r="L263" s="17">
        <f t="shared" si="339"/>
        <v>1.6211605095541408</v>
      </c>
      <c r="M263" s="18">
        <f t="shared" si="284"/>
        <v>9.6298682936574106E-2</v>
      </c>
      <c r="N263" s="18">
        <f t="shared" si="285"/>
        <v>6.9252247114355764E-2</v>
      </c>
      <c r="O263" s="18">
        <f t="shared" si="286"/>
        <v>0.15611562189884909</v>
      </c>
      <c r="P263" s="18">
        <f t="shared" si="287"/>
        <v>0.11226900821967827</v>
      </c>
      <c r="Q263" s="18">
        <f t="shared" si="288"/>
        <v>2.4901034905879957E-2</v>
      </c>
      <c r="R263" s="18">
        <f t="shared" si="289"/>
        <v>0.12654424057344993</v>
      </c>
      <c r="S263" s="18">
        <f t="shared" si="290"/>
        <v>3.2721969351678128E-2</v>
      </c>
      <c r="T263" s="18">
        <f t="shared" si="291"/>
        <v>4.036857443644179E-2</v>
      </c>
      <c r="U263" s="18">
        <f t="shared" si="292"/>
        <v>9.1003041286275843E-2</v>
      </c>
      <c r="V263" s="18">
        <f t="shared" si="293"/>
        <v>4.2387369219752625E-3</v>
      </c>
      <c r="W263" s="18">
        <f t="shared" si="294"/>
        <v>5.969111138106933E-3</v>
      </c>
      <c r="X263" s="18">
        <f t="shared" si="295"/>
        <v>9.6768872542387311E-3</v>
      </c>
      <c r="Y263" s="18">
        <f t="shared" si="296"/>
        <v>7.8438937359898188E-3</v>
      </c>
      <c r="Z263" s="18">
        <f t="shared" si="297"/>
        <v>6.8382841843065284E-2</v>
      </c>
      <c r="AA263" s="18">
        <f t="shared" si="298"/>
        <v>4.9176845594211815E-2</v>
      </c>
      <c r="AB263" s="18">
        <f t="shared" si="299"/>
        <v>1.7682521502593831E-2</v>
      </c>
      <c r="AC263" s="18">
        <f t="shared" si="300"/>
        <v>3.0885598316524108E-4</v>
      </c>
      <c r="AD263" s="18">
        <f t="shared" si="301"/>
        <v>1.0731568360636313E-3</v>
      </c>
      <c r="AE263" s="18">
        <f t="shared" si="302"/>
        <v>1.7397594831844259E-3</v>
      </c>
      <c r="AF263" s="18">
        <f t="shared" si="303"/>
        <v>1.4102146851304566E-3</v>
      </c>
      <c r="AG263" s="18">
        <f t="shared" si="304"/>
        <v>7.6206145250894109E-4</v>
      </c>
      <c r="AH263" s="18">
        <f t="shared" si="305"/>
        <v>2.7714890681766E-2</v>
      </c>
      <c r="AI263" s="18">
        <f t="shared" si="306"/>
        <v>1.9930890015444444E-2</v>
      </c>
      <c r="AJ263" s="18">
        <f t="shared" si="307"/>
        <v>7.16655139233677E-3</v>
      </c>
      <c r="AK263" s="18">
        <f t="shared" si="308"/>
        <v>1.7179182270738423E-3</v>
      </c>
      <c r="AL263" s="18">
        <f t="shared" si="309"/>
        <v>1.4403085838884619E-5</v>
      </c>
      <c r="AM263" s="18">
        <f t="shared" si="310"/>
        <v>1.5435002875893483E-4</v>
      </c>
      <c r="AN263" s="18">
        <f t="shared" si="311"/>
        <v>2.5022617127253108E-4</v>
      </c>
      <c r="AO263" s="18">
        <f t="shared" si="312"/>
        <v>2.0282839366197916E-4</v>
      </c>
      <c r="AP263" s="18">
        <f t="shared" si="313"/>
        <v>1.09605794007034E-4</v>
      </c>
      <c r="AQ263" s="18">
        <f t="shared" si="314"/>
        <v>4.4422146215632378E-5</v>
      </c>
      <c r="AR263" s="18">
        <f t="shared" si="315"/>
        <v>8.9860572599778105E-3</v>
      </c>
      <c r="AS263" s="18">
        <f t="shared" si="316"/>
        <v>6.4622343626610868E-3</v>
      </c>
      <c r="AT263" s="18">
        <f t="shared" si="317"/>
        <v>2.3236260213893218E-3</v>
      </c>
      <c r="AU263" s="18">
        <f t="shared" si="318"/>
        <v>5.5700423767507509E-4</v>
      </c>
      <c r="AV263" s="18">
        <f t="shared" si="319"/>
        <v>1.0014102460940142E-4</v>
      </c>
      <c r="AW263" s="18">
        <f t="shared" si="320"/>
        <v>4.664365634561686E-7</v>
      </c>
      <c r="AX263" s="18">
        <f t="shared" si="321"/>
        <v>1.8499883224020661E-5</v>
      </c>
      <c r="AY263" s="18">
        <f t="shared" si="322"/>
        <v>2.9991280114145429E-5</v>
      </c>
      <c r="AZ263" s="18">
        <f t="shared" si="323"/>
        <v>2.4310339476014495E-5</v>
      </c>
      <c r="BA263" s="18">
        <f t="shared" si="324"/>
        <v>1.3136987444123267E-5</v>
      </c>
      <c r="BB263" s="18">
        <f t="shared" si="325"/>
        <v>5.3242913147303089E-6</v>
      </c>
      <c r="BC263" s="18">
        <f t="shared" si="326"/>
        <v>1.726306164160574E-6</v>
      </c>
      <c r="BD263" s="18">
        <f t="shared" si="327"/>
        <v>2.4279735277447203E-3</v>
      </c>
      <c r="BE263" s="18">
        <f t="shared" si="328"/>
        <v>1.7460531920383219E-3</v>
      </c>
      <c r="BF263" s="18">
        <f t="shared" si="329"/>
        <v>6.2782845747479587E-4</v>
      </c>
      <c r="BG263" s="18">
        <f t="shared" si="330"/>
        <v>1.5049887896219014E-4</v>
      </c>
      <c r="BH263" s="18">
        <f t="shared" si="331"/>
        <v>2.7057445747175172E-5</v>
      </c>
      <c r="BI263" s="18">
        <f t="shared" si="332"/>
        <v>3.8916189962863717E-6</v>
      </c>
      <c r="BJ263" s="19">
        <f t="shared" si="333"/>
        <v>0.16385136266355374</v>
      </c>
      <c r="BK263" s="19">
        <f t="shared" si="334"/>
        <v>0.24588164777902402</v>
      </c>
      <c r="BL263" s="19">
        <f t="shared" si="335"/>
        <v>0.52046488719927797</v>
      </c>
      <c r="BM263" s="19">
        <f t="shared" si="336"/>
        <v>0.41317037899258297</v>
      </c>
      <c r="BN263" s="19">
        <f t="shared" si="337"/>
        <v>0.58538083564878707</v>
      </c>
    </row>
    <row r="264" spans="1:66" x14ac:dyDescent="0.25">
      <c r="A264" t="s">
        <v>32</v>
      </c>
      <c r="B264" t="s">
        <v>208</v>
      </c>
      <c r="C264" t="s">
        <v>330</v>
      </c>
      <c r="D264" s="16">
        <v>44288</v>
      </c>
      <c r="E264" s="15">
        <f>VLOOKUP(A264,home!$A$2:$E$405,3,FALSE)</f>
        <v>1.2292993630573199</v>
      </c>
      <c r="F264" s="15">
        <f>VLOOKUP(B264,home!$B$2:$E$405,3,FALSE)</f>
        <v>1.27</v>
      </c>
      <c r="G264" s="15">
        <f>VLOOKUP(C264,away!$B$2:$E$405,4,FALSE)</f>
        <v>1.45</v>
      </c>
      <c r="H264" s="15">
        <f>VLOOKUP(A264,away!$A$2:$E$405,3,FALSE)</f>
        <v>1.1337579617834399</v>
      </c>
      <c r="I264" s="15">
        <f>VLOOKUP(C264,away!$B$2:$E$405,3,FALSE)</f>
        <v>0.63</v>
      </c>
      <c r="J264" s="15">
        <f>VLOOKUP(B264,home!$B$2:$E$405,4,FALSE)</f>
        <v>0.59</v>
      </c>
      <c r="K264" s="17">
        <f t="shared" si="338"/>
        <v>2.2637547770700546</v>
      </c>
      <c r="L264" s="17">
        <f t="shared" si="339"/>
        <v>0.4214178343949046</v>
      </c>
      <c r="M264" s="18">
        <f t="shared" si="284"/>
        <v>6.8209419252338296E-2</v>
      </c>
      <c r="N264" s="18">
        <f t="shared" si="285"/>
        <v>0.15440939867365497</v>
      </c>
      <c r="O264" s="18">
        <f t="shared" si="286"/>
        <v>2.8744665746654522E-2</v>
      </c>
      <c r="P264" s="18">
        <f t="shared" si="287"/>
        <v>6.5070874399271131E-2</v>
      </c>
      <c r="Q264" s="18">
        <f t="shared" si="288"/>
        <v>0.17477250693600052</v>
      </c>
      <c r="R264" s="18">
        <f t="shared" si="289"/>
        <v>6.0567573946802688E-3</v>
      </c>
      <c r="S264" s="18">
        <f t="shared" si="290"/>
        <v>1.5519186138432652E-2</v>
      </c>
      <c r="T264" s="18">
        <f t="shared" si="291"/>
        <v>7.3652251384737785E-2</v>
      </c>
      <c r="U264" s="18">
        <f t="shared" si="292"/>
        <v>1.3711013485761836E-2</v>
      </c>
      <c r="V264" s="18">
        <f t="shared" si="293"/>
        <v>1.645010685982578E-3</v>
      </c>
      <c r="W264" s="18">
        <f t="shared" si="294"/>
        <v>0.13188069915896014</v>
      </c>
      <c r="X264" s="18">
        <f t="shared" si="295"/>
        <v>5.5576878638054911E-2</v>
      </c>
      <c r="Y264" s="18">
        <f t="shared" si="296"/>
        <v>1.1710543919038764E-2</v>
      </c>
      <c r="Z264" s="18">
        <f t="shared" si="297"/>
        <v>8.5080852824049441E-4</v>
      </c>
      <c r="AA264" s="18">
        <f t="shared" si="298"/>
        <v>1.9260218701763615E-3</v>
      </c>
      <c r="AB264" s="18">
        <f t="shared" si="299"/>
        <v>2.1800206046765696E-3</v>
      </c>
      <c r="AC264" s="18">
        <f t="shared" si="300"/>
        <v>9.8082388131241909E-5</v>
      </c>
      <c r="AD264" s="18">
        <f t="shared" si="301"/>
        <v>7.4636390681108708E-2</v>
      </c>
      <c r="AE264" s="18">
        <f t="shared" si="302"/>
        <v>3.1453106127884871E-2</v>
      </c>
      <c r="AF264" s="18">
        <f t="shared" si="303"/>
        <v>6.6274499347031713E-3</v>
      </c>
      <c r="AG264" s="18">
        <f t="shared" si="304"/>
        <v>9.3097519968108732E-4</v>
      </c>
      <c r="AH264" s="18">
        <f t="shared" si="305"/>
        <v>8.9636471863956281E-5</v>
      </c>
      <c r="AI264" s="18">
        <f t="shared" si="306"/>
        <v>2.0291499138173658E-4</v>
      </c>
      <c r="AJ264" s="18">
        <f t="shared" si="307"/>
        <v>2.2967489053976758E-4</v>
      </c>
      <c r="AK264" s="18">
        <f t="shared" si="308"/>
        <v>1.7330921021081362E-4</v>
      </c>
      <c r="AL264" s="18">
        <f t="shared" si="309"/>
        <v>3.7427714992015918E-6</v>
      </c>
      <c r="AM264" s="18">
        <f t="shared" si="310"/>
        <v>3.3791697189525335E-2</v>
      </c>
      <c r="AN264" s="18">
        <f t="shared" si="311"/>
        <v>1.4240423850138151E-2</v>
      </c>
      <c r="AO264" s="18">
        <f t="shared" si="312"/>
        <v>3.0005842898953835E-3</v>
      </c>
      <c r="AP264" s="18">
        <f t="shared" si="313"/>
        <v>4.2149991112236168E-4</v>
      </c>
      <c r="AQ264" s="18">
        <f t="shared" si="314"/>
        <v>4.44068949357076E-5</v>
      </c>
      <c r="AR264" s="18">
        <f t="shared" si="315"/>
        <v>7.5548815711416532E-6</v>
      </c>
      <c r="AS264" s="18">
        <f t="shared" si="316"/>
        <v>1.7102399246870434E-5</v>
      </c>
      <c r="AT264" s="18">
        <f t="shared" si="317"/>
        <v>1.9357818997231129E-5</v>
      </c>
      <c r="AU264" s="18">
        <f t="shared" si="318"/>
        <v>1.4607118409546475E-5</v>
      </c>
      <c r="AV264" s="18">
        <f t="shared" si="319"/>
        <v>8.2667335197096943E-6</v>
      </c>
      <c r="AW264" s="18">
        <f t="shared" si="320"/>
        <v>9.9182055303311456E-8</v>
      </c>
      <c r="AX264" s="18">
        <f t="shared" si="321"/>
        <v>1.2749352656348781E-2</v>
      </c>
      <c r="AY264" s="18">
        <f t="shared" si="322"/>
        <v>5.3728045863754284E-3</v>
      </c>
      <c r="AZ264" s="18">
        <f t="shared" si="323"/>
        <v>1.1320978367086716E-3</v>
      </c>
      <c r="BA264" s="18">
        <f t="shared" si="324"/>
        <v>1.5902873955630823E-4</v>
      </c>
      <c r="BB264" s="18">
        <f t="shared" si="325"/>
        <v>1.6754386757592677E-5</v>
      </c>
      <c r="BC264" s="18">
        <f t="shared" si="326"/>
        <v>1.4121194767998752E-6</v>
      </c>
      <c r="BD264" s="18">
        <f t="shared" si="327"/>
        <v>5.3062697180341473E-7</v>
      </c>
      <c r="BE264" s="18">
        <f t="shared" si="328"/>
        <v>1.201209342262197E-6</v>
      </c>
      <c r="BF264" s="18">
        <f t="shared" si="329"/>
        <v>1.3596216934036136E-6</v>
      </c>
      <c r="BG264" s="18">
        <f t="shared" si="330"/>
        <v>1.0259500344835025E-6</v>
      </c>
      <c r="BH264" s="18">
        <f t="shared" si="331"/>
        <v>5.8062482289930413E-7</v>
      </c>
      <c r="BI264" s="18">
        <f t="shared" si="332"/>
        <v>2.628784433047507E-7</v>
      </c>
      <c r="BJ264" s="19">
        <f t="shared" si="333"/>
        <v>0.78658026311466567</v>
      </c>
      <c r="BK264" s="19">
        <f t="shared" si="334"/>
        <v>0.15591912022203053</v>
      </c>
      <c r="BL264" s="19">
        <f t="shared" si="335"/>
        <v>5.3385864528998489E-2</v>
      </c>
      <c r="BM264" s="19">
        <f t="shared" si="336"/>
        <v>0.49409972858701506</v>
      </c>
      <c r="BN264" s="19">
        <f t="shared" si="337"/>
        <v>0.49726362240259969</v>
      </c>
    </row>
    <row r="265" spans="1:66" x14ac:dyDescent="0.25">
      <c r="A265" t="s">
        <v>32</v>
      </c>
      <c r="B265" t="s">
        <v>311</v>
      </c>
      <c r="C265" t="s">
        <v>309</v>
      </c>
      <c r="D265" s="16">
        <v>44288</v>
      </c>
      <c r="E265" s="15">
        <f>VLOOKUP(A265,home!$A$2:$E$405,3,FALSE)</f>
        <v>1.2292993630573199</v>
      </c>
      <c r="F265" s="15">
        <f>VLOOKUP(B265,home!$B$2:$E$405,3,FALSE)</f>
        <v>0.81</v>
      </c>
      <c r="G265" s="15">
        <f>VLOOKUP(C265,away!$B$2:$E$405,4,FALSE)</f>
        <v>0.9</v>
      </c>
      <c r="H265" s="15">
        <f>VLOOKUP(A265,away!$A$2:$E$405,3,FALSE)</f>
        <v>1.1337579617834399</v>
      </c>
      <c r="I265" s="15">
        <f>VLOOKUP(C265,away!$B$2:$E$405,3,FALSE)</f>
        <v>0.54</v>
      </c>
      <c r="J265" s="15">
        <f>VLOOKUP(B265,home!$B$2:$E$405,4,FALSE)</f>
        <v>1.86</v>
      </c>
      <c r="K265" s="17">
        <f t="shared" si="338"/>
        <v>0.8961592356687863</v>
      </c>
      <c r="L265" s="17">
        <f t="shared" si="339"/>
        <v>1.1387464968152872</v>
      </c>
      <c r="M265" s="18">
        <f t="shared" si="284"/>
        <v>0.13069280200914624</v>
      </c>
      <c r="N265" s="18">
        <f t="shared" si="285"/>
        <v>0.11712156155592851</v>
      </c>
      <c r="O265" s="18">
        <f t="shared" si="286"/>
        <v>0.14882597044688919</v>
      </c>
      <c r="P265" s="18">
        <f t="shared" si="287"/>
        <v>0.13337176792334959</v>
      </c>
      <c r="Q265" s="18">
        <f t="shared" si="288"/>
        <v>5.2479784542147793E-2</v>
      </c>
      <c r="R265" s="18">
        <f t="shared" si="289"/>
        <v>8.4737526240765276E-2</v>
      </c>
      <c r="S265" s="18">
        <f t="shared" si="290"/>
        <v>3.4026411947604758E-2</v>
      </c>
      <c r="T265" s="18">
        <f t="shared" si="291"/>
        <v>5.9761170800991859E-2</v>
      </c>
      <c r="U265" s="18">
        <f t="shared" si="292"/>
        <v>7.5938316748387927E-2</v>
      </c>
      <c r="V265" s="18">
        <f t="shared" si="293"/>
        <v>3.8582102013057029E-3</v>
      </c>
      <c r="W265" s="18">
        <f t="shared" si="294"/>
        <v>1.5676747867784589E-2</v>
      </c>
      <c r="X265" s="18">
        <f t="shared" si="295"/>
        <v>1.7851841715896218E-2</v>
      </c>
      <c r="Y265" s="18">
        <f t="shared" si="296"/>
        <v>1.0164361107838913E-2</v>
      </c>
      <c r="Z265" s="18">
        <f t="shared" si="297"/>
        <v>3.2164853718488297E-2</v>
      </c>
      <c r="AA265" s="18">
        <f t="shared" si="298"/>
        <v>2.8824830723758788E-2</v>
      </c>
      <c r="AB265" s="18">
        <f t="shared" si="299"/>
        <v>1.2915819134842911E-2</v>
      </c>
      <c r="AC265" s="18">
        <f t="shared" si="300"/>
        <v>2.4608103299179445E-4</v>
      </c>
      <c r="AD265" s="18">
        <f t="shared" si="301"/>
        <v>3.5122155967415268E-3</v>
      </c>
      <c r="AE265" s="18">
        <f t="shared" si="302"/>
        <v>3.999523206849427E-3</v>
      </c>
      <c r="AF265" s="18">
        <f t="shared" si="303"/>
        <v>2.2772215203656142E-3</v>
      </c>
      <c r="AG265" s="18">
        <f t="shared" si="304"/>
        <v>8.6439267626290805E-4</v>
      </c>
      <c r="AH265" s="18">
        <f t="shared" si="305"/>
        <v>9.1569036231261836E-3</v>
      </c>
      <c r="AI265" s="18">
        <f t="shared" si="306"/>
        <v>8.2060437519935001E-3</v>
      </c>
      <c r="AJ265" s="18">
        <f t="shared" si="307"/>
        <v>3.6769609483255569E-3</v>
      </c>
      <c r="AK265" s="18">
        <f t="shared" si="308"/>
        <v>1.0983808376784691E-3</v>
      </c>
      <c r="AL265" s="18">
        <f t="shared" si="309"/>
        <v>1.0045009952490854E-5</v>
      </c>
      <c r="AM265" s="18">
        <f t="shared" si="310"/>
        <v>6.2950088893597557E-4</v>
      </c>
      <c r="AN265" s="18">
        <f t="shared" si="311"/>
        <v>7.1684193201795128E-4</v>
      </c>
      <c r="AO265" s="18">
        <f t="shared" si="312"/>
        <v>4.081506194278722E-4</v>
      </c>
      <c r="AP265" s="18">
        <f t="shared" si="313"/>
        <v>1.5492669601549291E-4</v>
      </c>
      <c r="AQ265" s="18">
        <f t="shared" si="314"/>
        <v>4.4105558087702393E-5</v>
      </c>
      <c r="AR265" s="18">
        <f t="shared" si="315"/>
        <v>2.0854783845020309E-3</v>
      </c>
      <c r="AS265" s="18">
        <f t="shared" si="316"/>
        <v>1.868920715059115E-3</v>
      </c>
      <c r="AT265" s="18">
        <f t="shared" si="317"/>
        <v>8.3742527976646893E-4</v>
      </c>
      <c r="AU265" s="18">
        <f t="shared" si="318"/>
        <v>2.5015546621507946E-4</v>
      </c>
      <c r="AV265" s="18">
        <f t="shared" si="319"/>
        <v>5.6044782850418619E-5</v>
      </c>
      <c r="AW265" s="18">
        <f t="shared" si="320"/>
        <v>2.8474762436453171E-7</v>
      </c>
      <c r="AX265" s="18">
        <f t="shared" si="321"/>
        <v>9.4022172580280879E-5</v>
      </c>
      <c r="AY265" s="18">
        <f t="shared" si="322"/>
        <v>1.0706741964875719E-4</v>
      </c>
      <c r="AZ265" s="18">
        <f t="shared" si="323"/>
        <v>6.0961324524037249E-5</v>
      </c>
      <c r="BA265" s="18">
        <f t="shared" si="324"/>
        <v>2.313983158098908E-5</v>
      </c>
      <c r="BB265" s="18">
        <f t="shared" si="325"/>
        <v>6.58760053743677E-6</v>
      </c>
      <c r="BC265" s="18">
        <f t="shared" si="326"/>
        <v>1.5003214068849254E-6</v>
      </c>
      <c r="BD265" s="18">
        <f t="shared" si="327"/>
        <v>3.9580520075594832E-4</v>
      </c>
      <c r="BE265" s="18">
        <f t="shared" si="328"/>
        <v>3.5470448618318113E-4</v>
      </c>
      <c r="BF265" s="18">
        <f t="shared" si="329"/>
        <v>1.5893585061310458E-4</v>
      </c>
      <c r="BG265" s="18">
        <f t="shared" si="330"/>
        <v>4.7477276801936067E-5</v>
      </c>
      <c r="BH265" s="18">
        <f t="shared" si="331"/>
        <v>1.0636800022614605E-5</v>
      </c>
      <c r="BI265" s="18">
        <f t="shared" si="332"/>
        <v>1.9064533156456071E-6</v>
      </c>
      <c r="BJ265" s="19">
        <f t="shared" si="333"/>
        <v>0.28595562495557081</v>
      </c>
      <c r="BK265" s="19">
        <f t="shared" si="334"/>
        <v>0.30231238554399936</v>
      </c>
      <c r="BL265" s="19">
        <f t="shared" si="335"/>
        <v>0.37944824315185344</v>
      </c>
      <c r="BM265" s="19">
        <f t="shared" si="336"/>
        <v>0.3325449119796608</v>
      </c>
      <c r="BN265" s="19">
        <f t="shared" si="337"/>
        <v>0.66722941271822656</v>
      </c>
    </row>
    <row r="266" spans="1:66" x14ac:dyDescent="0.25">
      <c r="A266" t="s">
        <v>40</v>
      </c>
      <c r="B266" t="s">
        <v>233</v>
      </c>
      <c r="C266" t="s">
        <v>318</v>
      </c>
      <c r="D266" s="16">
        <v>44288</v>
      </c>
      <c r="E266" s="15">
        <f>VLOOKUP(A266,home!$A$2:$E$405,3,FALSE)</f>
        <v>1.5125</v>
      </c>
      <c r="F266" s="15">
        <f>VLOOKUP(B266,home!$B$2:$E$405,3,FALSE)</f>
        <v>1.26</v>
      </c>
      <c r="G266" s="15">
        <f>VLOOKUP(C266,away!$B$2:$E$405,4,FALSE)</f>
        <v>1.08</v>
      </c>
      <c r="H266" s="15">
        <f>VLOOKUP(A266,away!$A$2:$E$405,3,FALSE)</f>
        <v>1.1875</v>
      </c>
      <c r="I266" s="15">
        <f>VLOOKUP(C266,away!$B$2:$E$405,3,FALSE)</f>
        <v>0.78</v>
      </c>
      <c r="J266" s="15">
        <f>VLOOKUP(B266,home!$B$2:$E$405,4,FALSE)</f>
        <v>1</v>
      </c>
      <c r="K266" s="17">
        <f t="shared" si="338"/>
        <v>2.0582100000000003</v>
      </c>
      <c r="L266" s="17">
        <f t="shared" si="339"/>
        <v>0.92625000000000002</v>
      </c>
      <c r="M266" s="18">
        <f t="shared" si="284"/>
        <v>5.0566802251037359E-2</v>
      </c>
      <c r="N266" s="18">
        <f t="shared" si="285"/>
        <v>0.1040770980611076</v>
      </c>
      <c r="O266" s="18">
        <f t="shared" si="286"/>
        <v>4.6837500585023346E-2</v>
      </c>
      <c r="P266" s="18">
        <f t="shared" si="287"/>
        <v>9.6401412079100898E-2</v>
      </c>
      <c r="Q266" s="18">
        <f t="shared" si="288"/>
        <v>0.10710626200017617</v>
      </c>
      <c r="R266" s="18">
        <f t="shared" si="289"/>
        <v>2.1691617458438939E-2</v>
      </c>
      <c r="S266" s="18">
        <f t="shared" si="290"/>
        <v>4.5945323004155263E-2</v>
      </c>
      <c r="T266" s="18">
        <f t="shared" si="291"/>
        <v>9.9207175177663171E-2</v>
      </c>
      <c r="U266" s="18">
        <f t="shared" si="292"/>
        <v>4.4645903969133607E-2</v>
      </c>
      <c r="V266" s="18">
        <f t="shared" si="293"/>
        <v>9.7323272688810275E-3</v>
      </c>
      <c r="W266" s="18">
        <f t="shared" si="294"/>
        <v>7.3482393170460888E-2</v>
      </c>
      <c r="X266" s="18">
        <f t="shared" si="295"/>
        <v>6.8063066674139389E-2</v>
      </c>
      <c r="Y266" s="18">
        <f t="shared" si="296"/>
        <v>3.1521707753460811E-2</v>
      </c>
      <c r="Z266" s="18">
        <f t="shared" si="297"/>
        <v>6.6972868902930235E-3</v>
      </c>
      <c r="AA266" s="18">
        <f t="shared" si="298"/>
        <v>1.3784422850470004E-2</v>
      </c>
      <c r="AB266" s="18">
        <f t="shared" si="299"/>
        <v>1.4185618477532941E-2</v>
      </c>
      <c r="AC266" s="18">
        <f t="shared" si="300"/>
        <v>1.1596171422882781E-3</v>
      </c>
      <c r="AD266" s="18">
        <f t="shared" si="301"/>
        <v>3.7810549111843582E-2</v>
      </c>
      <c r="AE266" s="18">
        <f t="shared" si="302"/>
        <v>3.5022021114845113E-2</v>
      </c>
      <c r="AF266" s="18">
        <f t="shared" si="303"/>
        <v>1.6219573528812644E-2</v>
      </c>
      <c r="AG266" s="18">
        <f t="shared" si="304"/>
        <v>5.0077933270209051E-3</v>
      </c>
      <c r="AH266" s="18">
        <f t="shared" si="305"/>
        <v>1.5508404955334781E-3</v>
      </c>
      <c r="AI266" s="18">
        <f t="shared" si="306"/>
        <v>3.1919554163119595E-3</v>
      </c>
      <c r="AJ266" s="18">
        <f t="shared" si="307"/>
        <v>3.2848572787037207E-3</v>
      </c>
      <c r="AK266" s="18">
        <f t="shared" si="308"/>
        <v>2.2536420332002626E-3</v>
      </c>
      <c r="AL266" s="18">
        <f t="shared" si="309"/>
        <v>8.8428553921800248E-5</v>
      </c>
      <c r="AM266" s="18">
        <f t="shared" si="310"/>
        <v>1.5564410057497509E-2</v>
      </c>
      <c r="AN266" s="18">
        <f t="shared" si="311"/>
        <v>1.4416534815757066E-2</v>
      </c>
      <c r="AO266" s="18">
        <f t="shared" si="312"/>
        <v>6.6766576865474915E-3</v>
      </c>
      <c r="AP266" s="18">
        <f t="shared" si="313"/>
        <v>2.0614180607215387E-3</v>
      </c>
      <c r="AQ266" s="18">
        <f t="shared" si="314"/>
        <v>4.7734711968583121E-4</v>
      </c>
      <c r="AR266" s="18">
        <f t="shared" si="315"/>
        <v>2.872932017975769E-4</v>
      </c>
      <c r="AS266" s="18">
        <f t="shared" si="316"/>
        <v>5.9130974087179071E-4</v>
      </c>
      <c r="AT266" s="18">
        <f t="shared" si="317"/>
        <v>6.0851981087986441E-4</v>
      </c>
      <c r="AU266" s="18">
        <f t="shared" si="318"/>
        <v>4.1748718665034868E-4</v>
      </c>
      <c r="AV266" s="18">
        <f t="shared" si="319"/>
        <v>2.148190756089036E-4</v>
      </c>
      <c r="AW266" s="18">
        <f t="shared" si="320"/>
        <v>4.6828249885359354E-6</v>
      </c>
      <c r="AX266" s="18">
        <f t="shared" si="321"/>
        <v>5.3391374040736624E-3</v>
      </c>
      <c r="AY266" s="18">
        <f t="shared" si="322"/>
        <v>4.9453760205232294E-3</v>
      </c>
      <c r="AZ266" s="18">
        <f t="shared" si="323"/>
        <v>2.2903272695048208E-3</v>
      </c>
      <c r="BA266" s="18">
        <f t="shared" si="324"/>
        <v>7.0713854445961363E-4</v>
      </c>
      <c r="BB266" s="18">
        <f t="shared" si="325"/>
        <v>1.6374676920142924E-4</v>
      </c>
      <c r="BC266" s="18">
        <f t="shared" si="326"/>
        <v>3.0334088994564774E-5</v>
      </c>
      <c r="BD266" s="18">
        <f t="shared" si="327"/>
        <v>4.4350888027500913E-5</v>
      </c>
      <c r="BE266" s="18">
        <f t="shared" si="328"/>
        <v>9.1283441247082655E-5</v>
      </c>
      <c r="BF266" s="18">
        <f t="shared" si="329"/>
        <v>9.3940245804579041E-5</v>
      </c>
      <c r="BG266" s="18">
        <f t="shared" si="330"/>
        <v>6.4449584439147555E-5</v>
      </c>
      <c r="BH266" s="18">
        <f t="shared" si="331"/>
        <v>3.3162694797124476E-5</v>
      </c>
      <c r="BI266" s="18">
        <f t="shared" si="332"/>
        <v>1.3651158011677909E-5</v>
      </c>
      <c r="BJ266" s="19">
        <f t="shared" si="333"/>
        <v>0.63019006775649711</v>
      </c>
      <c r="BK266" s="19">
        <f t="shared" si="334"/>
        <v>0.20883928631990786</v>
      </c>
      <c r="BL266" s="19">
        <f t="shared" si="335"/>
        <v>0.15388662559248392</v>
      </c>
      <c r="BM266" s="19">
        <f t="shared" si="336"/>
        <v>0.56799188092876274</v>
      </c>
      <c r="BN266" s="19">
        <f t="shared" si="337"/>
        <v>0.42668069243488427</v>
      </c>
    </row>
    <row r="267" spans="1:66" x14ac:dyDescent="0.25">
      <c r="A267" t="s">
        <v>40</v>
      </c>
      <c r="B267" t="s">
        <v>239</v>
      </c>
      <c r="C267" t="s">
        <v>316</v>
      </c>
      <c r="D267" s="16">
        <v>44288</v>
      </c>
      <c r="E267" s="15">
        <f>VLOOKUP(A267,home!$A$2:$E$405,3,FALSE)</f>
        <v>1.5125</v>
      </c>
      <c r="F267" s="15">
        <f>VLOOKUP(B267,home!$B$2:$E$405,3,FALSE)</f>
        <v>0.96</v>
      </c>
      <c r="G267" s="15">
        <f>VLOOKUP(C267,away!$B$2:$E$405,4,FALSE)</f>
        <v>1.56</v>
      </c>
      <c r="H267" s="15">
        <f>VLOOKUP(A267,away!$A$2:$E$405,3,FALSE)</f>
        <v>1.1875</v>
      </c>
      <c r="I267" s="15">
        <f>VLOOKUP(C267,away!$B$2:$E$405,3,FALSE)</f>
        <v>0.84</v>
      </c>
      <c r="J267" s="15">
        <f>VLOOKUP(B267,home!$B$2:$E$405,4,FALSE)</f>
        <v>1.1499999999999999</v>
      </c>
      <c r="K267" s="17">
        <f t="shared" si="338"/>
        <v>2.26512</v>
      </c>
      <c r="L267" s="17">
        <f t="shared" si="339"/>
        <v>1.147125</v>
      </c>
      <c r="M267" s="18">
        <f t="shared" si="284"/>
        <v>3.2967106083006584E-2</v>
      </c>
      <c r="N267" s="18">
        <f t="shared" si="285"/>
        <v>7.4674451330739883E-2</v>
      </c>
      <c r="O267" s="18">
        <f t="shared" si="286"/>
        <v>3.7817391565468934E-2</v>
      </c>
      <c r="P267" s="18">
        <f t="shared" si="287"/>
        <v>8.5660929982774983E-2</v>
      </c>
      <c r="Q267" s="18">
        <f t="shared" si="288"/>
        <v>8.4573296599142769E-2</v>
      </c>
      <c r="R267" s="18">
        <f t="shared" si="289"/>
        <v>2.1690637649769275E-2</v>
      </c>
      <c r="S267" s="18">
        <f t="shared" si="290"/>
        <v>5.5644821439879595E-2</v>
      </c>
      <c r="T267" s="18">
        <f t="shared" si="291"/>
        <v>9.7016142861291649E-2</v>
      </c>
      <c r="U267" s="18">
        <f t="shared" si="292"/>
        <v>4.9131897153245382E-2</v>
      </c>
      <c r="V267" s="18">
        <f t="shared" si="293"/>
        <v>1.6065128479089759E-2</v>
      </c>
      <c r="W267" s="18">
        <f t="shared" si="294"/>
        <v>6.3856221864216758E-2</v>
      </c>
      <c r="X267" s="18">
        <f t="shared" si="295"/>
        <v>7.3251068505989642E-2</v>
      </c>
      <c r="Y267" s="18">
        <f t="shared" si="296"/>
        <v>4.2014065979966687E-2</v>
      </c>
      <c r="Z267" s="18">
        <f t="shared" si="297"/>
        <v>8.2939575713305257E-3</v>
      </c>
      <c r="AA267" s="18">
        <f t="shared" si="298"/>
        <v>1.8786809173972199E-2</v>
      </c>
      <c r="AB267" s="18">
        <f t="shared" si="299"/>
        <v>2.1277188598073957E-2</v>
      </c>
      <c r="AC267" s="18">
        <f t="shared" si="300"/>
        <v>2.6089525464159428E-3</v>
      </c>
      <c r="AD267" s="18">
        <f t="shared" si="301"/>
        <v>3.616050131726866E-2</v>
      </c>
      <c r="AE267" s="18">
        <f t="shared" si="302"/>
        <v>4.1480615073571814E-2</v>
      </c>
      <c r="AF267" s="18">
        <f t="shared" si="303"/>
        <v>2.3791725283135536E-2</v>
      </c>
      <c r="AG267" s="18">
        <f t="shared" si="304"/>
        <v>9.0973609551389494E-3</v>
      </c>
      <c r="AH267" s="18">
        <f t="shared" si="305"/>
        <v>2.3785515197531333E-3</v>
      </c>
      <c r="AI267" s="18">
        <f t="shared" si="306"/>
        <v>5.3877046184232173E-3</v>
      </c>
      <c r="AJ267" s="18">
        <f t="shared" si="307"/>
        <v>6.1018987426413995E-3</v>
      </c>
      <c r="AK267" s="18">
        <f t="shared" si="308"/>
        <v>4.607177626643962E-3</v>
      </c>
      <c r="AL267" s="18">
        <f t="shared" si="309"/>
        <v>2.7116156431106035E-4</v>
      </c>
      <c r="AM267" s="18">
        <f t="shared" si="310"/>
        <v>1.6381574948754311E-2</v>
      </c>
      <c r="AN267" s="18">
        <f t="shared" si="311"/>
        <v>1.8791714163089789E-2</v>
      </c>
      <c r="AO267" s="18">
        <f t="shared" si="312"/>
        <v>1.0778222554667188E-2</v>
      </c>
      <c r="AP267" s="18">
        <f t="shared" si="313"/>
        <v>4.1213228493408652E-3</v>
      </c>
      <c r="AQ267" s="18">
        <f t="shared" si="314"/>
        <v>1.1819181183875356E-3</v>
      </c>
      <c r="AR267" s="18">
        <f t="shared" si="315"/>
        <v>5.4569918241936257E-4</v>
      </c>
      <c r="AS267" s="18">
        <f t="shared" si="316"/>
        <v>1.2360741320817466E-3</v>
      </c>
      <c r="AT267" s="18">
        <f t="shared" si="317"/>
        <v>1.3999281190305031E-3</v>
      </c>
      <c r="AU267" s="18">
        <f t="shared" si="318"/>
        <v>1.057001726992791E-3</v>
      </c>
      <c r="AV267" s="18">
        <f t="shared" si="319"/>
        <v>5.985589379614777E-4</v>
      </c>
      <c r="AW267" s="18">
        <f t="shared" si="320"/>
        <v>1.9571656699243673E-5</v>
      </c>
      <c r="AX267" s="18">
        <f t="shared" si="321"/>
        <v>6.1843721746537321E-3</v>
      </c>
      <c r="AY267" s="18">
        <f t="shared" si="322"/>
        <v>7.0942479308496627E-3</v>
      </c>
      <c r="AZ267" s="18">
        <f t="shared" si="323"/>
        <v>4.0689945788379596E-3</v>
      </c>
      <c r="BA267" s="18">
        <f t="shared" si="324"/>
        <v>1.5558818020831647E-3</v>
      </c>
      <c r="BB267" s="18">
        <f t="shared" si="325"/>
        <v>4.4619772805366272E-4</v>
      </c>
      <c r="BC267" s="18">
        <f t="shared" si="326"/>
        <v>1.0236891375871158E-4</v>
      </c>
      <c r="BD267" s="18">
        <f t="shared" si="327"/>
        <v>1.0433086243880189E-4</v>
      </c>
      <c r="BE267" s="18">
        <f t="shared" si="328"/>
        <v>2.3632192312737896E-4</v>
      </c>
      <c r="BF267" s="18">
        <f t="shared" si="329"/>
        <v>2.6764875725714436E-4</v>
      </c>
      <c r="BG267" s="18">
        <f t="shared" si="330"/>
        <v>2.0208551767943425E-4</v>
      </c>
      <c r="BH267" s="18">
        <f t="shared" si="331"/>
        <v>1.1443698695151003E-4</v>
      </c>
      <c r="BI267" s="18">
        <f t="shared" si="332"/>
        <v>5.1842701576720854E-5</v>
      </c>
      <c r="BJ267" s="19">
        <f t="shared" si="333"/>
        <v>0.61662226553293897</v>
      </c>
      <c r="BK267" s="19">
        <f t="shared" si="334"/>
        <v>0.20031234802632758</v>
      </c>
      <c r="BL267" s="19">
        <f t="shared" si="335"/>
        <v>0.17299318549550835</v>
      </c>
      <c r="BM267" s="19">
        <f t="shared" si="336"/>
        <v>0.65376326714105237</v>
      </c>
      <c r="BN267" s="19">
        <f t="shared" si="337"/>
        <v>0.33738381321090238</v>
      </c>
    </row>
    <row r="268" spans="1:66" x14ac:dyDescent="0.25">
      <c r="A268" t="s">
        <v>32</v>
      </c>
      <c r="B268" t="s">
        <v>34</v>
      </c>
      <c r="C268" t="s">
        <v>308</v>
      </c>
      <c r="D268" s="16">
        <v>44318</v>
      </c>
      <c r="E268" s="15">
        <f>VLOOKUP(A268,home!$A$2:$E$405,3,FALSE)</f>
        <v>1.2292993630573199</v>
      </c>
      <c r="F268" s="15">
        <f>VLOOKUP(B268,home!$B$2:$E$405,3,FALSE)</f>
        <v>0.71</v>
      </c>
      <c r="G268" s="15">
        <f>VLOOKUP(C268,away!$B$2:$E$405,4,FALSE)</f>
        <v>0.92</v>
      </c>
      <c r="H268" s="15">
        <f>VLOOKUP(A268,away!$A$2:$E$405,3,FALSE)</f>
        <v>1.1337579617834399</v>
      </c>
      <c r="I268" s="15">
        <f>VLOOKUP(C268,away!$B$2:$E$405,3,FALSE)</f>
        <v>0.41</v>
      </c>
      <c r="J268" s="15">
        <f>VLOOKUP(B268,home!$B$2:$E$405,4,FALSE)</f>
        <v>0.88</v>
      </c>
      <c r="K268" s="17">
        <f t="shared" si="338"/>
        <v>0.80297834394904133</v>
      </c>
      <c r="L268" s="17">
        <f t="shared" si="339"/>
        <v>0.40905987261146509</v>
      </c>
      <c r="M268" s="18">
        <f t="shared" si="284"/>
        <v>0.29759010778050993</v>
      </c>
      <c r="N268" s="18">
        <f t="shared" si="285"/>
        <v>0.23895841192121056</v>
      </c>
      <c r="O268" s="18">
        <f t="shared" si="286"/>
        <v>0.12173217157912758</v>
      </c>
      <c r="P268" s="18">
        <f t="shared" si="287"/>
        <v>9.7748297539928405E-2</v>
      </c>
      <c r="Q268" s="18">
        <f t="shared" si="288"/>
        <v>9.5939214938593254E-2</v>
      </c>
      <c r="R268" s="18">
        <f t="shared" si="289"/>
        <v>2.4897873299437462E-2</v>
      </c>
      <c r="S268" s="18">
        <f t="shared" si="290"/>
        <v>8.0267534287476548E-3</v>
      </c>
      <c r="T268" s="18">
        <f t="shared" si="291"/>
        <v>3.9244883041224927E-2</v>
      </c>
      <c r="U268" s="18">
        <f t="shared" si="292"/>
        <v>1.9992453069835343E-2</v>
      </c>
      <c r="V268" s="18">
        <f t="shared" si="293"/>
        <v>2.9294637225253314E-4</v>
      </c>
      <c r="W268" s="18">
        <f t="shared" si="294"/>
        <v>2.5679037310387582E-2</v>
      </c>
      <c r="X268" s="18">
        <f t="shared" si="295"/>
        <v>1.0504263730972206E-2</v>
      </c>
      <c r="Y268" s="18">
        <f t="shared" si="296"/>
        <v>2.1484363918343611E-3</v>
      </c>
      <c r="Z268" s="18">
        <f t="shared" si="297"/>
        <v>3.3949069600547619E-3</v>
      </c>
      <c r="AA268" s="18">
        <f t="shared" si="298"/>
        <v>2.7260367686458469E-3</v>
      </c>
      <c r="AB268" s="18">
        <f t="shared" si="299"/>
        <v>1.0944742450157189E-3</v>
      </c>
      <c r="AC268" s="18">
        <f t="shared" si="300"/>
        <v>6.013936705538783E-6</v>
      </c>
      <c r="AD268" s="18">
        <f t="shared" si="301"/>
        <v>5.1549277134251654E-3</v>
      </c>
      <c r="AE268" s="18">
        <f t="shared" si="302"/>
        <v>2.1086740737750092E-3</v>
      </c>
      <c r="AF268" s="18">
        <f t="shared" si="303"/>
        <v>4.3128697399875206E-4</v>
      </c>
      <c r="AG268" s="18">
        <f t="shared" si="304"/>
        <v>5.8807398214304591E-5</v>
      </c>
      <c r="AH268" s="18">
        <f t="shared" si="305"/>
        <v>3.4718005215194421E-4</v>
      </c>
      <c r="AI268" s="18">
        <f t="shared" si="306"/>
        <v>2.7877806332910995E-4</v>
      </c>
      <c r="AJ268" s="18">
        <f t="shared" si="307"/>
        <v>1.1192637381066482E-4</v>
      </c>
      <c r="AK268" s="18">
        <f t="shared" si="308"/>
        <v>2.9958151428903003E-5</v>
      </c>
      <c r="AL268" s="18">
        <f t="shared" si="309"/>
        <v>7.9015002059527798E-8</v>
      </c>
      <c r="AM268" s="18">
        <f t="shared" si="310"/>
        <v>8.2785906370063181E-4</v>
      </c>
      <c r="AN268" s="18">
        <f t="shared" si="311"/>
        <v>3.3864392313762723E-4</v>
      </c>
      <c r="AO268" s="18">
        <f t="shared" si="312"/>
        <v>6.9262820029662259E-5</v>
      </c>
      <c r="AP268" s="18">
        <f t="shared" si="313"/>
        <v>9.4442134460148265E-6</v>
      </c>
      <c r="AQ268" s="18">
        <f t="shared" si="314"/>
        <v>9.6581218728557735E-7</v>
      </c>
      <c r="AR268" s="18">
        <f t="shared" si="315"/>
        <v>2.8403485581303234E-5</v>
      </c>
      <c r="AS268" s="18">
        <f t="shared" si="316"/>
        <v>2.2807383814455343E-5</v>
      </c>
      <c r="AT268" s="18">
        <f t="shared" si="317"/>
        <v>9.1569176425707594E-6</v>
      </c>
      <c r="AU268" s="18">
        <f t="shared" si="318"/>
        <v>2.4509355214364097E-6</v>
      </c>
      <c r="AV268" s="18">
        <f t="shared" si="319"/>
        <v>4.9201203653222198E-7</v>
      </c>
      <c r="AW268" s="18">
        <f t="shared" si="320"/>
        <v>7.2093774937585552E-10</v>
      </c>
      <c r="AX268" s="18">
        <f t="shared" si="321"/>
        <v>1.1079214999892279E-4</v>
      </c>
      <c r="AY268" s="18">
        <f t="shared" si="322"/>
        <v>4.5320622764909696E-5</v>
      </c>
      <c r="AZ268" s="18">
        <f t="shared" si="323"/>
        <v>9.2694240874431096E-6</v>
      </c>
      <c r="BA268" s="18">
        <f t="shared" si="324"/>
        <v>1.2639164787970414E-6</v>
      </c>
      <c r="BB268" s="18">
        <f t="shared" si="325"/>
        <v>1.292543784520623E-7</v>
      </c>
      <c r="BC268" s="18">
        <f t="shared" si="326"/>
        <v>1.0574555916814947E-8</v>
      </c>
      <c r="BD268" s="18">
        <f t="shared" si="327"/>
        <v>1.9364543656015797E-6</v>
      </c>
      <c r="BE268" s="18">
        <f t="shared" si="328"/>
        <v>1.5549309196236477E-6</v>
      </c>
      <c r="BF268" s="18">
        <f t="shared" si="329"/>
        <v>6.2428792739727818E-7</v>
      </c>
      <c r="BG268" s="18">
        <f t="shared" si="330"/>
        <v>1.6709656202961529E-7</v>
      </c>
      <c r="BH268" s="18">
        <f t="shared" si="331"/>
        <v>3.3543730164529677E-8</v>
      </c>
      <c r="BI268" s="18">
        <f t="shared" si="332"/>
        <v>5.3869777794775109E-9</v>
      </c>
      <c r="BJ268" s="19">
        <f t="shared" si="333"/>
        <v>0.42164090526840187</v>
      </c>
      <c r="BK268" s="19">
        <f t="shared" si="334"/>
        <v>0.40370951869591098</v>
      </c>
      <c r="BL268" s="19">
        <f t="shared" si="335"/>
        <v>0.1712784840378615</v>
      </c>
      <c r="BM268" s="19">
        <f t="shared" si="336"/>
        <v>0.12311241800159464</v>
      </c>
      <c r="BN268" s="19">
        <f t="shared" si="337"/>
        <v>0.87686607705880726</v>
      </c>
    </row>
    <row r="269" spans="1:66" x14ac:dyDescent="0.25">
      <c r="A269" t="s">
        <v>32</v>
      </c>
      <c r="B269" t="s">
        <v>36</v>
      </c>
      <c r="C269" t="s">
        <v>209</v>
      </c>
      <c r="D269" s="16">
        <v>44318</v>
      </c>
      <c r="E269" s="15">
        <f>VLOOKUP(A269,home!$A$2:$E$405,3,FALSE)</f>
        <v>1.2292993630573199</v>
      </c>
      <c r="F269" s="15">
        <f>VLOOKUP(B269,home!$B$2:$E$405,3,FALSE)</f>
        <v>1.46</v>
      </c>
      <c r="G269" s="15">
        <f>VLOOKUP(C269,away!$B$2:$E$405,4,FALSE)</f>
        <v>0.36</v>
      </c>
      <c r="H269" s="15">
        <f>VLOOKUP(A269,away!$A$2:$E$405,3,FALSE)</f>
        <v>1.1337579617834399</v>
      </c>
      <c r="I269" s="15">
        <f>VLOOKUP(C269,away!$B$2:$E$405,3,FALSE)</f>
        <v>1.18</v>
      </c>
      <c r="J269" s="15">
        <f>VLOOKUP(B269,home!$B$2:$E$405,4,FALSE)</f>
        <v>0.71</v>
      </c>
      <c r="K269" s="17">
        <f t="shared" si="338"/>
        <v>0.64611974522292726</v>
      </c>
      <c r="L269" s="17">
        <f t="shared" si="339"/>
        <v>0.94986242038216595</v>
      </c>
      <c r="M269" s="18">
        <f t="shared" si="284"/>
        <v>0.2027093365606184</v>
      </c>
      <c r="N269" s="18">
        <f t="shared" si="285"/>
        <v>0.13097450489285536</v>
      </c>
      <c r="O269" s="18">
        <f t="shared" si="286"/>
        <v>0.19254598105953205</v>
      </c>
      <c r="P269" s="18">
        <f t="shared" si="287"/>
        <v>0.12440776022588343</v>
      </c>
      <c r="Q269" s="18">
        <f t="shared" si="288"/>
        <v>4.2312606866035371E-2</v>
      </c>
      <c r="R269" s="18">
        <f t="shared" si="289"/>
        <v>9.1446095802032903E-2</v>
      </c>
      <c r="S269" s="18">
        <f t="shared" si="290"/>
        <v>1.9088033964080091E-2</v>
      </c>
      <c r="T269" s="18">
        <f t="shared" si="291"/>
        <v>4.0191155170451409E-2</v>
      </c>
      <c r="U269" s="18">
        <f t="shared" si="292"/>
        <v>5.9085128121240893E-2</v>
      </c>
      <c r="V269" s="18">
        <f t="shared" si="293"/>
        <v>1.3016445631949159E-3</v>
      </c>
      <c r="W269" s="18">
        <f t="shared" si="294"/>
        <v>9.1130035893335539E-3</v>
      </c>
      <c r="X269" s="18">
        <f t="shared" si="295"/>
        <v>8.656099646315734E-3</v>
      </c>
      <c r="Y269" s="18">
        <f t="shared" si="296"/>
        <v>4.1110518805593374E-3</v>
      </c>
      <c r="Z269" s="18">
        <f t="shared" si="297"/>
        <v>2.8953736631006137E-2</v>
      </c>
      <c r="AA269" s="18">
        <f t="shared" si="298"/>
        <v>1.8707580935277419E-2</v>
      </c>
      <c r="AB269" s="18">
        <f t="shared" si="299"/>
        <v>6.0436687138193685E-3</v>
      </c>
      <c r="AC269" s="18">
        <f t="shared" si="300"/>
        <v>4.9928227118454876E-5</v>
      </c>
      <c r="AD269" s="18">
        <f t="shared" si="301"/>
        <v>1.4720228893389542E-3</v>
      </c>
      <c r="AE269" s="18">
        <f t="shared" si="302"/>
        <v>1.398219224525448E-3</v>
      </c>
      <c r="AF269" s="18">
        <f t="shared" si="303"/>
        <v>6.640579484163085E-4</v>
      </c>
      <c r="AG269" s="18">
        <f t="shared" si="304"/>
        <v>2.1025456338557682E-4</v>
      </c>
      <c r="AH269" s="18">
        <f t="shared" si="305"/>
        <v>6.8755165888588167E-3</v>
      </c>
      <c r="AI269" s="18">
        <f t="shared" si="306"/>
        <v>4.4424070266694685E-3</v>
      </c>
      <c r="AJ269" s="18">
        <f t="shared" si="307"/>
        <v>1.4351634481241094E-3</v>
      </c>
      <c r="AK269" s="18">
        <f t="shared" si="308"/>
        <v>3.0909581381840249E-4</v>
      </c>
      <c r="AL269" s="18">
        <f t="shared" si="309"/>
        <v>1.2256877780266842E-6</v>
      </c>
      <c r="AM269" s="18">
        <f t="shared" si="310"/>
        <v>1.9022061084440057E-4</v>
      </c>
      <c r="AN269" s="18">
        <f t="shared" si="311"/>
        <v>1.8068340982323639E-4</v>
      </c>
      <c r="AO269" s="18">
        <f t="shared" si="312"/>
        <v>8.5812190488801068E-5</v>
      </c>
      <c r="AP269" s="18">
        <f t="shared" si="313"/>
        <v>2.7169924985329356E-5</v>
      </c>
      <c r="AQ269" s="18">
        <f t="shared" si="314"/>
        <v>6.4519226770417071E-6</v>
      </c>
      <c r="AR269" s="18">
        <f t="shared" si="315"/>
        <v>1.3061589656942342E-3</v>
      </c>
      <c r="AS269" s="18">
        <f t="shared" si="316"/>
        <v>8.4393509813500064E-4</v>
      </c>
      <c r="AT269" s="18">
        <f t="shared" si="317"/>
        <v>2.7264156529583635E-4</v>
      </c>
      <c r="AU269" s="18">
        <f t="shared" si="318"/>
        <v>5.8719699568708631E-5</v>
      </c>
      <c r="AV269" s="18">
        <f t="shared" si="319"/>
        <v>9.4849893312252118E-6</v>
      </c>
      <c r="AW269" s="18">
        <f t="shared" si="320"/>
        <v>2.0895418504665466E-8</v>
      </c>
      <c r="AX269" s="18">
        <f t="shared" si="321"/>
        <v>2.048421543582227E-5</v>
      </c>
      <c r="AY269" s="18">
        <f t="shared" si="322"/>
        <v>1.9457186453499863E-5</v>
      </c>
      <c r="AZ269" s="18">
        <f t="shared" si="323"/>
        <v>9.2408251092742363E-6</v>
      </c>
      <c r="BA269" s="18">
        <f t="shared" si="324"/>
        <v>2.9258375015411731E-6</v>
      </c>
      <c r="BB269" s="18">
        <f t="shared" si="325"/>
        <v>6.94785772714702E-7</v>
      </c>
      <c r="BC269" s="18">
        <f t="shared" si="326"/>
        <v>1.3199017914357608E-7</v>
      </c>
      <c r="BD269" s="18">
        <f t="shared" si="327"/>
        <v>2.0677855275969852E-4</v>
      </c>
      <c r="BE269" s="18">
        <f t="shared" si="328"/>
        <v>1.3360370582666202E-4</v>
      </c>
      <c r="BF269" s="18">
        <f t="shared" si="329"/>
        <v>4.3161996184780888E-5</v>
      </c>
      <c r="BG269" s="18">
        <f t="shared" si="330"/>
        <v>9.2959393260745304E-6</v>
      </c>
      <c r="BH269" s="18">
        <f t="shared" si="331"/>
        <v>1.501572487242766E-6</v>
      </c>
      <c r="BI269" s="18">
        <f t="shared" si="332"/>
        <v>1.9403912657821075E-7</v>
      </c>
      <c r="BJ269" s="19">
        <f t="shared" si="333"/>
        <v>0.23964624957048786</v>
      </c>
      <c r="BK269" s="19">
        <f t="shared" si="334"/>
        <v>0.34757738641512687</v>
      </c>
      <c r="BL269" s="19">
        <f t="shared" si="335"/>
        <v>0.38377611363310954</v>
      </c>
      <c r="BM269" s="19">
        <f t="shared" si="336"/>
        <v>0.21553776455173779</v>
      </c>
      <c r="BN269" s="19">
        <f t="shared" si="337"/>
        <v>0.78439628540695738</v>
      </c>
    </row>
    <row r="270" spans="1:66" x14ac:dyDescent="0.25">
      <c r="A270" t="s">
        <v>32</v>
      </c>
      <c r="B270" t="s">
        <v>313</v>
      </c>
      <c r="C270" t="s">
        <v>33</v>
      </c>
      <c r="D270" s="16">
        <v>44318</v>
      </c>
      <c r="E270" s="15">
        <f>VLOOKUP(A270,home!$A$2:$E$405,3,FALSE)</f>
        <v>1.2292993630573199</v>
      </c>
      <c r="F270" s="15">
        <f>VLOOKUP(B270,home!$B$2:$E$405,3,FALSE)</f>
        <v>0.54</v>
      </c>
      <c r="G270" s="15">
        <f>VLOOKUP(C270,away!$B$2:$E$405,4,FALSE)</f>
        <v>0.36</v>
      </c>
      <c r="H270" s="15">
        <f>VLOOKUP(A270,away!$A$2:$E$405,3,FALSE)</f>
        <v>1.1337579617834399</v>
      </c>
      <c r="I270" s="15">
        <f>VLOOKUP(C270,away!$B$2:$E$405,3,FALSE)</f>
        <v>1.81</v>
      </c>
      <c r="J270" s="15">
        <f>VLOOKUP(B270,home!$B$2:$E$405,4,FALSE)</f>
        <v>1.18</v>
      </c>
      <c r="K270" s="17">
        <f t="shared" si="338"/>
        <v>0.238975796178343</v>
      </c>
      <c r="L270" s="17">
        <f t="shared" si="339"/>
        <v>2.4214802547770709</v>
      </c>
      <c r="M270" s="18">
        <f t="shared" si="284"/>
        <v>6.9916329064195662E-2</v>
      </c>
      <c r="N270" s="18">
        <f t="shared" si="285"/>
        <v>1.6708310403983184E-2</v>
      </c>
      <c r="O270" s="18">
        <f t="shared" si="286"/>
        <v>0.16930101031544606</v>
      </c>
      <c r="P270" s="18">
        <f t="shared" si="287"/>
        <v>4.0458843733931583E-2</v>
      </c>
      <c r="Q270" s="18">
        <f t="shared" si="288"/>
        <v>1.996440890793386E-3</v>
      </c>
      <c r="R270" s="18">
        <f t="shared" si="289"/>
        <v>0.20497952679633094</v>
      </c>
      <c r="S270" s="18">
        <f t="shared" si="290"/>
        <v>5.8531320872972029E-3</v>
      </c>
      <c r="T270" s="18">
        <f t="shared" si="291"/>
        <v>4.834342196885731E-3</v>
      </c>
      <c r="U270" s="18">
        <f t="shared" si="292"/>
        <v>4.8985145616413185E-2</v>
      </c>
      <c r="V270" s="18">
        <f t="shared" si="293"/>
        <v>3.7634024625282799E-4</v>
      </c>
      <c r="W270" s="18">
        <f t="shared" si="294"/>
        <v>1.5903368380011665E-4</v>
      </c>
      <c r="X270" s="18">
        <f t="shared" si="295"/>
        <v>3.8509692516644256E-4</v>
      </c>
      <c r="Y270" s="18">
        <f t="shared" si="296"/>
        <v>4.6625230023295206E-4</v>
      </c>
      <c r="Z270" s="18">
        <f t="shared" si="297"/>
        <v>0.16545129225695426</v>
      </c>
      <c r="AA270" s="18">
        <f t="shared" si="298"/>
        <v>3.9538854295841371E-2</v>
      </c>
      <c r="AB270" s="18">
        <f t="shared" si="299"/>
        <v>4.7244145926640928E-3</v>
      </c>
      <c r="AC270" s="18">
        <f t="shared" si="300"/>
        <v>1.3611172291339877E-5</v>
      </c>
      <c r="AD270" s="18">
        <f t="shared" si="301"/>
        <v>9.5013003013269277E-6</v>
      </c>
      <c r="AE270" s="18">
        <f t="shared" si="302"/>
        <v>2.3007211074370589E-5</v>
      </c>
      <c r="AF270" s="18">
        <f t="shared" si="303"/>
        <v>2.7855753667038375E-5</v>
      </c>
      <c r="AG270" s="18">
        <f t="shared" si="304"/>
        <v>2.2484052495555802E-5</v>
      </c>
      <c r="AH270" s="18">
        <f t="shared" si="305"/>
        <v>0.10015925933189132</v>
      </c>
      <c r="AI270" s="18">
        <f t="shared" si="306"/>
        <v>2.3935638743471863E-2</v>
      </c>
      <c r="AJ270" s="18">
        <f t="shared" si="307"/>
        <v>2.8600191628791903E-3</v>
      </c>
      <c r="AK270" s="18">
        <f t="shared" si="308"/>
        <v>2.2782511884479091E-4</v>
      </c>
      <c r="AL270" s="18">
        <f t="shared" si="309"/>
        <v>3.1505789857205224E-7</v>
      </c>
      <c r="AM270" s="18">
        <f t="shared" si="310"/>
        <v>4.5411616084782682E-7</v>
      </c>
      <c r="AN270" s="18">
        <f t="shared" si="311"/>
        <v>1.099633316868181E-6</v>
      </c>
      <c r="AO270" s="18">
        <f t="shared" si="312"/>
        <v>1.3313701821456593E-6</v>
      </c>
      <c r="AP270" s="18">
        <f t="shared" si="313"/>
        <v>1.0746288692882221E-6</v>
      </c>
      <c r="AQ270" s="18">
        <f t="shared" si="314"/>
        <v>6.5054814704870991E-7</v>
      </c>
      <c r="AR270" s="18">
        <f t="shared" si="315"/>
        <v>4.8506733761054174E-2</v>
      </c>
      <c r="AS270" s="18">
        <f t="shared" si="316"/>
        <v>1.1591935320558832E-2</v>
      </c>
      <c r="AT270" s="18">
        <f t="shared" si="317"/>
        <v>1.3850959862392008E-3</v>
      </c>
      <c r="AU270" s="18">
        <f t="shared" si="318"/>
        <v>1.1033480536498013E-4</v>
      </c>
      <c r="AV270" s="18">
        <f t="shared" si="319"/>
        <v>6.5918369895696563E-6</v>
      </c>
      <c r="AW270" s="18">
        <f t="shared" si="320"/>
        <v>5.0643384330002425E-9</v>
      </c>
      <c r="AX270" s="18">
        <f t="shared" si="321"/>
        <v>1.8087128516010304E-8</v>
      </c>
      <c r="AY270" s="18">
        <f t="shared" si="322"/>
        <v>4.3797624567134257E-8</v>
      </c>
      <c r="AZ270" s="18">
        <f t="shared" si="323"/>
        <v>5.3027541547727383E-8</v>
      </c>
      <c r="BA270" s="18">
        <f t="shared" si="324"/>
        <v>4.2801714939064199E-8</v>
      </c>
      <c r="BB270" s="18">
        <f t="shared" si="325"/>
        <v>2.5910876898885191E-8</v>
      </c>
      <c r="BC270" s="18">
        <f t="shared" si="326"/>
        <v>1.2548535358921962E-8</v>
      </c>
      <c r="BD270" s="18">
        <f t="shared" si="327"/>
        <v>1.9576349671020177E-2</v>
      </c>
      <c r="BE270" s="18">
        <f t="shared" si="328"/>
        <v>4.6782737488976905E-3</v>
      </c>
      <c r="BF270" s="18">
        <f t="shared" si="329"/>
        <v>5.5899709694153346E-4</v>
      </c>
      <c r="BG270" s="18">
        <f t="shared" si="330"/>
        <v>4.4528925434328458E-5</v>
      </c>
      <c r="BH270" s="18">
        <f t="shared" si="331"/>
        <v>2.660333852158677E-6</v>
      </c>
      <c r="BI270" s="18">
        <f t="shared" si="332"/>
        <v>1.2715108008396367E-7</v>
      </c>
      <c r="BJ270" s="19">
        <f t="shared" si="333"/>
        <v>2.463713118849814E-2</v>
      </c>
      <c r="BK270" s="19">
        <f t="shared" si="334"/>
        <v>0.11661861515949178</v>
      </c>
      <c r="BL270" s="19">
        <f t="shared" si="335"/>
        <v>0.68117332261121555</v>
      </c>
      <c r="BM270" s="19">
        <f t="shared" si="336"/>
        <v>0.48451986127819274</v>
      </c>
      <c r="BN270" s="19">
        <f t="shared" si="337"/>
        <v>0.50336046120468081</v>
      </c>
    </row>
    <row r="271" spans="1:66" x14ac:dyDescent="0.25">
      <c r="A271" t="s">
        <v>32</v>
      </c>
      <c r="B271" t="s">
        <v>212</v>
      </c>
      <c r="C271" t="s">
        <v>312</v>
      </c>
      <c r="D271" s="16">
        <v>44318</v>
      </c>
      <c r="E271" s="15">
        <f>VLOOKUP(A271,home!$A$2:$E$405,3,FALSE)</f>
        <v>1.2292993630573199</v>
      </c>
      <c r="F271" s="15">
        <f>VLOOKUP(B271,home!$B$2:$E$405,3,FALSE)</f>
        <v>0.61</v>
      </c>
      <c r="G271" s="15">
        <f>VLOOKUP(C271,away!$B$2:$E$405,4,FALSE)</f>
        <v>1.08</v>
      </c>
      <c r="H271" s="15">
        <f>VLOOKUP(A271,away!$A$2:$E$405,3,FALSE)</f>
        <v>1.1337579617834399</v>
      </c>
      <c r="I271" s="15">
        <f>VLOOKUP(C271,away!$B$2:$E$405,3,FALSE)</f>
        <v>0.63</v>
      </c>
      <c r="J271" s="15">
        <f>VLOOKUP(B271,home!$B$2:$E$405,4,FALSE)</f>
        <v>1.65</v>
      </c>
      <c r="K271" s="17">
        <f t="shared" si="338"/>
        <v>0.80986242038216238</v>
      </c>
      <c r="L271" s="17">
        <f t="shared" si="339"/>
        <v>1.1785414012738857</v>
      </c>
      <c r="M271" s="18">
        <f t="shared" si="284"/>
        <v>0.13691378995132275</v>
      </c>
      <c r="N271" s="18">
        <f t="shared" si="285"/>
        <v>0.11088133331367322</v>
      </c>
      <c r="O271" s="18">
        <f t="shared" si="286"/>
        <v>0.16135856986295039</v>
      </c>
      <c r="P271" s="18">
        <f t="shared" si="287"/>
        <v>0.13067824193861324</v>
      </c>
      <c r="Q271" s="18">
        <f t="shared" si="288"/>
        <v>4.4899312486306346E-2</v>
      </c>
      <c r="R271" s="18">
        <f t="shared" si="289"/>
        <v>9.5083877516915868E-2</v>
      </c>
      <c r="S271" s="18">
        <f t="shared" si="290"/>
        <v>3.1181670820444908E-2</v>
      </c>
      <c r="T271" s="18">
        <f t="shared" si="291"/>
        <v>5.2915698653845558E-2</v>
      </c>
      <c r="U271" s="18">
        <f t="shared" si="292"/>
        <v>7.7004859185170554E-2</v>
      </c>
      <c r="V271" s="18">
        <f t="shared" si="293"/>
        <v>3.3068383355792379E-3</v>
      </c>
      <c r="W271" s="18">
        <f t="shared" si="294"/>
        <v>1.2120755294551701E-2</v>
      </c>
      <c r="X271" s="18">
        <f t="shared" si="295"/>
        <v>1.4284811929338831E-2</v>
      </c>
      <c r="Y271" s="18">
        <f t="shared" si="296"/>
        <v>8.4176211340684544E-3</v>
      </c>
      <c r="Z271" s="18">
        <f t="shared" si="297"/>
        <v>3.7353428749113529E-2</v>
      </c>
      <c r="AA271" s="18">
        <f t="shared" si="298"/>
        <v>3.0251138216329729E-2</v>
      </c>
      <c r="AB271" s="18">
        <f t="shared" si="299"/>
        <v>1.2249630007596062E-2</v>
      </c>
      <c r="AC271" s="18">
        <f t="shared" si="300"/>
        <v>1.9726456161863853E-4</v>
      </c>
      <c r="AD271" s="18">
        <f t="shared" si="301"/>
        <v>2.4540360549263878E-3</v>
      </c>
      <c r="AE271" s="18">
        <f t="shared" si="302"/>
        <v>2.8921830909495834E-3</v>
      </c>
      <c r="AF271" s="18">
        <f t="shared" si="303"/>
        <v>1.7042787563741801E-3</v>
      </c>
      <c r="AG271" s="18">
        <f t="shared" si="304"/>
        <v>6.6952102456618065E-4</v>
      </c>
      <c r="AH271" s="18">
        <f t="shared" si="305"/>
        <v>1.1005640565091124E-2</v>
      </c>
      <c r="AI271" s="18">
        <f t="shared" si="306"/>
        <v>8.9130547059008067E-3</v>
      </c>
      <c r="AJ271" s="18">
        <f t="shared" si="307"/>
        <v>3.609174028559725E-3</v>
      </c>
      <c r="AK271" s="18">
        <f t="shared" si="308"/>
        <v>9.7431147144993958E-4</v>
      </c>
      <c r="AL271" s="18">
        <f t="shared" si="309"/>
        <v>7.531216868156202E-6</v>
      </c>
      <c r="AM271" s="18">
        <f t="shared" si="310"/>
        <v>3.974863158295555E-4</v>
      </c>
      <c r="AN271" s="18">
        <f t="shared" si="311"/>
        <v>4.6845407964495864E-4</v>
      </c>
      <c r="AO271" s="18">
        <f t="shared" si="312"/>
        <v>2.7604626372861903E-4</v>
      </c>
      <c r="AP271" s="18">
        <f t="shared" si="313"/>
        <v>1.0844398349038245E-4</v>
      </c>
      <c r="AQ271" s="18">
        <f t="shared" si="314"/>
        <v>3.1951431065619363E-5</v>
      </c>
      <c r="AR271" s="18">
        <f t="shared" si="315"/>
        <v>2.5941206106998428E-3</v>
      </c>
      <c r="AS271" s="18">
        <f t="shared" si="316"/>
        <v>2.1008807965446278E-3</v>
      </c>
      <c r="AT271" s="18">
        <f t="shared" si="317"/>
        <v>8.5071220341201878E-4</v>
      </c>
      <c r="AU271" s="18">
        <f t="shared" si="318"/>
        <v>2.2965328136796668E-4</v>
      </c>
      <c r="AV271" s="18">
        <f t="shared" si="319"/>
        <v>4.6496890574341808E-5</v>
      </c>
      <c r="AW271" s="18">
        <f t="shared" si="320"/>
        <v>1.9967272437539436E-7</v>
      </c>
      <c r="AX271" s="18">
        <f t="shared" si="321"/>
        <v>5.3651538301085393E-5</v>
      </c>
      <c r="AY271" s="18">
        <f t="shared" si="322"/>
        <v>6.3230559129860727E-5</v>
      </c>
      <c r="AZ271" s="18">
        <f t="shared" si="323"/>
        <v>3.7259915880118677E-5</v>
      </c>
      <c r="BA271" s="18">
        <f t="shared" si="324"/>
        <v>1.4637451157567396E-5</v>
      </c>
      <c r="BB271" s="18">
        <f t="shared" si="325"/>
        <v>4.3127105495793844E-6</v>
      </c>
      <c r="BC271" s="18">
        <f t="shared" si="326"/>
        <v>1.0165415868779916E-6</v>
      </c>
      <c r="BD271" s="18">
        <f t="shared" si="327"/>
        <v>5.0954642326794287E-4</v>
      </c>
      <c r="BE271" s="18">
        <f t="shared" si="328"/>
        <v>4.1266249964485002E-4</v>
      </c>
      <c r="BF271" s="18">
        <f t="shared" si="329"/>
        <v>1.6709992538166573E-4</v>
      </c>
      <c r="BG271" s="18">
        <f t="shared" si="330"/>
        <v>4.5109316671758184E-5</v>
      </c>
      <c r="BH271" s="18">
        <f t="shared" si="331"/>
        <v>9.1330850953938768E-6</v>
      </c>
      <c r="BI271" s="18">
        <f t="shared" si="332"/>
        <v>1.4793084801823876E-6</v>
      </c>
      <c r="BJ271" s="19">
        <f t="shared" si="333"/>
        <v>0.25269604252896455</v>
      </c>
      <c r="BK271" s="19">
        <f t="shared" si="334"/>
        <v>0.30234856738357679</v>
      </c>
      <c r="BL271" s="19">
        <f t="shared" si="335"/>
        <v>0.40741714990110478</v>
      </c>
      <c r="BM271" s="19">
        <f t="shared" si="336"/>
        <v>0.31993703260657225</v>
      </c>
      <c r="BN271" s="19">
        <f t="shared" si="337"/>
        <v>0.6798151250697817</v>
      </c>
    </row>
    <row r="272" spans="1:66" s="11" customFormat="1" x14ac:dyDescent="0.25">
      <c r="A272" s="11" t="s">
        <v>32</v>
      </c>
      <c r="B272" s="11" t="s">
        <v>207</v>
      </c>
      <c r="C272" s="11" t="s">
        <v>211</v>
      </c>
      <c r="D272" s="21">
        <v>44318</v>
      </c>
      <c r="E272" s="11">
        <f>VLOOKUP(A272,home!$A$2:$E$405,3,FALSE)</f>
        <v>1.2292993630573199</v>
      </c>
      <c r="F272" s="11">
        <f>VLOOKUP(B272,home!$B$2:$E$405,3,FALSE)</f>
        <v>1.42</v>
      </c>
      <c r="G272" s="11">
        <f>VLOOKUP(C272,away!$B$2:$E$405,4,FALSE)</f>
        <v>1.93</v>
      </c>
      <c r="H272" s="11">
        <f>VLOOKUP(A272,away!$A$2:$E$405,3,FALSE)</f>
        <v>1.1337579617834399</v>
      </c>
      <c r="I272" s="11">
        <f>VLOOKUP(C272,away!$B$2:$E$405,3,FALSE)</f>
        <v>0.61</v>
      </c>
      <c r="J272" s="11">
        <f>VLOOKUP(B272,home!$B$2:$E$405,4,FALSE)</f>
        <v>0.77</v>
      </c>
      <c r="K272" s="12">
        <f t="shared" si="338"/>
        <v>3.3690178343948909</v>
      </c>
      <c r="L272" s="12">
        <f t="shared" si="339"/>
        <v>0.53252611464968169</v>
      </c>
      <c r="M272" s="13">
        <f t="shared" si="284"/>
        <v>2.0210683079673802E-2</v>
      </c>
      <c r="N272" s="13">
        <f t="shared" si="285"/>
        <v>6.8090151740724095E-2</v>
      </c>
      <c r="O272" s="13">
        <f t="shared" si="286"/>
        <v>1.0762716534834753E-2</v>
      </c>
      <c r="P272" s="13">
        <f t="shared" si="287"/>
        <v>3.6259783952395062E-2</v>
      </c>
      <c r="Q272" s="13">
        <f t="shared" si="288"/>
        <v>0.11469846778057691</v>
      </c>
      <c r="R272" s="13">
        <f t="shared" si="289"/>
        <v>2.8657138096857175E-3</v>
      </c>
      <c r="S272" s="13">
        <f t="shared" si="290"/>
        <v>1.6263328744151317E-2</v>
      </c>
      <c r="T272" s="13">
        <f t="shared" si="291"/>
        <v>6.1079929403462317E-2</v>
      </c>
      <c r="U272" s="13">
        <f t="shared" si="292"/>
        <v>9.6546409331029082E-3</v>
      </c>
      <c r="V272" s="13">
        <f t="shared" si="293"/>
        <v>3.2419861223613013E-3</v>
      </c>
      <c r="W272" s="13">
        <f t="shared" si="294"/>
        <v>0.12880706117684379</v>
      </c>
      <c r="X272" s="13">
        <f t="shared" si="295"/>
        <v>6.859312382794848E-2</v>
      </c>
      <c r="Y272" s="13">
        <f t="shared" si="296"/>
        <v>1.8263814861890951E-2</v>
      </c>
      <c r="Z272" s="13">
        <f t="shared" si="297"/>
        <v>5.0868914692329102E-4</v>
      </c>
      <c r="AA272" s="13">
        <f t="shared" si="298"/>
        <v>1.7137828081476903E-3</v>
      </c>
      <c r="AB272" s="13">
        <f t="shared" si="299"/>
        <v>2.8868824224644635E-3</v>
      </c>
      <c r="AC272" s="13">
        <f t="shared" si="300"/>
        <v>3.6352592558990926E-4</v>
      </c>
      <c r="AD272" s="13">
        <f t="shared" si="301"/>
        <v>0.10848832157519514</v>
      </c>
      <c r="AE272" s="13">
        <f t="shared" si="302"/>
        <v>5.7772864373303902E-2</v>
      </c>
      <c r="AF272" s="13">
        <f t="shared" si="303"/>
        <v>1.5382779498449269E-2</v>
      </c>
      <c r="AG272" s="13">
        <f t="shared" si="304"/>
        <v>2.7305772662739904E-3</v>
      </c>
      <c r="AH272" s="13">
        <f t="shared" si="305"/>
        <v>6.7722563743880285E-5</v>
      </c>
      <c r="AI272" s="13">
        <f t="shared" si="306"/>
        <v>2.281585250440775E-4</v>
      </c>
      <c r="AJ272" s="13">
        <f t="shared" si="307"/>
        <v>3.8433506997136532E-4</v>
      </c>
      <c r="AK272" s="13">
        <f t="shared" si="308"/>
        <v>4.3161056837231267E-4</v>
      </c>
      <c r="AL272" s="13">
        <f t="shared" si="309"/>
        <v>2.6087928787011191E-5</v>
      </c>
      <c r="AM272" s="13">
        <f t="shared" si="310"/>
        <v>7.3099818042080072E-2</v>
      </c>
      <c r="AN272" s="13">
        <f t="shared" si="311"/>
        <v>3.8927562083547605E-2</v>
      </c>
      <c r="AO272" s="13">
        <f t="shared" si="312"/>
        <v>1.0364971694567935E-2</v>
      </c>
      <c r="AP272" s="13">
        <f t="shared" si="313"/>
        <v>1.8398727016540638E-3</v>
      </c>
      <c r="AQ272" s="13">
        <f t="shared" si="314"/>
        <v>2.4494506531546283E-4</v>
      </c>
      <c r="AR272" s="13">
        <f t="shared" si="315"/>
        <v>7.2128067489287963E-6</v>
      </c>
      <c r="AS272" s="13">
        <f t="shared" si="316"/>
        <v>2.4300074573184946E-5</v>
      </c>
      <c r="AT272" s="13">
        <f t="shared" si="317"/>
        <v>4.0933692307092949E-5</v>
      </c>
      <c r="AU272" s="13">
        <f t="shared" si="318"/>
        <v>4.5968779803409702E-5</v>
      </c>
      <c r="AV272" s="13">
        <f t="shared" si="319"/>
        <v>3.8717409745764745E-5</v>
      </c>
      <c r="AW272" s="13">
        <f t="shared" si="320"/>
        <v>1.300113654762343E-6</v>
      </c>
      <c r="AX272" s="13">
        <f t="shared" si="321"/>
        <v>4.1045765112464862E-2</v>
      </c>
      <c r="AY272" s="13">
        <f t="shared" si="322"/>
        <v>2.1857941818164368E-2</v>
      </c>
      <c r="AZ272" s="13">
        <f t="shared" si="323"/>
        <v>5.8199624153329344E-3</v>
      </c>
      <c r="BA272" s="13">
        <f t="shared" si="324"/>
        <v>1.0330939908148086E-3</v>
      </c>
      <c r="BB272" s="13">
        <f t="shared" si="325"/>
        <v>1.3753738224913593E-4</v>
      </c>
      <c r="BC272" s="13">
        <f t="shared" si="326"/>
        <v>1.4648449557644096E-5</v>
      </c>
      <c r="BD272" s="13">
        <f t="shared" si="327"/>
        <v>6.4016799228767565E-7</v>
      </c>
      <c r="BE272" s="13">
        <f t="shared" si="328"/>
        <v>2.1567373830259503E-6</v>
      </c>
      <c r="BF272" s="13">
        <f t="shared" si="329"/>
        <v>3.6330433537602957E-6</v>
      </c>
      <c r="BG272" s="13">
        <f t="shared" si="330"/>
        <v>4.0799292839827549E-6</v>
      </c>
      <c r="BH272" s="13">
        <f t="shared" si="331"/>
        <v>3.4363386302019697E-6</v>
      </c>
      <c r="BI272" s="13">
        <f t="shared" si="332"/>
        <v>2.3154172260341087E-6</v>
      </c>
      <c r="BJ272" s="14">
        <f t="shared" si="333"/>
        <v>0.8382932102604177</v>
      </c>
      <c r="BK272" s="14">
        <f t="shared" si="334"/>
        <v>9.8223337571122782E-2</v>
      </c>
      <c r="BL272" s="14">
        <f t="shared" si="335"/>
        <v>2.9168957632414845E-2</v>
      </c>
      <c r="BM272" s="14">
        <f t="shared" si="336"/>
        <v>0.69145003600847899</v>
      </c>
      <c r="BN272" s="14">
        <f t="shared" si="337"/>
        <v>0.25288751689789035</v>
      </c>
    </row>
    <row r="273" spans="1:66" x14ac:dyDescent="0.25">
      <c r="A273" t="s">
        <v>10</v>
      </c>
      <c r="B273" t="s">
        <v>45</v>
      </c>
      <c r="C273" t="s">
        <v>44</v>
      </c>
      <c r="D273" s="16">
        <v>44318</v>
      </c>
      <c r="E273" s="15">
        <f>VLOOKUP(A273,home!$A$2:$E$405,3,FALSE)</f>
        <v>1.5</v>
      </c>
      <c r="F273" s="15">
        <f>VLOOKUP(B273,home!$B$2:$E$405,3,FALSE)</f>
        <v>0.67</v>
      </c>
      <c r="G273" s="15">
        <f>VLOOKUP(C273,away!$B$2:$E$405,4,FALSE)</f>
        <v>0.56000000000000005</v>
      </c>
      <c r="H273" s="15">
        <f>VLOOKUP(A273,away!$A$2:$E$405,3,FALSE)</f>
        <v>1.42307692307692</v>
      </c>
      <c r="I273" s="15">
        <f>VLOOKUP(C273,away!$B$2:$E$405,3,FALSE)</f>
        <v>0.61</v>
      </c>
      <c r="J273" s="15">
        <f>VLOOKUP(B273,home!$B$2:$E$405,4,FALSE)</f>
        <v>0.86</v>
      </c>
      <c r="K273" s="17">
        <f t="shared" ref="K273:K287" si="340">E273*F273*G273</f>
        <v>0.56280000000000008</v>
      </c>
      <c r="L273" s="17">
        <f t="shared" ref="L273:L287" si="341">H273*I273*J273</f>
        <v>0.74654615384615219</v>
      </c>
      <c r="M273" s="18">
        <f t="shared" ref="M273:M336" si="342">_xlfn.POISSON.DIST(0,K273,FALSE) * _xlfn.POISSON.DIST(0,L273,FALSE)</f>
        <v>0.26999653487939018</v>
      </c>
      <c r="N273" s="18">
        <f t="shared" ref="N273:N336" si="343">_xlfn.POISSON.DIST(1,K273,FALSE) * _xlfn.POISSON.DIST(0,L273,FALSE)</f>
        <v>0.15195404983012081</v>
      </c>
      <c r="O273" s="18">
        <f t="shared" ref="O273:O336" si="344">_xlfn.POISSON.DIST(0,K273,FALSE) * _xlfn.POISSON.DIST(1,L273,FALSE)</f>
        <v>0.20156487466599723</v>
      </c>
      <c r="P273" s="18">
        <f t="shared" ref="P273:P336" si="345">_xlfn.POISSON.DIST(1,K273,FALSE) * _xlfn.POISSON.DIST(1,L273,FALSE)</f>
        <v>0.11344071146202325</v>
      </c>
      <c r="Q273" s="18">
        <f t="shared" ref="Q273:Q336" si="346">_xlfn.POISSON.DIST(2,K273,FALSE) * _xlfn.POISSON.DIST(0,L273,FALSE)</f>
        <v>4.2759869622195995E-2</v>
      </c>
      <c r="R273" s="18">
        <f t="shared" ref="R273:R336" si="347">_xlfn.POISSON.DIST(0,K273,FALSE) * _xlfn.POISSON.DIST(2,L273,FALSE)</f>
        <v>7.5238740966190959E-2</v>
      </c>
      <c r="S273" s="18">
        <f t="shared" ref="S273:S336" si="348">_xlfn.POISSON.DIST(2,K273,FALSE) * _xlfn.POISSON.DIST(2,L273,FALSE)</f>
        <v>1.1915703865198319E-2</v>
      </c>
      <c r="T273" s="18">
        <f t="shared" ref="T273:T336" si="349">_xlfn.POISSON.DIST(2,K273,FALSE) * _xlfn.POISSON.DIST(1,L273,FALSE)</f>
        <v>3.1922216205413342E-2</v>
      </c>
      <c r="U273" s="18">
        <f t="shared" ref="U273:U336" si="350">_xlfn.POISSON.DIST(1,K273,FALSE) * _xlfn.POISSON.DIST(2,L273,FALSE)</f>
        <v>4.2344363415772274E-2</v>
      </c>
      <c r="V273" s="18">
        <f t="shared" ref="V273:V336" si="351">_xlfn.POISSON.DIST(3,K273,FALSE) * _xlfn.POISSON.DIST(3,L273,FALSE)</f>
        <v>5.5627295144637721E-4</v>
      </c>
      <c r="W273" s="18">
        <f t="shared" ref="W273:W336" si="352">_xlfn.POISSON.DIST(3,K273,FALSE) * _xlfn.POISSON.DIST(0,L273,FALSE)</f>
        <v>8.0217515411239709E-3</v>
      </c>
      <c r="X273" s="18">
        <f t="shared" ref="X273:X336" si="353">_xlfn.POISSON.DIST(3,K273,FALSE) * _xlfn.POISSON.DIST(1,L273,FALSE)</f>
        <v>5.9886077601355447E-3</v>
      </c>
      <c r="Y273" s="18">
        <f t="shared" ref="Y273:Y336" si="354">_xlfn.POISSON.DIST(3,K273,FALSE) * _xlfn.POISSON.DIST(2,L273,FALSE)</f>
        <v>2.2353860451112054E-3</v>
      </c>
      <c r="Z273" s="18">
        <f t="shared" ref="Z273:Z336" si="355">_xlfn.POISSON.DIST(0,K273,FALSE) * _xlfn.POISSON.DIST(3,L273,FALSE)</f>
        <v>1.8723064229512268E-2</v>
      </c>
      <c r="AA273" s="18">
        <f t="shared" ref="AA273:AA336" si="356">_xlfn.POISSON.DIST(1,K273,FALSE) * _xlfn.POISSON.DIST(3,L273,FALSE)</f>
        <v>1.0537340548369504E-2</v>
      </c>
      <c r="AB273" s="18">
        <f t="shared" ref="AB273:AB336" si="357">_xlfn.POISSON.DIST(2,K273,FALSE) * _xlfn.POISSON.DIST(3,L273,FALSE)</f>
        <v>2.9652076303111783E-3</v>
      </c>
      <c r="AC273" s="18">
        <f t="shared" ref="AC273:AC336" si="358">_xlfn.POISSON.DIST(4,K273,FALSE) * _xlfn.POISSON.DIST(4,L273,FALSE)</f>
        <v>1.4607594734351322E-5</v>
      </c>
      <c r="AD273" s="18">
        <f t="shared" ref="AD273:AD336" si="359">_xlfn.POISSON.DIST(4,K273,FALSE) * _xlfn.POISSON.DIST(0,L273,FALSE)</f>
        <v>1.1286604418361428E-3</v>
      </c>
      <c r="AE273" s="18">
        <f t="shared" ref="AE273:AE336" si="360">_xlfn.POISSON.DIST(4,K273,FALSE) * _xlfn.POISSON.DIST(1,L273,FALSE)</f>
        <v>8.425971118510711E-4</v>
      </c>
      <c r="AF273" s="18">
        <f t="shared" ref="AF273:AF336" si="361">_xlfn.POISSON.DIST(4,K273,FALSE) * _xlfn.POISSON.DIST(2,L273,FALSE)</f>
        <v>3.1451881654714659E-4</v>
      </c>
      <c r="AG273" s="18">
        <f t="shared" ref="AG273:AG336" si="362">_xlfn.POISSON.DIST(4,K273,FALSE) * _xlfn.POISSON.DIST(3,L273,FALSE)</f>
        <v>7.826760426850527E-5</v>
      </c>
      <c r="AH273" s="18">
        <f t="shared" ref="AH273:AH336" si="363">_xlfn.POISSON.DIST(0,K273,FALSE) * _xlfn.POISSON.DIST(4,L273,FALSE)</f>
        <v>3.4944078971892124E-3</v>
      </c>
      <c r="AI273" s="18">
        <f t="shared" ref="AI273:AI336" si="364">_xlfn.POISSON.DIST(1,K273,FALSE) * _xlfn.POISSON.DIST(4,L273,FALSE)</f>
        <v>1.9666527645380888E-3</v>
      </c>
      <c r="AJ273" s="18">
        <f t="shared" ref="AJ273:AJ336" si="365">_xlfn.POISSON.DIST(2,K273,FALSE) * _xlfn.POISSON.DIST(4,L273,FALSE)</f>
        <v>5.5341608794101823E-4</v>
      </c>
      <c r="AK273" s="18">
        <f t="shared" ref="AK273:AK336" si="366">_xlfn.POISSON.DIST(3,K273,FALSE) * _xlfn.POISSON.DIST(4,L273,FALSE)</f>
        <v>1.0382085809773504E-4</v>
      </c>
      <c r="AL273" s="18">
        <f t="shared" ref="AL273:AL336" si="367">_xlfn.POISSON.DIST(5,K273,FALSE) * _xlfn.POISSON.DIST(5,L273,FALSE)</f>
        <v>2.4549884540613955E-7</v>
      </c>
      <c r="AM273" s="18">
        <f t="shared" ref="AM273:AM336" si="368">_xlfn.POISSON.DIST(5,K273,FALSE) * _xlfn.POISSON.DIST(0,L273,FALSE)</f>
        <v>1.270420193330763E-4</v>
      </c>
      <c r="AN273" s="18">
        <f t="shared" ref="AN273:AN336" si="369">_xlfn.POISSON.DIST(5,K273,FALSE) * _xlfn.POISSON.DIST(1,L273,FALSE)</f>
        <v>9.4842730909956621E-5</v>
      </c>
      <c r="AO273" s="18">
        <f t="shared" ref="AO273:AO336" si="370">_xlfn.POISSON.DIST(5,K273,FALSE) * _xlfn.POISSON.DIST(2,L273,FALSE)</f>
        <v>3.5402237990546836E-5</v>
      </c>
      <c r="AP273" s="18">
        <f t="shared" ref="AP273:AP336" si="371">_xlfn.POISSON.DIST(5,K273,FALSE) * _xlfn.POISSON.DIST(3,L273,FALSE)</f>
        <v>8.8098015364629581E-6</v>
      </c>
      <c r="AQ273" s="18">
        <f t="shared" ref="AQ273:AQ336" si="372">_xlfn.POISSON.DIST(5,K273,FALSE) * _xlfn.POISSON.DIST(4,L273,FALSE)</f>
        <v>1.6442308632985856E-6</v>
      </c>
      <c r="AR273" s="18">
        <f t="shared" ref="AR273:AR336" si="373">_xlfn.POISSON.DIST(0,K273,FALSE) * _xlfn.POISSON.DIST(5,L273,FALSE)</f>
        <v>5.2174735512324562E-4</v>
      </c>
      <c r="AS273" s="18">
        <f t="shared" ref="AS273:AS336" si="374">_xlfn.POISSON.DIST(1,K273,FALSE) * _xlfn.POISSON.DIST(5,L273,FALSE)</f>
        <v>2.9363941146336262E-4</v>
      </c>
      <c r="AT273" s="18">
        <f t="shared" ref="AT273:AT336" si="375">_xlfn.POISSON.DIST(2,K273,FALSE) * _xlfn.POISSON.DIST(5,L273,FALSE)</f>
        <v>8.2630130385790245E-5</v>
      </c>
      <c r="AU273" s="18">
        <f t="shared" ref="AU273:AU336" si="376">_xlfn.POISSON.DIST(3,K273,FALSE) * _xlfn.POISSON.DIST(5,L273,FALSE)</f>
        <v>1.5501412460374252E-5</v>
      </c>
      <c r="AV273" s="18">
        <f t="shared" ref="AV273:AV336" si="377">_xlfn.POISSON.DIST(4,K273,FALSE) * _xlfn.POISSON.DIST(5,L273,FALSE)</f>
        <v>2.1810487331746574E-6</v>
      </c>
      <c r="AW273" s="18">
        <f t="shared" ref="AW273:AW336" si="378">_xlfn.POISSON.DIST(6,K273,FALSE) * _xlfn.POISSON.DIST(6,L273,FALSE)</f>
        <v>2.8652182207550625E-9</v>
      </c>
      <c r="AX273" s="18">
        <f t="shared" ref="AX273:AX336" si="379">_xlfn.POISSON.DIST(6,K273,FALSE) * _xlfn.POISSON.DIST(0,L273,FALSE)</f>
        <v>1.1916541413442552E-5</v>
      </c>
      <c r="AY273" s="18">
        <f t="shared" ref="AY273:AY336" si="380">_xlfn.POISSON.DIST(6,K273,FALSE) * _xlfn.POISSON.DIST(1,L273,FALSE)</f>
        <v>8.8962481593539272E-6</v>
      </c>
      <c r="AZ273" s="18">
        <f t="shared" ref="AZ273:AZ336" si="381">_xlfn.POISSON.DIST(6,K273,FALSE) * _xlfn.POISSON.DIST(2,L273,FALSE)</f>
        <v>3.3207299235132919E-6</v>
      </c>
      <c r="BA273" s="18">
        <f t="shared" ref="BA273:BA336" si="382">_xlfn.POISSON.DIST(6,K273,FALSE) * _xlfn.POISSON.DIST(3,L273,FALSE)</f>
        <v>8.2635938412022519E-7</v>
      </c>
      <c r="BB273" s="18">
        <f t="shared" ref="BB273:BB336" si="383">_xlfn.POISSON.DIST(6,K273,FALSE) * _xlfn.POISSON.DIST(4,L273,FALSE)</f>
        <v>1.5422885497740725E-7</v>
      </c>
      <c r="BC273" s="18">
        <f t="shared" ref="BC273:BC336" si="384">_xlfn.POISSON.DIST(6,K273,FALSE) * _xlfn.POISSON.DIST(5,L273,FALSE)</f>
        <v>2.3027791699095883E-8</v>
      </c>
      <c r="BD273" s="18">
        <f t="shared" ref="BD273:BD336" si="385">_xlfn.POISSON.DIST(0,K273,FALSE) * _xlfn.POISSON.DIST(6,L273,FALSE)</f>
        <v>6.4918080207776894E-5</v>
      </c>
      <c r="BE273" s="18">
        <f t="shared" ref="BE273:BE336" si="386">_xlfn.POISSON.DIST(1,K273,FALSE) * _xlfn.POISSON.DIST(6,L273,FALSE)</f>
        <v>3.6535895540936839E-5</v>
      </c>
      <c r="BF273" s="18">
        <f t="shared" ref="BF273:BF336" si="387">_xlfn.POISSON.DIST(2,K273,FALSE) * _xlfn.POISSON.DIST(6,L273,FALSE)</f>
        <v>1.0281201005219626E-5</v>
      </c>
      <c r="BG273" s="18">
        <f t="shared" ref="BG273:BG336" si="388">_xlfn.POISSON.DIST(3,K273,FALSE) * _xlfn.POISSON.DIST(6,L273,FALSE)</f>
        <v>1.9287533085792025E-6</v>
      </c>
      <c r="BH273" s="18">
        <f t="shared" ref="BH273:BH336" si="389">_xlfn.POISSON.DIST(4,K273,FALSE) * _xlfn.POISSON.DIST(6,L273,FALSE)</f>
        <v>2.7137559051709379E-7</v>
      </c>
      <c r="BI273" s="18">
        <f t="shared" ref="BI273:BI336" si="390">_xlfn.POISSON.DIST(5,K273,FALSE) * _xlfn.POISSON.DIST(6,L273,FALSE)</f>
        <v>3.054603646860409E-8</v>
      </c>
      <c r="BJ273" s="19">
        <f t="shared" ref="BJ273:BJ336" si="391">SUM(N273,Q273,T273,W273,X273,Y273,AD273,AE273,AF273,AG273,AM273,AN273,AO273,AP273,AQ273,AX273,AY273,AZ273,BA273,BB273,BC273)</f>
        <v>0.24553880313476423</v>
      </c>
      <c r="BK273" s="19">
        <f t="shared" ref="BK273:BK336" si="392">SUM(M273,P273,S273,V273,AC273,AL273,AY273)</f>
        <v>0.39593297249979725</v>
      </c>
      <c r="BL273" s="19">
        <f t="shared" ref="BL273:BL336" si="393">SUM(O273,R273,U273,AA273,AB273,AH273,AI273,AJ273,AK273,AR273,AS273,AT273,AU273,AV273,BD273,BE273,BF273,BG273,BH273,BI273)</f>
        <v>0.33979849004426255</v>
      </c>
      <c r="BM273" s="19">
        <f t="shared" ref="BM273:BM336" si="394">SUM(S273:BI273)</f>
        <v>0.14502965509947685</v>
      </c>
      <c r="BN273" s="19">
        <f t="shared" ref="BN273:BN336" si="395">SUM(M273:R273)</f>
        <v>0.85495478142591852</v>
      </c>
    </row>
    <row r="274" spans="1:66" x14ac:dyDescent="0.25">
      <c r="A274" t="s">
        <v>13</v>
      </c>
      <c r="B274" t="s">
        <v>54</v>
      </c>
      <c r="C274" t="s">
        <v>248</v>
      </c>
      <c r="D274" s="16">
        <v>44318</v>
      </c>
      <c r="E274" s="15">
        <f>VLOOKUP(A274,home!$A$2:$E$405,3,FALSE)</f>
        <v>1.6256983240223499</v>
      </c>
      <c r="F274" s="15">
        <f>VLOOKUP(B274,home!$B$2:$E$405,3,FALSE)</f>
        <v>0.68</v>
      </c>
      <c r="G274" s="15">
        <f>VLOOKUP(C274,away!$B$2:$E$405,4,FALSE)</f>
        <v>0.78</v>
      </c>
      <c r="H274" s="15">
        <f>VLOOKUP(A274,away!$A$2:$E$405,3,FALSE)</f>
        <v>1.4636871508379901</v>
      </c>
      <c r="I274" s="15">
        <f>VLOOKUP(C274,away!$B$2:$E$405,3,FALSE)</f>
        <v>1.34</v>
      </c>
      <c r="J274" s="15">
        <f>VLOOKUP(B274,home!$B$2:$E$405,4,FALSE)</f>
        <v>1.37</v>
      </c>
      <c r="K274" s="17">
        <f t="shared" si="340"/>
        <v>0.86227039106145453</v>
      </c>
      <c r="L274" s="17">
        <f t="shared" si="341"/>
        <v>2.6870368715083823</v>
      </c>
      <c r="M274" s="18">
        <f t="shared" si="342"/>
        <v>2.8744545181151618E-2</v>
      </c>
      <c r="N274" s="18">
        <f t="shared" si="343"/>
        <v>2.4785570214235251E-2</v>
      </c>
      <c r="O274" s="18">
        <f t="shared" si="344"/>
        <v>7.7237652756492983E-2</v>
      </c>
      <c r="P274" s="18">
        <f t="shared" si="345"/>
        <v>6.6599741047010039E-2</v>
      </c>
      <c r="Q274" s="18">
        <f t="shared" si="346"/>
        <v>1.0685931660654884E-2</v>
      </c>
      <c r="R274" s="18">
        <f t="shared" si="347"/>
        <v>0.10377021041272888</v>
      </c>
      <c r="S274" s="18">
        <f t="shared" si="348"/>
        <v>3.8577106365534519E-2</v>
      </c>
      <c r="T274" s="18">
        <f t="shared" si="349"/>
        <v>2.8713492378598476E-2</v>
      </c>
      <c r="U274" s="18">
        <f t="shared" si="350"/>
        <v>8.947797991311314E-2</v>
      </c>
      <c r="V274" s="18">
        <f t="shared" si="351"/>
        <v>9.9312574035873291E-3</v>
      </c>
      <c r="W274" s="18">
        <f t="shared" si="352"/>
        <v>3.0713874906296229E-3</v>
      </c>
      <c r="X274" s="18">
        <f t="shared" si="353"/>
        <v>8.252931434011403E-3</v>
      </c>
      <c r="Y274" s="18">
        <f t="shared" si="354"/>
        <v>1.1087965530609596E-2</v>
      </c>
      <c r="Z274" s="18">
        <f t="shared" si="355"/>
        <v>9.294479384772851E-2</v>
      </c>
      <c r="AA274" s="18">
        <f t="shared" si="356"/>
        <v>8.0143543738207132E-2</v>
      </c>
      <c r="AB274" s="18">
        <f t="shared" si="357"/>
        <v>3.4552702400097321E-2</v>
      </c>
      <c r="AC274" s="18">
        <f t="shared" si="358"/>
        <v>1.4381406262948613E-3</v>
      </c>
      <c r="AD274" s="18">
        <f t="shared" si="359"/>
        <v>6.620916231616158E-4</v>
      </c>
      <c r="AE274" s="18">
        <f t="shared" si="360"/>
        <v>1.7790646037520949E-3</v>
      </c>
      <c r="AF274" s="18">
        <f t="shared" si="361"/>
        <v>2.3902060935386648E-3</v>
      </c>
      <c r="AG274" s="18">
        <f t="shared" si="362"/>
        <v>2.1408573012808019E-3</v>
      </c>
      <c r="AH274" s="18">
        <f t="shared" si="363"/>
        <v>6.2436522020898E-2</v>
      </c>
      <c r="AI274" s="18">
        <f t="shared" si="364"/>
        <v>5.3837164259476836E-2</v>
      </c>
      <c r="AJ274" s="18">
        <f t="shared" si="365"/>
        <v>2.3211096339829426E-2</v>
      </c>
      <c r="AK274" s="18">
        <f t="shared" si="366"/>
        <v>6.6714137059699407E-3</v>
      </c>
      <c r="AL274" s="18">
        <f t="shared" si="367"/>
        <v>1.3328413122810838E-4</v>
      </c>
      <c r="AM274" s="18">
        <f t="shared" si="368"/>
        <v>1.1418040056441597E-4</v>
      </c>
      <c r="AN274" s="18">
        <f t="shared" si="369"/>
        <v>3.0680694632018223E-4</v>
      </c>
      <c r="AO274" s="18">
        <f t="shared" si="370"/>
        <v>4.1220078859861137E-4</v>
      </c>
      <c r="AP274" s="18">
        <f t="shared" si="371"/>
        <v>3.6919957247643357E-4</v>
      </c>
      <c r="AQ274" s="18">
        <f t="shared" si="372"/>
        <v>2.4801321604732711E-4</v>
      </c>
      <c r="AR274" s="18">
        <f t="shared" si="373"/>
        <v>3.3553847359779572E-2</v>
      </c>
      <c r="AS274" s="18">
        <f t="shared" si="374"/>
        <v>2.8932489084533487E-2</v>
      </c>
      <c r="AT274" s="18">
        <f t="shared" si="375"/>
        <v>1.2473814338650977E-2</v>
      </c>
      <c r="AU274" s="18">
        <f t="shared" si="376"/>
        <v>3.5852669226055199E-3</v>
      </c>
      <c r="AV274" s="18">
        <f t="shared" si="377"/>
        <v>7.7286737785368942E-4</v>
      </c>
      <c r="AW274" s="18">
        <f t="shared" si="378"/>
        <v>8.5781383036964523E-6</v>
      </c>
      <c r="AX274" s="18">
        <f t="shared" si="379"/>
        <v>1.6409063107705407E-5</v>
      </c>
      <c r="AY274" s="18">
        <f t="shared" si="380"/>
        <v>4.4091757597312353E-5</v>
      </c>
      <c r="AZ274" s="18">
        <f t="shared" si="381"/>
        <v>5.923808919679408E-5</v>
      </c>
      <c r="BA274" s="18">
        <f t="shared" si="382"/>
        <v>5.3058309956496016E-5</v>
      </c>
      <c r="BB274" s="18">
        <f t="shared" si="383"/>
        <v>3.5642408798256282E-5</v>
      </c>
      <c r="BC274" s="18">
        <f t="shared" si="384"/>
        <v>1.9154493326057867E-5</v>
      </c>
      <c r="BD274" s="18">
        <f t="shared" si="385"/>
        <v>1.5026737506115315E-2</v>
      </c>
      <c r="BE274" s="18">
        <f t="shared" si="386"/>
        <v>1.2957110825775879E-2</v>
      </c>
      <c r="BF274" s="18">
        <f t="shared" si="387"/>
        <v>5.5862665093841862E-3</v>
      </c>
      <c r="BG274" s="18">
        <f t="shared" si="388"/>
        <v>1.6056240692067369E-3</v>
      </c>
      <c r="BH274" s="18">
        <f t="shared" si="389"/>
        <v>3.4612052351314402E-4</v>
      </c>
      <c r="BI274" s="18">
        <f t="shared" si="390"/>
        <v>5.9689895832814834E-5</v>
      </c>
      <c r="BJ274" s="19">
        <f t="shared" si="391"/>
        <v>9.5247493376462003E-2</v>
      </c>
      <c r="BK274" s="19">
        <f t="shared" si="392"/>
        <v>0.14546816651240377</v>
      </c>
      <c r="BL274" s="19">
        <f t="shared" si="393"/>
        <v>0.64623811996006497</v>
      </c>
      <c r="BM274" s="19">
        <f t="shared" si="394"/>
        <v>0.66803940880509216</v>
      </c>
      <c r="BN274" s="19">
        <f t="shared" si="395"/>
        <v>0.31182365127227363</v>
      </c>
    </row>
    <row r="275" spans="1:66" x14ac:dyDescent="0.25">
      <c r="A275" t="s">
        <v>16</v>
      </c>
      <c r="B275" t="s">
        <v>65</v>
      </c>
      <c r="C275" t="s">
        <v>322</v>
      </c>
      <c r="D275" s="16">
        <v>44318</v>
      </c>
      <c r="E275" s="15">
        <f>VLOOKUP(A275,home!$A$2:$E$405,3,FALSE)</f>
        <v>1.6145251396647999</v>
      </c>
      <c r="F275" s="15">
        <f>VLOOKUP(B275,home!$B$2:$E$405,3,FALSE)</f>
        <v>1.18</v>
      </c>
      <c r="G275" s="15">
        <f>VLOOKUP(C275,away!$B$2:$E$405,4,FALSE)</f>
        <v>0.93</v>
      </c>
      <c r="H275" s="15">
        <f>VLOOKUP(A275,away!$A$2:$E$405,3,FALSE)</f>
        <v>1.3296089385474901</v>
      </c>
      <c r="I275" s="15">
        <f>VLOOKUP(C275,away!$B$2:$E$405,3,FALSE)</f>
        <v>1.24</v>
      </c>
      <c r="J275" s="15">
        <f>VLOOKUP(B275,home!$B$2:$E$405,4,FALSE)</f>
        <v>1.05</v>
      </c>
      <c r="K275" s="17">
        <f t="shared" si="340"/>
        <v>1.7717798882681515</v>
      </c>
      <c r="L275" s="17">
        <f t="shared" si="341"/>
        <v>1.7311508379888323</v>
      </c>
      <c r="M275" s="18">
        <f t="shared" si="342"/>
        <v>3.0109012716257284E-2</v>
      </c>
      <c r="N275" s="18">
        <f t="shared" si="343"/>
        <v>5.3346543186274679E-2</v>
      </c>
      <c r="O275" s="18">
        <f t="shared" si="344"/>
        <v>5.2123242594765203E-2</v>
      </c>
      <c r="P275" s="18">
        <f t="shared" si="345"/>
        <v>9.2350912940726837E-2</v>
      </c>
      <c r="Q275" s="18">
        <f t="shared" si="346"/>
        <v>4.7259166163034945E-2</v>
      </c>
      <c r="R275" s="18">
        <f t="shared" si="347"/>
        <v>4.5116597548311495E-2</v>
      </c>
      <c r="S275" s="18">
        <f t="shared" si="348"/>
        <v>7.0815101124028793E-2</v>
      </c>
      <c r="T275" s="18">
        <f t="shared" si="349"/>
        <v>8.181274510579141E-2</v>
      </c>
      <c r="U275" s="18">
        <f t="shared" si="350"/>
        <v>7.9936680163186502E-2</v>
      </c>
      <c r="V275" s="18">
        <f t="shared" si="351"/>
        <v>2.4133929968354197E-2</v>
      </c>
      <c r="W275" s="18">
        <f t="shared" si="352"/>
        <v>2.7910946714662693E-2</v>
      </c>
      <c r="X275" s="18">
        <f t="shared" si="353"/>
        <v>4.8318058794149965E-2</v>
      </c>
      <c r="Y275" s="18">
        <f t="shared" si="354"/>
        <v>4.1822923985743193E-2</v>
      </c>
      <c r="Z275" s="18">
        <f t="shared" si="355"/>
        <v>2.6034545217654789E-2</v>
      </c>
      <c r="AA275" s="18">
        <f t="shared" si="356"/>
        <v>4.6127483616848541E-2</v>
      </c>
      <c r="AB275" s="18">
        <f t="shared" si="357"/>
        <v>4.0863873884375457E-2</v>
      </c>
      <c r="AC275" s="18">
        <f t="shared" si="358"/>
        <v>4.6265018850602463E-3</v>
      </c>
      <c r="AD275" s="18">
        <f t="shared" si="359"/>
        <v>1.2363013512890847E-2</v>
      </c>
      <c r="AE275" s="18">
        <f t="shared" si="360"/>
        <v>2.1402241202908245E-2</v>
      </c>
      <c r="AF275" s="18">
        <f t="shared" si="361"/>
        <v>1.8525253896626865E-2</v>
      </c>
      <c r="AG275" s="18">
        <f t="shared" si="362"/>
        <v>1.0690002935700497E-2</v>
      </c>
      <c r="AH275" s="18">
        <f t="shared" si="363"/>
        <v>1.1267431192550305E-2</v>
      </c>
      <c r="AI275" s="18">
        <f t="shared" si="364"/>
        <v>1.9963407979405864E-2</v>
      </c>
      <c r="AJ275" s="18">
        <f t="shared" si="365"/>
        <v>1.7685382379601627E-2</v>
      </c>
      <c r="AK275" s="18">
        <f t="shared" si="366"/>
        <v>1.0444868272170038E-2</v>
      </c>
      <c r="AL275" s="18">
        <f t="shared" si="367"/>
        <v>5.6761963845677107E-4</v>
      </c>
      <c r="AM275" s="18">
        <f t="shared" si="368"/>
        <v>4.3809077401054794E-3</v>
      </c>
      <c r="AN275" s="18">
        <f t="shared" si="369"/>
        <v>7.5840121054353612E-3</v>
      </c>
      <c r="AO275" s="18">
        <f t="shared" si="370"/>
        <v>6.5645344558209386E-3</v>
      </c>
      <c r="AP275" s="18">
        <f t="shared" si="371"/>
        <v>3.7880664414003283E-3</v>
      </c>
      <c r="AQ275" s="18">
        <f t="shared" si="372"/>
        <v>1.6394285985968874E-3</v>
      </c>
      <c r="AR275" s="18">
        <f t="shared" si="373"/>
        <v>3.9011245901929893E-3</v>
      </c>
      <c r="AS275" s="18">
        <f t="shared" si="374"/>
        <v>6.9119340905322724E-3</v>
      </c>
      <c r="AT275" s="18">
        <f t="shared" si="375"/>
        <v>6.1232129053200501E-3</v>
      </c>
      <c r="AU275" s="18">
        <f t="shared" si="376"/>
        <v>3.616328492410021E-3</v>
      </c>
      <c r="AV275" s="18">
        <f t="shared" si="377"/>
        <v>1.6018345230557895E-3</v>
      </c>
      <c r="AW275" s="18">
        <f t="shared" si="378"/>
        <v>4.836148076377591E-5</v>
      </c>
      <c r="AX275" s="18">
        <f t="shared" si="379"/>
        <v>1.2936673710461952E-3</v>
      </c>
      <c r="AY275" s="18">
        <f t="shared" si="380"/>
        <v>2.2395333534654303E-3</v>
      </c>
      <c r="AZ275" s="18">
        <f t="shared" si="381"/>
        <v>1.9384850207778098E-3</v>
      </c>
      <c r="BA275" s="18">
        <f t="shared" si="382"/>
        <v>1.1186033227161018E-3</v>
      </c>
      <c r="BB275" s="18">
        <f t="shared" si="383"/>
        <v>4.8411776987426785E-4</v>
      </c>
      <c r="BC275" s="18">
        <f t="shared" si="384"/>
        <v>1.6761617660062449E-4</v>
      </c>
      <c r="BD275" s="18">
        <f t="shared" si="385"/>
        <v>1.1255725172352399E-3</v>
      </c>
      <c r="BE275" s="18">
        <f t="shared" si="386"/>
        <v>1.9942667488247554E-3</v>
      </c>
      <c r="BF275" s="18">
        <f t="shared" si="387"/>
        <v>1.7667008587048077E-3</v>
      </c>
      <c r="BG275" s="18">
        <f t="shared" si="388"/>
        <v>1.0434016833464174E-3</v>
      </c>
      <c r="BH275" s="18">
        <f t="shared" si="389"/>
        <v>4.6216952948457908E-4</v>
      </c>
      <c r="BI275" s="18">
        <f t="shared" si="390"/>
        <v>1.6377253546222636E-4</v>
      </c>
      <c r="BJ275" s="19">
        <f t="shared" si="391"/>
        <v>0.39464986785362272</v>
      </c>
      <c r="BK275" s="19">
        <f t="shared" si="392"/>
        <v>0.22484261162634958</v>
      </c>
      <c r="BL275" s="19">
        <f t="shared" si="393"/>
        <v>0.35223928610578414</v>
      </c>
      <c r="BM275" s="19">
        <f t="shared" si="394"/>
        <v>0.67526966378133901</v>
      </c>
      <c r="BN275" s="19">
        <f t="shared" si="395"/>
        <v>0.32030547514937047</v>
      </c>
    </row>
    <row r="276" spans="1:66" x14ac:dyDescent="0.25">
      <c r="A276" t="s">
        <v>16</v>
      </c>
      <c r="B276" t="s">
        <v>68</v>
      </c>
      <c r="C276" t="s">
        <v>257</v>
      </c>
      <c r="D276" s="16">
        <v>44318</v>
      </c>
      <c r="E276" s="15">
        <f>VLOOKUP(A276,home!$A$2:$E$405,3,FALSE)</f>
        <v>1.6145251396647999</v>
      </c>
      <c r="F276" s="15">
        <f>VLOOKUP(B276,home!$B$2:$E$405,3,FALSE)</f>
        <v>0.93</v>
      </c>
      <c r="G276" s="15">
        <f>VLOOKUP(C276,away!$B$2:$E$405,4,FALSE)</f>
        <v>1.49</v>
      </c>
      <c r="H276" s="15">
        <f>VLOOKUP(A276,away!$A$2:$E$405,3,FALSE)</f>
        <v>1.3296089385474901</v>
      </c>
      <c r="I276" s="15">
        <f>VLOOKUP(C276,away!$B$2:$E$405,3,FALSE)</f>
        <v>0.43</v>
      </c>
      <c r="J276" s="15">
        <f>VLOOKUP(B276,home!$B$2:$E$405,4,FALSE)</f>
        <v>1.35</v>
      </c>
      <c r="K276" s="17">
        <f t="shared" si="340"/>
        <v>2.2372474860335134</v>
      </c>
      <c r="L276" s="17">
        <f t="shared" si="341"/>
        <v>0.77183798882681809</v>
      </c>
      <c r="M276" s="18">
        <f t="shared" si="342"/>
        <v>4.9336777858851447E-2</v>
      </c>
      <c r="N276" s="18">
        <f t="shared" si="343"/>
        <v>0.11037858223370929</v>
      </c>
      <c r="O276" s="18">
        <f t="shared" si="344"/>
        <v>3.8079999397771389E-2</v>
      </c>
      <c r="P276" s="18">
        <f t="shared" si="345"/>
        <v>8.5194382920821751E-2</v>
      </c>
      <c r="Q276" s="18">
        <f t="shared" si="346"/>
        <v>0.12347210280715482</v>
      </c>
      <c r="R276" s="18">
        <f t="shared" si="347"/>
        <v>1.4695795074851154E-2</v>
      </c>
      <c r="S276" s="18">
        <f t="shared" si="348"/>
        <v>3.6778257500035751E-2</v>
      </c>
      <c r="T276" s="18">
        <f t="shared" si="349"/>
        <v>9.5300459506892504E-2</v>
      </c>
      <c r="U276" s="18">
        <f t="shared" si="350"/>
        <v>3.287813058647443E-2</v>
      </c>
      <c r="V276" s="18">
        <f t="shared" si="351"/>
        <v>7.0564914329624955E-3</v>
      </c>
      <c r="W276" s="18">
        <f t="shared" si="352"/>
        <v>9.2079217200192881E-2</v>
      </c>
      <c r="X276" s="18">
        <f t="shared" si="353"/>
        <v>7.1070237816544632E-2</v>
      </c>
      <c r="Y276" s="18">
        <f t="shared" si="354"/>
        <v>2.7427354710882732E-2</v>
      </c>
      <c r="Z276" s="18">
        <f t="shared" si="355"/>
        <v>3.7809243049280582E-3</v>
      </c>
      <c r="AA276" s="18">
        <f t="shared" si="356"/>
        <v>8.4588633960833073E-3</v>
      </c>
      <c r="AB276" s="18">
        <f t="shared" si="357"/>
        <v>9.4622854337941455E-3</v>
      </c>
      <c r="AC276" s="18">
        <f t="shared" si="358"/>
        <v>7.6156857433162459E-4</v>
      </c>
      <c r="AD276" s="18">
        <f t="shared" si="359"/>
        <v>5.150099929926634E-2</v>
      </c>
      <c r="AE276" s="18">
        <f t="shared" si="360"/>
        <v>3.9750427721717108E-2</v>
      </c>
      <c r="AF276" s="18">
        <f t="shared" si="361"/>
        <v>1.534044509386796E-2</v>
      </c>
      <c r="AG276" s="18">
        <f t="shared" si="362"/>
        <v>3.9467794296530918E-3</v>
      </c>
      <c r="AH276" s="18">
        <f t="shared" si="363"/>
        <v>7.2956525285552683E-4</v>
      </c>
      <c r="AI276" s="18">
        <f t="shared" si="364"/>
        <v>1.6322180278484316E-3</v>
      </c>
      <c r="AJ276" s="18">
        <f t="shared" si="365"/>
        <v>1.8258378397312421E-3</v>
      </c>
      <c r="AK276" s="18">
        <f t="shared" si="366"/>
        <v>1.3616170389478609E-3</v>
      </c>
      <c r="AL276" s="18">
        <f t="shared" si="367"/>
        <v>5.2602839145834019E-5</v>
      </c>
      <c r="AM276" s="18">
        <f t="shared" si="368"/>
        <v>2.3044096242099459E-2</v>
      </c>
      <c r="AN276" s="18">
        <f t="shared" si="369"/>
        <v>1.7786308897833683E-2</v>
      </c>
      <c r="AO276" s="18">
        <f t="shared" si="370"/>
        <v>6.8640744441782432E-3</v>
      </c>
      <c r="AP276" s="18">
        <f t="shared" si="371"/>
        <v>1.7659844713840318E-3</v>
      </c>
      <c r="AQ276" s="18">
        <f t="shared" si="372"/>
        <v>3.407634756731106E-4</v>
      </c>
      <c r="AR276" s="18">
        <f t="shared" si="373"/>
        <v>1.1262123549638779E-4</v>
      </c>
      <c r="AS276" s="18">
        <f t="shared" si="374"/>
        <v>2.5196157598828185E-4</v>
      </c>
      <c r="AT276" s="18">
        <f t="shared" si="375"/>
        <v>2.8185020122841289E-4</v>
      </c>
      <c r="AU276" s="18">
        <f t="shared" si="376"/>
        <v>2.101895513787689E-4</v>
      </c>
      <c r="AV276" s="18">
        <f t="shared" si="377"/>
        <v>1.1756151135316568E-4</v>
      </c>
      <c r="AW276" s="18">
        <f t="shared" si="378"/>
        <v>2.5231720384096576E-6</v>
      </c>
      <c r="AX276" s="18">
        <f t="shared" si="379"/>
        <v>8.592557730925229E-3</v>
      </c>
      <c r="AY276" s="18">
        <f t="shared" si="380"/>
        <v>6.6320624779156569E-3</v>
      </c>
      <c r="AZ276" s="18">
        <f t="shared" si="381"/>
        <v>2.5594388823641117E-3</v>
      </c>
      <c r="BA276" s="18">
        <f t="shared" si="382"/>
        <v>6.584907198296917E-4</v>
      </c>
      <c r="BB276" s="18">
        <f t="shared" si="383"/>
        <v>1.2706203821361822E-4</v>
      </c>
      <c r="BC276" s="18">
        <f t="shared" si="384"/>
        <v>1.9614261606207087E-5</v>
      </c>
      <c r="BD276" s="18">
        <f t="shared" si="385"/>
        <v>1.4487557984120562E-5</v>
      </c>
      <c r="BE276" s="18">
        <f t="shared" si="386"/>
        <v>3.2412252678738482E-5</v>
      </c>
      <c r="BF276" s="18">
        <f t="shared" si="387"/>
        <v>3.6257115411095349E-5</v>
      </c>
      <c r="BG276" s="18">
        <f t="shared" si="388"/>
        <v>2.7038713434766675E-5</v>
      </c>
      <c r="BH276" s="18">
        <f t="shared" si="389"/>
        <v>1.5123073414378083E-5</v>
      </c>
      <c r="BI276" s="18">
        <f t="shared" si="390"/>
        <v>6.766811595483522E-6</v>
      </c>
      <c r="BJ276" s="19">
        <f t="shared" si="391"/>
        <v>0.69865705946190459</v>
      </c>
      <c r="BK276" s="19">
        <f t="shared" si="392"/>
        <v>0.18581214360406453</v>
      </c>
      <c r="BL276" s="19">
        <f t="shared" si="393"/>
        <v>0.11023058164832107</v>
      </c>
      <c r="BM276" s="19">
        <f t="shared" si="394"/>
        <v>0.57069352942018103</v>
      </c>
      <c r="BN276" s="19">
        <f t="shared" si="395"/>
        <v>0.42115764029315983</v>
      </c>
    </row>
    <row r="277" spans="1:66" x14ac:dyDescent="0.25">
      <c r="A277" t="s">
        <v>80</v>
      </c>
      <c r="B277" t="s">
        <v>98</v>
      </c>
      <c r="C277" t="s">
        <v>90</v>
      </c>
      <c r="D277" s="16">
        <v>44318</v>
      </c>
      <c r="E277" s="15">
        <f>VLOOKUP(A277,home!$A$2:$E$405,3,FALSE)</f>
        <v>1.18844984802432</v>
      </c>
      <c r="F277" s="15">
        <f>VLOOKUP(B277,home!$B$2:$E$405,3,FALSE)</f>
        <v>1.08</v>
      </c>
      <c r="G277" s="15">
        <f>VLOOKUP(C277,away!$B$2:$E$405,4,FALSE)</f>
        <v>0.9</v>
      </c>
      <c r="H277" s="15">
        <f>VLOOKUP(A277,away!$A$2:$E$405,3,FALSE)</f>
        <v>1.02431610942249</v>
      </c>
      <c r="I277" s="15">
        <f>VLOOKUP(C277,away!$B$2:$E$405,3,FALSE)</f>
        <v>1.08</v>
      </c>
      <c r="J277" s="15">
        <f>VLOOKUP(B277,home!$B$2:$E$405,4,FALSE)</f>
        <v>0.42</v>
      </c>
      <c r="K277" s="17">
        <f t="shared" si="340"/>
        <v>1.155173252279639</v>
      </c>
      <c r="L277" s="17">
        <f t="shared" si="341"/>
        <v>0.46462978723404147</v>
      </c>
      <c r="M277" s="18">
        <f t="shared" si="342"/>
        <v>0.19793768114646523</v>
      </c>
      <c r="N277" s="18">
        <f t="shared" si="343"/>
        <v>0.22865231487865242</v>
      </c>
      <c r="O277" s="18">
        <f t="shared" si="344"/>
        <v>9.1967742676681674E-2</v>
      </c>
      <c r="P277" s="18">
        <f t="shared" si="345"/>
        <v>0.10623867641263932</v>
      </c>
      <c r="Q277" s="18">
        <f t="shared" si="346"/>
        <v>0.13206651910982051</v>
      </c>
      <c r="R277" s="18">
        <f t="shared" si="347"/>
        <v>2.1365476356130838E-2</v>
      </c>
      <c r="S277" s="18">
        <f t="shared" si="348"/>
        <v>1.425531548684489E-2</v>
      </c>
      <c r="T277" s="18">
        <f t="shared" si="349"/>
        <v>6.1362038674736365E-2</v>
      </c>
      <c r="U277" s="18">
        <f t="shared" si="350"/>
        <v>2.4680826808815393E-2</v>
      </c>
      <c r="V277" s="18">
        <f t="shared" si="351"/>
        <v>8.5013617551810388E-4</v>
      </c>
      <c r="W277" s="18">
        <f t="shared" si="352"/>
        <v>5.0853236799114146E-2</v>
      </c>
      <c r="X277" s="18">
        <f t="shared" si="353"/>
        <v>2.362792859413473E-2</v>
      </c>
      <c r="Y277" s="18">
        <f t="shared" si="354"/>
        <v>5.4891197177369721E-3</v>
      </c>
      <c r="Z277" s="18">
        <f t="shared" si="355"/>
        <v>3.3090122445010059E-3</v>
      </c>
      <c r="AA277" s="18">
        <f t="shared" si="356"/>
        <v>3.8224824363133746E-3</v>
      </c>
      <c r="AB277" s="18">
        <f t="shared" si="357"/>
        <v>2.2078147338689597E-3</v>
      </c>
      <c r="AC277" s="18">
        <f t="shared" si="358"/>
        <v>2.8518237891347884E-5</v>
      </c>
      <c r="AD277" s="18">
        <f t="shared" si="359"/>
        <v>1.4686074735544829E-2</v>
      </c>
      <c r="AE277" s="18">
        <f t="shared" si="360"/>
        <v>6.8235877796794251E-3</v>
      </c>
      <c r="AF277" s="18">
        <f t="shared" si="361"/>
        <v>1.5852210691226284E-3</v>
      </c>
      <c r="AG277" s="18">
        <f t="shared" si="362"/>
        <v>2.4551364268845556E-4</v>
      </c>
      <c r="AH277" s="18">
        <f t="shared" si="363"/>
        <v>3.8436641377933488E-4</v>
      </c>
      <c r="AI277" s="18">
        <f t="shared" si="364"/>
        <v>4.4400980027253572E-4</v>
      </c>
      <c r="AJ277" s="18">
        <f t="shared" si="365"/>
        <v>2.5645412251242906E-4</v>
      </c>
      <c r="AK277" s="18">
        <f t="shared" si="366"/>
        <v>9.8749647587734548E-5</v>
      </c>
      <c r="AL277" s="18">
        <f t="shared" si="367"/>
        <v>6.1226136017137728E-7</v>
      </c>
      <c r="AM277" s="18">
        <f t="shared" si="368"/>
        <v>3.3929921430962328E-3</v>
      </c>
      <c r="AN277" s="18">
        <f t="shared" si="369"/>
        <v>1.5764852175335767E-3</v>
      </c>
      <c r="AO277" s="18">
        <f t="shared" si="370"/>
        <v>3.6624099560011867E-4</v>
      </c>
      <c r="AP277" s="18">
        <f t="shared" si="371"/>
        <v>5.6722158620688893E-5</v>
      </c>
      <c r="AQ277" s="18">
        <f t="shared" si="372"/>
        <v>6.588701122846555E-6</v>
      </c>
      <c r="AR277" s="18">
        <f t="shared" si="373"/>
        <v>3.5717617010840793E-5</v>
      </c>
      <c r="AS277" s="18">
        <f t="shared" si="374"/>
        <v>4.1260035806091519E-5</v>
      </c>
      <c r="AT277" s="18">
        <f t="shared" si="375"/>
        <v>2.3831244875648549E-5</v>
      </c>
      <c r="AU277" s="18">
        <f t="shared" si="376"/>
        <v>9.1764055496251387E-6</v>
      </c>
      <c r="AV277" s="18">
        <f t="shared" si="377"/>
        <v>2.6500845607493503E-6</v>
      </c>
      <c r="AW277" s="18">
        <f t="shared" si="378"/>
        <v>9.1282709883541335E-9</v>
      </c>
      <c r="AX277" s="18">
        <f t="shared" si="379"/>
        <v>6.5324896148328897E-4</v>
      </c>
      <c r="AY277" s="18">
        <f t="shared" si="380"/>
        <v>3.0351892598483906E-4</v>
      </c>
      <c r="AZ277" s="18">
        <f t="shared" si="381"/>
        <v>7.0511967000920286E-5</v>
      </c>
      <c r="BA277" s="18">
        <f t="shared" si="382"/>
        <v>1.0920653408363783E-5</v>
      </c>
      <c r="BB277" s="18">
        <f t="shared" si="383"/>
        <v>1.2685152173961929E-6</v>
      </c>
      <c r="BC277" s="18">
        <f t="shared" si="384"/>
        <v>1.1787799111238744E-7</v>
      </c>
      <c r="BD277" s="18">
        <f t="shared" si="385"/>
        <v>2.7659114653756562E-6</v>
      </c>
      <c r="BE277" s="18">
        <f t="shared" si="386"/>
        <v>3.195106942975539E-6</v>
      </c>
      <c r="BF277" s="18">
        <f t="shared" si="387"/>
        <v>1.8454510393491543E-6</v>
      </c>
      <c r="BG277" s="18">
        <f t="shared" si="388"/>
        <v>7.106052263492675E-7</v>
      </c>
      <c r="BH277" s="18">
        <f t="shared" si="389"/>
        <v>2.0521803760219813E-7</v>
      </c>
      <c r="BI277" s="18">
        <f t="shared" si="390"/>
        <v>4.7412477584675303E-8</v>
      </c>
      <c r="BJ277" s="19">
        <f t="shared" si="391"/>
        <v>0.5318301711182899</v>
      </c>
      <c r="BK277" s="19">
        <f t="shared" si="392"/>
        <v>0.3196144586467039</v>
      </c>
      <c r="BL277" s="19">
        <f t="shared" si="393"/>
        <v>0.14534932808895445</v>
      </c>
      <c r="BM277" s="19">
        <f t="shared" si="394"/>
        <v>0.22157104972034539</v>
      </c>
      <c r="BN277" s="19">
        <f t="shared" si="395"/>
        <v>0.77822841058038994</v>
      </c>
    </row>
    <row r="278" spans="1:66" x14ac:dyDescent="0.25">
      <c r="A278" t="s">
        <v>99</v>
      </c>
      <c r="B278" t="s">
        <v>103</v>
      </c>
      <c r="C278" t="s">
        <v>395</v>
      </c>
      <c r="D278" s="16">
        <v>44318</v>
      </c>
      <c r="E278" s="15">
        <f>VLOOKUP(A278,home!$A$2:$E$405,3,FALSE)</f>
        <v>1.34653465346535</v>
      </c>
      <c r="F278" s="15">
        <f>VLOOKUP(B278,home!$B$2:$E$405,3,FALSE)</f>
        <v>0.85</v>
      </c>
      <c r="G278" s="15">
        <f>VLOOKUP(C278,away!$B$2:$E$405,4,FALSE)</f>
        <v>0.31</v>
      </c>
      <c r="H278" s="15">
        <f>VLOOKUP(A278,away!$A$2:$E$405,3,FALSE)</f>
        <v>1.28712871287129</v>
      </c>
      <c r="I278" s="15">
        <f>VLOOKUP(C278,away!$B$2:$E$405,3,FALSE)</f>
        <v>1.18</v>
      </c>
      <c r="J278" s="15">
        <f>VLOOKUP(B278,home!$B$2:$E$405,4,FALSE)</f>
        <v>1.1100000000000001</v>
      </c>
      <c r="K278" s="17">
        <f t="shared" si="340"/>
        <v>0.35481188118811968</v>
      </c>
      <c r="L278" s="17">
        <f t="shared" si="341"/>
        <v>1.6858811881188158</v>
      </c>
      <c r="M278" s="18">
        <f t="shared" si="342"/>
        <v>0.129938623192007</v>
      </c>
      <c r="N278" s="18">
        <f t="shared" si="343"/>
        <v>4.6103767333750226E-2</v>
      </c>
      <c r="O278" s="18">
        <f t="shared" si="344"/>
        <v>0.21906108044946385</v>
      </c>
      <c r="P278" s="18">
        <f t="shared" si="345"/>
        <v>7.7725474049376284E-2</v>
      </c>
      <c r="Q278" s="18">
        <f t="shared" si="346"/>
        <v>8.1790822087736484E-3</v>
      </c>
      <c r="R278" s="18">
        <f t="shared" si="347"/>
        <v>0.18465547728936682</v>
      </c>
      <c r="S278" s="18">
        <f t="shared" si="348"/>
        <v>1.1623274835060525E-2</v>
      </c>
      <c r="T278" s="18">
        <f t="shared" si="349"/>
        <v>1.3788960831848785E-2</v>
      </c>
      <c r="U278" s="18">
        <f t="shared" si="350"/>
        <v>6.5517957268730345E-2</v>
      </c>
      <c r="V278" s="18">
        <f t="shared" si="351"/>
        <v>7.7252246258715726E-4</v>
      </c>
      <c r="W278" s="18">
        <f t="shared" si="352"/>
        <v>9.6734518162908665E-4</v>
      </c>
      <c r="X278" s="18">
        <f t="shared" si="353"/>
        <v>1.6308290441258563E-3</v>
      </c>
      <c r="Y278" s="18">
        <f t="shared" si="354"/>
        <v>1.3746920032647859E-3</v>
      </c>
      <c r="Z278" s="18">
        <f t="shared" si="355"/>
        <v>0.1037690651484149</v>
      </c>
      <c r="AA278" s="18">
        <f t="shared" si="356"/>
        <v>3.681849721444163E-2</v>
      </c>
      <c r="AB278" s="18">
        <f t="shared" si="357"/>
        <v>6.5318201295877891E-3</v>
      </c>
      <c r="AC278" s="18">
        <f t="shared" si="358"/>
        <v>2.8881267720554818E-5</v>
      </c>
      <c r="AD278" s="18">
        <f t="shared" si="359"/>
        <v>8.5806390913019861E-5</v>
      </c>
      <c r="AE278" s="18">
        <f t="shared" si="360"/>
        <v>1.4465938026062946E-4</v>
      </c>
      <c r="AF278" s="18">
        <f t="shared" si="361"/>
        <v>1.2193926393316081E-4</v>
      </c>
      <c r="AG278" s="18">
        <f t="shared" si="362"/>
        <v>6.8525037052656989E-5</v>
      </c>
      <c r="AH278" s="18">
        <f t="shared" si="363"/>
        <v>4.3735578710597134E-2</v>
      </c>
      <c r="AI278" s="18">
        <f t="shared" si="364"/>
        <v>1.5517902957158046E-2</v>
      </c>
      <c r="AJ278" s="18">
        <f t="shared" si="365"/>
        <v>2.7529681701619654E-3</v>
      </c>
      <c r="AK278" s="18">
        <f t="shared" si="366"/>
        <v>3.2559527176872761E-4</v>
      </c>
      <c r="AL278" s="18">
        <f t="shared" si="367"/>
        <v>6.9103709723319805E-7</v>
      </c>
      <c r="AM278" s="18">
        <f t="shared" si="368"/>
        <v>6.0890253955623498E-6</v>
      </c>
      <c r="AN278" s="18">
        <f t="shared" si="369"/>
        <v>1.0265373368356297E-5</v>
      </c>
      <c r="AO278" s="18">
        <f t="shared" si="370"/>
        <v>8.6530999253638835E-6</v>
      </c>
      <c r="AP278" s="18">
        <f t="shared" si="371"/>
        <v>4.8626994610277654E-6</v>
      </c>
      <c r="AQ278" s="18">
        <f t="shared" si="372"/>
        <v>2.0494833862055538E-6</v>
      </c>
      <c r="AR278" s="18">
        <f t="shared" si="373"/>
        <v>1.4746597879937085E-2</v>
      </c>
      <c r="AS278" s="18">
        <f t="shared" si="374"/>
        <v>5.2322681349052137E-3</v>
      </c>
      <c r="AT278" s="18">
        <f t="shared" si="375"/>
        <v>9.2823544991318648E-4</v>
      </c>
      <c r="AU278" s="18">
        <f t="shared" si="376"/>
        <v>1.0978298872306615E-4</v>
      </c>
      <c r="AV278" s="18">
        <f t="shared" si="377"/>
        <v>9.7380771878213038E-6</v>
      </c>
      <c r="AW278" s="18">
        <f t="shared" si="378"/>
        <v>1.1482170207388282E-8</v>
      </c>
      <c r="AX278" s="18">
        <f t="shared" si="379"/>
        <v>3.6007642586695207E-7</v>
      </c>
      <c r="AY278" s="18">
        <f t="shared" si="380"/>
        <v>6.0704607265415382E-7</v>
      </c>
      <c r="AZ278" s="18">
        <f t="shared" si="381"/>
        <v>5.1170377710452296E-7</v>
      </c>
      <c r="BA278" s="18">
        <f t="shared" si="382"/>
        <v>2.8755725723661957E-7</v>
      </c>
      <c r="BB278" s="18">
        <f t="shared" si="383"/>
        <v>1.2119684262056506E-7</v>
      </c>
      <c r="BC278" s="18">
        <f t="shared" si="384"/>
        <v>4.0864695406681437E-8</v>
      </c>
      <c r="BD278" s="18">
        <f t="shared" si="385"/>
        <v>4.143501992423128E-3</v>
      </c>
      <c r="BE278" s="18">
        <f t="shared" si="386"/>
        <v>1.4701637366383719E-3</v>
      </c>
      <c r="BF278" s="18">
        <f t="shared" si="387"/>
        <v>2.6081578052560798E-4</v>
      </c>
      <c r="BG278" s="18">
        <f t="shared" si="388"/>
        <v>3.0846845910612921E-5</v>
      </c>
      <c r="BH278" s="18">
        <f t="shared" si="389"/>
        <v>2.7362068565661556E-6</v>
      </c>
      <c r="BI278" s="18">
        <f t="shared" si="390"/>
        <v>1.941677404196138E-7</v>
      </c>
      <c r="BJ278" s="19">
        <f t="shared" si="391"/>
        <v>7.2499454802159247E-2</v>
      </c>
      <c r="BK278" s="19">
        <f t="shared" si="392"/>
        <v>0.22009007388992144</v>
      </c>
      <c r="BL278" s="19">
        <f t="shared" si="393"/>
        <v>0.60185175872203722</v>
      </c>
      <c r="BM278" s="19">
        <f t="shared" si="394"/>
        <v>0.3325462524758927</v>
      </c>
      <c r="BN278" s="19">
        <f t="shared" si="395"/>
        <v>0.66566350452273781</v>
      </c>
    </row>
    <row r="279" spans="1:66" x14ac:dyDescent="0.25">
      <c r="A279" t="s">
        <v>154</v>
      </c>
      <c r="B279" t="s">
        <v>159</v>
      </c>
      <c r="C279" t="s">
        <v>163</v>
      </c>
      <c r="D279" s="16">
        <v>44318</v>
      </c>
      <c r="E279" s="15">
        <f>VLOOKUP(A279,home!$A$2:$E$405,3,FALSE)</f>
        <v>1.33891213389121</v>
      </c>
      <c r="F279" s="15">
        <f>VLOOKUP(B279,home!$B$2:$E$405,3,FALSE)</f>
        <v>0.68</v>
      </c>
      <c r="G279" s="15">
        <f>VLOOKUP(C279,away!$B$2:$E$405,4,FALSE)</f>
        <v>1.06</v>
      </c>
      <c r="H279" s="15">
        <f>VLOOKUP(A279,away!$A$2:$E$405,3,FALSE)</f>
        <v>1.02928870292887</v>
      </c>
      <c r="I279" s="15">
        <f>VLOOKUP(C279,away!$B$2:$E$405,3,FALSE)</f>
        <v>0.93</v>
      </c>
      <c r="J279" s="15">
        <f>VLOOKUP(B279,home!$B$2:$E$405,4,FALSE)</f>
        <v>0.81</v>
      </c>
      <c r="K279" s="17">
        <f t="shared" si="340"/>
        <v>0.96508786610878428</v>
      </c>
      <c r="L279" s="17">
        <f t="shared" si="341"/>
        <v>0.77536317991631787</v>
      </c>
      <c r="M279" s="18">
        <f t="shared" si="342"/>
        <v>0.17544125068944622</v>
      </c>
      <c r="N279" s="18">
        <f t="shared" si="343"/>
        <v>0.16931622225533394</v>
      </c>
      <c r="O279" s="18">
        <f t="shared" si="344"/>
        <v>0.1360306860230649</v>
      </c>
      <c r="P279" s="18">
        <f t="shared" si="345"/>
        <v>0.13128156449931375</v>
      </c>
      <c r="Q279" s="18">
        <f t="shared" si="346"/>
        <v>8.1702515817000429E-2</v>
      </c>
      <c r="R279" s="18">
        <f t="shared" si="347"/>
        <v>5.2736592640520899E-2</v>
      </c>
      <c r="S279" s="18">
        <f t="shared" si="348"/>
        <v>2.4559288522024089E-2</v>
      </c>
      <c r="T279" s="18">
        <f t="shared" si="349"/>
        <v>6.3349122471032707E-2</v>
      </c>
      <c r="U279" s="18">
        <f t="shared" si="350"/>
        <v>5.0895445657288534E-2</v>
      </c>
      <c r="V279" s="18">
        <f t="shared" si="351"/>
        <v>2.0419509269032124E-3</v>
      </c>
      <c r="W279" s="18">
        <f t="shared" si="352"/>
        <v>2.628336888184938E-2</v>
      </c>
      <c r="X279" s="18">
        <f t="shared" si="353"/>
        <v>2.0379156475144329E-2</v>
      </c>
      <c r="Y279" s="18">
        <f t="shared" si="354"/>
        <v>7.9006237842900624E-3</v>
      </c>
      <c r="Z279" s="18">
        <f t="shared" si="355"/>
        <v>1.3630004055901928E-2</v>
      </c>
      <c r="AA279" s="18">
        <f t="shared" si="356"/>
        <v>1.3154151529364467E-2</v>
      </c>
      <c r="AB279" s="18">
        <f t="shared" si="357"/>
        <v>6.3474560149729764E-3</v>
      </c>
      <c r="AC279" s="18">
        <f t="shared" si="358"/>
        <v>9.5498675219346337E-5</v>
      </c>
      <c r="AD279" s="18">
        <f t="shared" si="359"/>
        <v>6.3414400970835099E-3</v>
      </c>
      <c r="AE279" s="18">
        <f t="shared" si="360"/>
        <v>4.9169191589235137E-3</v>
      </c>
      <c r="AF279" s="18">
        <f t="shared" si="361"/>
        <v>1.9061990372272008E-3</v>
      </c>
      <c r="AG279" s="18">
        <f t="shared" si="362"/>
        <v>4.9266551568596885E-4</v>
      </c>
      <c r="AH279" s="18">
        <f t="shared" si="363"/>
        <v>2.6420508217641068E-3</v>
      </c>
      <c r="AI279" s="18">
        <f t="shared" si="364"/>
        <v>2.549811189727282E-3</v>
      </c>
      <c r="AJ279" s="18">
        <f t="shared" si="365"/>
        <v>1.2303959200371014E-3</v>
      </c>
      <c r="AK279" s="18">
        <f t="shared" si="366"/>
        <v>3.9581339097918687E-4</v>
      </c>
      <c r="AL279" s="18">
        <f t="shared" si="367"/>
        <v>2.8584418866461766E-6</v>
      </c>
      <c r="AM279" s="18">
        <f t="shared" si="368"/>
        <v>1.2240093782702017E-3</v>
      </c>
      <c r="AN279" s="18">
        <f t="shared" si="369"/>
        <v>9.4905180378297867E-4</v>
      </c>
      <c r="AO279" s="18">
        <f t="shared" si="370"/>
        <v>3.679299122432438E-4</v>
      </c>
      <c r="AP279" s="18">
        <f t="shared" si="371"/>
        <v>9.5093102247751125E-5</v>
      </c>
      <c r="AQ279" s="18">
        <f t="shared" si="372"/>
        <v>1.8432922536730966E-5</v>
      </c>
      <c r="AR279" s="18">
        <f t="shared" si="373"/>
        <v>4.0970978533270779E-4</v>
      </c>
      <c r="AS279" s="18">
        <f t="shared" si="374"/>
        <v>3.9540594245063109E-4</v>
      </c>
      <c r="AT279" s="18">
        <f t="shared" si="375"/>
        <v>1.9080073862320614E-4</v>
      </c>
      <c r="AU279" s="18">
        <f t="shared" si="376"/>
        <v>6.1379825896616636E-5</v>
      </c>
      <c r="AV279" s="18">
        <f t="shared" si="377"/>
        <v>1.4809231299173611E-5</v>
      </c>
      <c r="AW279" s="18">
        <f t="shared" si="378"/>
        <v>5.9415382236153178E-8</v>
      </c>
      <c r="AX279" s="18">
        <f t="shared" si="379"/>
        <v>1.9687943316198806E-4</v>
      </c>
      <c r="AY279" s="18">
        <f t="shared" si="380"/>
        <v>1.5265306335660121E-4</v>
      </c>
      <c r="AZ279" s="18">
        <f t="shared" si="381"/>
        <v>5.9180782314070715E-5</v>
      </c>
      <c r="BA279" s="18">
        <f t="shared" si="382"/>
        <v>1.5295533188324423E-5</v>
      </c>
      <c r="BB279" s="18">
        <f t="shared" si="383"/>
        <v>2.9648983128536999E-6</v>
      </c>
      <c r="BC279" s="18">
        <f t="shared" si="384"/>
        <v>4.5977459679655417E-7</v>
      </c>
      <c r="BD279" s="18">
        <f t="shared" si="385"/>
        <v>5.2945646999733373E-5</v>
      </c>
      <c r="BE279" s="18">
        <f t="shared" si="386"/>
        <v>5.1097201482721636E-5</v>
      </c>
      <c r="BF279" s="18">
        <f t="shared" si="387"/>
        <v>2.4656644571545213E-5</v>
      </c>
      <c r="BG279" s="18">
        <f t="shared" si="388"/>
        <v>7.9319428316517701E-6</v>
      </c>
      <c r="BH279" s="18">
        <f t="shared" si="389"/>
        <v>1.9137554453739187E-6</v>
      </c>
      <c r="BI279" s="18">
        <f t="shared" si="390"/>
        <v>3.6938843180599635E-7</v>
      </c>
      <c r="BJ279" s="19">
        <f t="shared" si="391"/>
        <v>0.38567018409758258</v>
      </c>
      <c r="BK279" s="19">
        <f t="shared" si="392"/>
        <v>0.33357506481814991</v>
      </c>
      <c r="BL279" s="19">
        <f t="shared" si="393"/>
        <v>0.26719342329108459</v>
      </c>
      <c r="BM279" s="19">
        <f t="shared" si="394"/>
        <v>0.25340725069006442</v>
      </c>
      <c r="BN279" s="19">
        <f t="shared" si="395"/>
        <v>0.74650883192468009</v>
      </c>
    </row>
    <row r="280" spans="1:66" x14ac:dyDescent="0.25">
      <c r="A280" t="s">
        <v>154</v>
      </c>
      <c r="B280" t="s">
        <v>161</v>
      </c>
      <c r="C280" t="s">
        <v>160</v>
      </c>
      <c r="D280" s="16">
        <v>44318</v>
      </c>
      <c r="E280" s="15">
        <f>VLOOKUP(A280,home!$A$2:$E$405,3,FALSE)</f>
        <v>1.33891213389121</v>
      </c>
      <c r="F280" s="15">
        <f>VLOOKUP(B280,home!$B$2:$E$405,3,FALSE)</f>
        <v>0.44</v>
      </c>
      <c r="G280" s="15">
        <f>VLOOKUP(C280,away!$B$2:$E$405,4,FALSE)</f>
        <v>1.06</v>
      </c>
      <c r="H280" s="15">
        <f>VLOOKUP(A280,away!$A$2:$E$405,3,FALSE)</f>
        <v>1.02928870292887</v>
      </c>
      <c r="I280" s="15">
        <f>VLOOKUP(C280,away!$B$2:$E$405,3,FALSE)</f>
        <v>0.75</v>
      </c>
      <c r="J280" s="15">
        <f>VLOOKUP(B280,home!$B$2:$E$405,4,FALSE)</f>
        <v>0.4</v>
      </c>
      <c r="K280" s="17">
        <f t="shared" si="340"/>
        <v>0.62446861924686037</v>
      </c>
      <c r="L280" s="17">
        <f t="shared" si="341"/>
        <v>0.30878661087866099</v>
      </c>
      <c r="M280" s="18">
        <f t="shared" si="342"/>
        <v>0.39327143542977766</v>
      </c>
      <c r="N280" s="18">
        <f t="shared" si="343"/>
        <v>0.24558567027206402</v>
      </c>
      <c r="O280" s="18">
        <f t="shared" si="344"/>
        <v>0.12143695370174719</v>
      </c>
      <c r="P280" s="18">
        <f t="shared" si="345"/>
        <v>7.5833566803674965E-2</v>
      </c>
      <c r="Q280" s="18">
        <f t="shared" si="346"/>
        <v>7.668027221080527E-2</v>
      </c>
      <c r="R280" s="18">
        <f t="shared" si="347"/>
        <v>1.8749052684495688E-2</v>
      </c>
      <c r="S280" s="18">
        <f t="shared" si="348"/>
        <v>3.6557001958983379E-3</v>
      </c>
      <c r="T280" s="18">
        <f t="shared" si="349"/>
        <v>2.3677841377227726E-2</v>
      </c>
      <c r="U280" s="18">
        <f t="shared" si="350"/>
        <v>1.1708195042073662E-2</v>
      </c>
      <c r="V280" s="18">
        <f t="shared" si="351"/>
        <v>7.8324411884717662E-5</v>
      </c>
      <c r="W280" s="18">
        <f t="shared" si="352"/>
        <v>1.5961474570318324E-2</v>
      </c>
      <c r="X280" s="18">
        <f t="shared" si="353"/>
        <v>4.9286896371945263E-3</v>
      </c>
      <c r="Y280" s="18">
        <f t="shared" si="354"/>
        <v>7.6095668457103747E-4</v>
      </c>
      <c r="Z280" s="18">
        <f t="shared" si="355"/>
        <v>1.929818811876962E-3</v>
      </c>
      <c r="AA280" s="18">
        <f t="shared" si="356"/>
        <v>1.2051112888494227E-3</v>
      </c>
      <c r="AB280" s="18">
        <f t="shared" si="357"/>
        <v>3.762770912933017E-4</v>
      </c>
      <c r="AC280" s="18">
        <f t="shared" si="358"/>
        <v>9.4394402089731461E-7</v>
      </c>
      <c r="AD280" s="18">
        <f t="shared" si="359"/>
        <v>2.4918599965176387E-3</v>
      </c>
      <c r="AE280" s="18">
        <f t="shared" si="360"/>
        <v>7.6945300310879363E-4</v>
      </c>
      <c r="AF280" s="18">
        <f t="shared" si="361"/>
        <v>1.1879839253018607E-4</v>
      </c>
      <c r="AG280" s="18">
        <f t="shared" si="362"/>
        <v>1.2227784335743001E-5</v>
      </c>
      <c r="AH280" s="18">
        <f t="shared" si="363"/>
        <v>1.4897555263234275E-4</v>
      </c>
      <c r="AI280" s="18">
        <f t="shared" si="364"/>
        <v>9.3030557653857047E-5</v>
      </c>
      <c r="AJ280" s="18">
        <f t="shared" si="365"/>
        <v>2.9047331942934773E-5</v>
      </c>
      <c r="AK280" s="18">
        <f t="shared" si="366"/>
        <v>6.0463824237365677E-6</v>
      </c>
      <c r="AL280" s="18">
        <f t="shared" si="367"/>
        <v>7.280736460243413E-9</v>
      </c>
      <c r="AM280" s="18">
        <f t="shared" si="368"/>
        <v>3.1121767427637142E-4</v>
      </c>
      <c r="AN280" s="18">
        <f t="shared" si="369"/>
        <v>9.6099850885339756E-5</v>
      </c>
      <c r="AO280" s="18">
        <f t="shared" si="370"/>
        <v>1.4837173630414375E-5</v>
      </c>
      <c r="AP280" s="18">
        <f t="shared" si="371"/>
        <v>1.5271735201179648E-6</v>
      </c>
      <c r="AQ280" s="18">
        <f t="shared" si="372"/>
        <v>1.1789268387521519E-7</v>
      </c>
      <c r="AR280" s="18">
        <f t="shared" si="373"/>
        <v>9.2003312002233409E-6</v>
      </c>
      <c r="AS280" s="18">
        <f t="shared" si="374"/>
        <v>5.7453181212172782E-6</v>
      </c>
      <c r="AT280" s="18">
        <f t="shared" si="375"/>
        <v>1.7938854371452599E-6</v>
      </c>
      <c r="AU280" s="18">
        <f t="shared" si="376"/>
        <v>3.7340838734038372E-7</v>
      </c>
      <c r="AV280" s="18">
        <f t="shared" si="377"/>
        <v>5.8295455014411547E-8</v>
      </c>
      <c r="AW280" s="18">
        <f t="shared" si="378"/>
        <v>3.8997960088194029E-11</v>
      </c>
      <c r="AX280" s="18">
        <f t="shared" si="379"/>
        <v>3.2390945223430783E-5</v>
      </c>
      <c r="AY280" s="18">
        <f t="shared" si="380"/>
        <v>1.0001890198699543E-5</v>
      </c>
      <c r="AZ280" s="18">
        <f t="shared" si="381"/>
        <v>1.5442248884184642E-6</v>
      </c>
      <c r="BA280" s="18">
        <f t="shared" si="382"/>
        <v>1.5894532324307204E-7</v>
      </c>
      <c r="BB280" s="18">
        <f t="shared" si="383"/>
        <v>1.2270046919810364E-8</v>
      </c>
      <c r="BC280" s="18">
        <f t="shared" si="384"/>
        <v>7.5776524073807915E-10</v>
      </c>
      <c r="BD280" s="18">
        <f t="shared" si="385"/>
        <v>4.7348984837969492E-7</v>
      </c>
      <c r="BE280" s="18">
        <f t="shared" si="386"/>
        <v>2.9567955184507331E-7</v>
      </c>
      <c r="BF280" s="18">
        <f t="shared" si="387"/>
        <v>9.23213007401117E-8</v>
      </c>
      <c r="BG280" s="18">
        <f t="shared" si="388"/>
        <v>1.9217251733417235E-8</v>
      </c>
      <c r="BH280" s="18">
        <f t="shared" si="389"/>
        <v>3.0001426639215981E-9</v>
      </c>
      <c r="BI280" s="18">
        <f t="shared" si="390"/>
        <v>3.746989893765438E-10</v>
      </c>
      <c r="BJ280" s="19">
        <f t="shared" si="391"/>
        <v>0.37145515272711532</v>
      </c>
      <c r="BK280" s="19">
        <f t="shared" si="392"/>
        <v>0.47284997995619171</v>
      </c>
      <c r="BL280" s="19">
        <f t="shared" si="393"/>
        <v>0.15377074495450746</v>
      </c>
      <c r="BM280" s="19">
        <f t="shared" si="394"/>
        <v>6.8438743495925949E-2</v>
      </c>
      <c r="BN280" s="19">
        <f t="shared" si="395"/>
        <v>0.93155695110256487</v>
      </c>
    </row>
    <row r="281" spans="1:66" x14ac:dyDescent="0.25">
      <c r="A281" t="s">
        <v>154</v>
      </c>
      <c r="B281" t="s">
        <v>165</v>
      </c>
      <c r="C281" t="s">
        <v>158</v>
      </c>
      <c r="D281" s="16">
        <v>44318</v>
      </c>
      <c r="E281" s="15">
        <f>VLOOKUP(A281,home!$A$2:$E$405,3,FALSE)</f>
        <v>1.33891213389121</v>
      </c>
      <c r="F281" s="15">
        <f>VLOOKUP(B281,home!$B$2:$E$405,3,FALSE)</f>
        <v>0.86</v>
      </c>
      <c r="G281" s="15">
        <f>VLOOKUP(C281,away!$B$2:$E$405,4,FALSE)</f>
        <v>0.5</v>
      </c>
      <c r="H281" s="15">
        <f>VLOOKUP(A281,away!$A$2:$E$405,3,FALSE)</f>
        <v>1.02928870292887</v>
      </c>
      <c r="I281" s="15">
        <f>VLOOKUP(C281,away!$B$2:$E$405,3,FALSE)</f>
        <v>0.87</v>
      </c>
      <c r="J281" s="15">
        <f>VLOOKUP(B281,home!$B$2:$E$405,4,FALSE)</f>
        <v>1.57</v>
      </c>
      <c r="K281" s="17">
        <f t="shared" si="340"/>
        <v>0.57573221757322024</v>
      </c>
      <c r="L281" s="17">
        <f t="shared" si="341"/>
        <v>1.4059054393305437</v>
      </c>
      <c r="M281" s="18">
        <f t="shared" si="342"/>
        <v>0.13784331231552013</v>
      </c>
      <c r="N281" s="18">
        <f t="shared" si="343"/>
        <v>7.9360835877052394E-2</v>
      </c>
      <c r="O281" s="18">
        <f t="shared" si="344"/>
        <v>0.19379466255972869</v>
      </c>
      <c r="P281" s="18">
        <f t="shared" si="345"/>
        <v>0.1115738308293665</v>
      </c>
      <c r="Q281" s="18">
        <f t="shared" si="346"/>
        <v>2.2845295013979871E-2</v>
      </c>
      <c r="R281" s="18">
        <f t="shared" si="347"/>
        <v>0.13622848510297494</v>
      </c>
      <c r="S281" s="18">
        <f t="shared" si="348"/>
        <v>2.2577663574721109E-2</v>
      </c>
      <c r="T281" s="18">
        <f t="shared" si="349"/>
        <v>3.2118324523265254E-2</v>
      </c>
      <c r="U281" s="18">
        <f t="shared" si="350"/>
        <v>7.843112782497616E-2</v>
      </c>
      <c r="V281" s="18">
        <f t="shared" si="351"/>
        <v>2.0305474010811606E-3</v>
      </c>
      <c r="W281" s="18">
        <f t="shared" si="352"/>
        <v>4.3842574531710215E-3</v>
      </c>
      <c r="X281" s="18">
        <f t="shared" si="353"/>
        <v>6.1638514008386155E-3</v>
      </c>
      <c r="Y281" s="18">
        <f t="shared" si="354"/>
        <v>4.3328961058321019E-3</v>
      </c>
      <c r="Z281" s="18">
        <f t="shared" si="355"/>
        <v>6.3841456066010799E-2</v>
      </c>
      <c r="AA281" s="18">
        <f t="shared" si="356"/>
        <v>3.6755583073987713E-2</v>
      </c>
      <c r="AB281" s="18">
        <f t="shared" si="357"/>
        <v>1.0580686675691831E-2</v>
      </c>
      <c r="AC281" s="18">
        <f t="shared" si="358"/>
        <v>1.0272349652546892E-4</v>
      </c>
      <c r="AD281" s="18">
        <f t="shared" si="359"/>
        <v>6.3103956648151774E-4</v>
      </c>
      <c r="AE281" s="18">
        <f t="shared" si="360"/>
        <v>8.8718195894915404E-4</v>
      </c>
      <c r="AF281" s="18">
        <f t="shared" si="361"/>
        <v>6.2364697088127159E-4</v>
      </c>
      <c r="AG281" s="18">
        <f t="shared" si="362"/>
        <v>2.9226288952799895E-4</v>
      </c>
      <c r="AH281" s="18">
        <f t="shared" si="363"/>
        <v>2.2438762584496636E-2</v>
      </c>
      <c r="AI281" s="18">
        <f t="shared" si="364"/>
        <v>1.2918718542371251E-2</v>
      </c>
      <c r="AJ281" s="18">
        <f t="shared" si="365"/>
        <v>3.71886123730184E-3</v>
      </c>
      <c r="AK281" s="18">
        <f t="shared" si="366"/>
        <v>7.1368940899962604E-4</v>
      </c>
      <c r="AL281" s="18">
        <f t="shared" si="367"/>
        <v>3.325878878272784E-6</v>
      </c>
      <c r="AM281" s="18">
        <f t="shared" si="368"/>
        <v>7.2661961797369586E-5</v>
      </c>
      <c r="AN281" s="18">
        <f t="shared" si="369"/>
        <v>1.0215584732335006E-4</v>
      </c>
      <c r="AO281" s="18">
        <f t="shared" si="370"/>
        <v>7.181073070565922E-5</v>
      </c>
      <c r="AP281" s="18">
        <f t="shared" si="371"/>
        <v>3.3653032300462399E-5</v>
      </c>
      <c r="AQ281" s="18">
        <f t="shared" si="372"/>
        <v>1.1828245290296646E-5</v>
      </c>
      <c r="AR281" s="18">
        <f t="shared" si="373"/>
        <v>6.3093556738780948E-3</v>
      </c>
      <c r="AS281" s="18">
        <f t="shared" si="374"/>
        <v>3.6324993335800151E-3</v>
      </c>
      <c r="AT281" s="18">
        <f t="shared" si="375"/>
        <v>1.0456734483276333E-3</v>
      </c>
      <c r="AU281" s="18">
        <f t="shared" si="376"/>
        <v>2.0067596442103485E-4</v>
      </c>
      <c r="AV281" s="18">
        <f t="shared" si="377"/>
        <v>2.8883904502441757E-5</v>
      </c>
      <c r="AW281" s="18">
        <f t="shared" si="378"/>
        <v>7.4779158284438999E-8</v>
      </c>
      <c r="AX281" s="18">
        <f t="shared" si="379"/>
        <v>6.9723053998033632E-6</v>
      </c>
      <c r="AY281" s="18">
        <f t="shared" si="380"/>
        <v>9.8024020862572698E-6</v>
      </c>
      <c r="AZ281" s="18">
        <f t="shared" si="381"/>
        <v>6.8906252057870838E-6</v>
      </c>
      <c r="BA281" s="18">
        <f t="shared" si="382"/>
        <v>3.2291891524014025E-6</v>
      </c>
      <c r="BB281" s="18">
        <f t="shared" si="383"/>
        <v>1.1349836484970803E-6</v>
      </c>
      <c r="BC281" s="18">
        <f t="shared" si="384"/>
        <v>3.1913593699465386E-7</v>
      </c>
      <c r="BD281" s="18">
        <f t="shared" si="385"/>
        <v>1.4783929100960417E-3</v>
      </c>
      <c r="BE281" s="18">
        <f t="shared" si="386"/>
        <v>8.5115842857412061E-4</v>
      </c>
      <c r="BF281" s="18">
        <f t="shared" si="387"/>
        <v>2.4501966479455791E-4</v>
      </c>
      <c r="BG281" s="18">
        <f t="shared" si="388"/>
        <v>4.7021904987072642E-5</v>
      </c>
      <c r="BH281" s="18">
        <f t="shared" si="389"/>
        <v>6.7680064081811488E-6</v>
      </c>
      <c r="BI281" s="18">
        <f t="shared" si="390"/>
        <v>7.793118675863799E-7</v>
      </c>
      <c r="BJ281" s="19">
        <f t="shared" si="391"/>
        <v>0.15196005021882611</v>
      </c>
      <c r="BK281" s="19">
        <f t="shared" si="392"/>
        <v>0.27414120589817886</v>
      </c>
      <c r="BL281" s="19">
        <f t="shared" si="393"/>
        <v>0.5094268055619654</v>
      </c>
      <c r="BM281" s="19">
        <f t="shared" si="394"/>
        <v>0.31771336842343095</v>
      </c>
      <c r="BN281" s="19">
        <f t="shared" si="395"/>
        <v>0.68164642169862255</v>
      </c>
    </row>
    <row r="282" spans="1:66" x14ac:dyDescent="0.25">
      <c r="A282" t="s">
        <v>154</v>
      </c>
      <c r="B282" t="s">
        <v>169</v>
      </c>
      <c r="C282" t="s">
        <v>168</v>
      </c>
      <c r="D282" s="16">
        <v>44318</v>
      </c>
      <c r="E282" s="15">
        <f>VLOOKUP(A282,home!$A$2:$E$405,3,FALSE)</f>
        <v>1.33891213389121</v>
      </c>
      <c r="F282" s="15">
        <f>VLOOKUP(B282,home!$B$2:$E$405,3,FALSE)</f>
        <v>0.75</v>
      </c>
      <c r="G282" s="15">
        <f>VLOOKUP(C282,away!$B$2:$E$405,4,FALSE)</f>
        <v>1.1200000000000001</v>
      </c>
      <c r="H282" s="15">
        <f>VLOOKUP(A282,away!$A$2:$E$405,3,FALSE)</f>
        <v>1.02928870292887</v>
      </c>
      <c r="I282" s="15">
        <f>VLOOKUP(C282,away!$B$2:$E$405,3,FALSE)</f>
        <v>0.37</v>
      </c>
      <c r="J282" s="15">
        <f>VLOOKUP(B282,home!$B$2:$E$405,4,FALSE)</f>
        <v>1.1299999999999999</v>
      </c>
      <c r="K282" s="17">
        <f t="shared" si="340"/>
        <v>1.1246861924686167</v>
      </c>
      <c r="L282" s="17">
        <f t="shared" si="341"/>
        <v>0.43034560669456051</v>
      </c>
      <c r="M282" s="18">
        <f t="shared" si="342"/>
        <v>0.21118266710210606</v>
      </c>
      <c r="N282" s="18">
        <f t="shared" si="343"/>
        <v>0.23751422977843509</v>
      </c>
      <c r="O282" s="18">
        <f t="shared" si="344"/>
        <v>9.0881532997431264E-2</v>
      </c>
      <c r="P282" s="18">
        <f t="shared" si="345"/>
        <v>0.10221320531259191</v>
      </c>
      <c r="Q282" s="18">
        <f t="shared" si="346"/>
        <v>0.1335644873733122</v>
      </c>
      <c r="R282" s="18">
        <f t="shared" si="347"/>
        <v>1.9555234227555632E-2</v>
      </c>
      <c r="S282" s="18">
        <f t="shared" si="348"/>
        <v>1.2367893970226633E-2</v>
      </c>
      <c r="T282" s="18">
        <f t="shared" si="349"/>
        <v>5.7478890351516009E-2</v>
      </c>
      <c r="U282" s="18">
        <f t="shared" si="350"/>
        <v>2.1993501926221511E-2</v>
      </c>
      <c r="V282" s="18">
        <f t="shared" si="351"/>
        <v>6.6512302306826311E-4</v>
      </c>
      <c r="W282" s="18">
        <f t="shared" si="352"/>
        <v>5.0072711584304375E-2</v>
      </c>
      <c r="X282" s="18">
        <f t="shared" si="353"/>
        <v>2.1548571445589217E-2</v>
      </c>
      <c r="Y282" s="18">
        <f t="shared" si="354"/>
        <v>4.6366665260765853E-3</v>
      </c>
      <c r="Z282" s="18">
        <f t="shared" si="355"/>
        <v>2.8051697125705557E-3</v>
      </c>
      <c r="AA282" s="18">
        <f t="shared" si="356"/>
        <v>3.154935643259262E-3</v>
      </c>
      <c r="AB282" s="18">
        <f t="shared" si="357"/>
        <v>1.7741562780503931E-3</v>
      </c>
      <c r="AC282" s="18">
        <f t="shared" si="358"/>
        <v>2.0120127828168867E-5</v>
      </c>
      <c r="AD282" s="18">
        <f t="shared" si="359"/>
        <v>1.4079021834582614E-2</v>
      </c>
      <c r="AE282" s="18">
        <f t="shared" si="360"/>
        <v>6.05884519306942E-3</v>
      </c>
      <c r="AF282" s="18">
        <f t="shared" si="361"/>
        <v>1.3036987052399403E-3</v>
      </c>
      <c r="AG282" s="18">
        <f t="shared" si="362"/>
        <v>1.8701367008446511E-4</v>
      </c>
      <c r="AH282" s="18">
        <f t="shared" si="363"/>
        <v>3.0179811545934525E-4</v>
      </c>
      <c r="AI282" s="18">
        <f t="shared" si="364"/>
        <v>3.39428173370175E-4</v>
      </c>
      <c r="AJ282" s="18">
        <f t="shared" si="365"/>
        <v>1.9087508996213986E-4</v>
      </c>
      <c r="AK282" s="18">
        <f t="shared" si="366"/>
        <v>7.1558192722207925E-5</v>
      </c>
      <c r="AL282" s="18">
        <f t="shared" si="367"/>
        <v>3.895287023005325E-7</v>
      </c>
      <c r="AM282" s="18">
        <f t="shared" si="368"/>
        <v>3.1668962921638476E-3</v>
      </c>
      <c r="AN282" s="18">
        <f t="shared" si="369"/>
        <v>1.3628599061900053E-3</v>
      </c>
      <c r="AO282" s="18">
        <f t="shared" si="370"/>
        <v>2.9325038658451472E-4</v>
      </c>
      <c r="AP282" s="18">
        <f t="shared" si="371"/>
        <v>4.2066338509375817E-5</v>
      </c>
      <c r="AQ282" s="18">
        <f t="shared" si="372"/>
        <v>4.5257659918090197E-6</v>
      </c>
      <c r="AR282" s="18">
        <f t="shared" si="373"/>
        <v>2.5975498619325395E-5</v>
      </c>
      <c r="AS282" s="18">
        <f t="shared" si="374"/>
        <v>2.9214284639642889E-5</v>
      </c>
      <c r="AT282" s="18">
        <f t="shared" si="375"/>
        <v>1.6428451278527181E-5</v>
      </c>
      <c r="AU282" s="18">
        <f t="shared" si="376"/>
        <v>6.1589507722009717E-6</v>
      </c>
      <c r="AV282" s="18">
        <f t="shared" si="377"/>
        <v>1.7317217233970886E-6</v>
      </c>
      <c r="AW282" s="18">
        <f t="shared" si="378"/>
        <v>5.237037701602327E-9</v>
      </c>
      <c r="AX282" s="18">
        <f t="shared" si="379"/>
        <v>5.9362742212945715E-4</v>
      </c>
      <c r="AY282" s="18">
        <f t="shared" si="380"/>
        <v>2.5546495312682926E-4</v>
      </c>
      <c r="AZ282" s="18">
        <f t="shared" si="381"/>
        <v>5.4969110121281385E-5</v>
      </c>
      <c r="BA282" s="18">
        <f t="shared" si="382"/>
        <v>7.8852383482009849E-6</v>
      </c>
      <c r="BB282" s="18">
        <f t="shared" si="383"/>
        <v>8.4834442022194124E-7</v>
      </c>
      <c r="BC282" s="18">
        <f t="shared" si="384"/>
        <v>7.3016258841271316E-8</v>
      </c>
      <c r="BD282" s="18">
        <f t="shared" si="385"/>
        <v>1.8630736187545505E-6</v>
      </c>
      <c r="BE282" s="18">
        <f t="shared" si="386"/>
        <v>2.0953731745657826E-6</v>
      </c>
      <c r="BF282" s="18">
        <f t="shared" si="387"/>
        <v>1.1783186387516344E-6</v>
      </c>
      <c r="BG282" s="18">
        <f t="shared" si="388"/>
        <v>4.4174623444412642E-7</v>
      </c>
      <c r="BH282" s="18">
        <f t="shared" si="389"/>
        <v>1.2420647261357832E-7</v>
      </c>
      <c r="BI282" s="18">
        <f t="shared" si="390"/>
        <v>2.7938660952744575E-8</v>
      </c>
      <c r="BJ282" s="19">
        <f t="shared" si="391"/>
        <v>0.53222660323605431</v>
      </c>
      <c r="BK282" s="19">
        <f t="shared" si="392"/>
        <v>0.32670486401765014</v>
      </c>
      <c r="BL282" s="19">
        <f t="shared" si="393"/>
        <v>0.13834826020786503</v>
      </c>
      <c r="BM282" s="19">
        <f t="shared" si="394"/>
        <v>0.20491808066661876</v>
      </c>
      <c r="BN282" s="19">
        <f t="shared" si="395"/>
        <v>0.79491135679143221</v>
      </c>
    </row>
    <row r="283" spans="1:66" x14ac:dyDescent="0.25">
      <c r="A283" t="s">
        <v>154</v>
      </c>
      <c r="B283" t="s">
        <v>170</v>
      </c>
      <c r="C283" t="s">
        <v>172</v>
      </c>
      <c r="D283" s="16">
        <v>44318</v>
      </c>
      <c r="E283" s="15">
        <f>VLOOKUP(A283,home!$A$2:$E$405,3,FALSE)</f>
        <v>1.33891213389121</v>
      </c>
      <c r="F283" s="15">
        <f>VLOOKUP(B283,home!$B$2:$E$405,3,FALSE)</f>
        <v>1.24</v>
      </c>
      <c r="G283" s="15">
        <f>VLOOKUP(C283,away!$B$2:$E$405,4,FALSE)</f>
        <v>1.26</v>
      </c>
      <c r="H283" s="15">
        <f>VLOOKUP(A283,away!$A$2:$E$405,3,FALSE)</f>
        <v>1.02928870292887</v>
      </c>
      <c r="I283" s="15">
        <f>VLOOKUP(C283,away!$B$2:$E$405,3,FALSE)</f>
        <v>0.56999999999999995</v>
      </c>
      <c r="J283" s="15">
        <f>VLOOKUP(B283,home!$B$2:$E$405,4,FALSE)</f>
        <v>1.7</v>
      </c>
      <c r="K283" s="17">
        <f t="shared" si="340"/>
        <v>2.0919163179916263</v>
      </c>
      <c r="L283" s="17">
        <f t="shared" si="341"/>
        <v>0.99738075313807484</v>
      </c>
      <c r="M283" s="18">
        <f t="shared" si="342"/>
        <v>4.5533950286124565E-2</v>
      </c>
      <c r="N283" s="18">
        <f t="shared" si="343"/>
        <v>9.5253213626163458E-2</v>
      </c>
      <c r="O283" s="18">
        <f t="shared" si="344"/>
        <v>4.5414685629726573E-2</v>
      </c>
      <c r="P283" s="18">
        <f t="shared" si="345"/>
        <v>9.5003721945284836E-2</v>
      </c>
      <c r="Q283" s="18">
        <f t="shared" si="346"/>
        <v>9.9630875962856844E-2</v>
      </c>
      <c r="R283" s="18">
        <f t="shared" si="347"/>
        <v>2.2647866678452797E-2</v>
      </c>
      <c r="S283" s="18">
        <f t="shared" si="348"/>
        <v>4.9554821878738775E-2</v>
      </c>
      <c r="T283" s="18">
        <f t="shared" si="349"/>
        <v>9.9369918103640278E-2</v>
      </c>
      <c r="U283" s="18">
        <f t="shared" si="350"/>
        <v>4.7377441872354216E-2</v>
      </c>
      <c r="V283" s="18">
        <f t="shared" si="351"/>
        <v>1.148811305564928E-2</v>
      </c>
      <c r="W283" s="18">
        <f t="shared" si="352"/>
        <v>6.9473151734166627E-2</v>
      </c>
      <c r="X283" s="18">
        <f t="shared" si="353"/>
        <v>6.9291184399498856E-2</v>
      </c>
      <c r="Y283" s="18">
        <f t="shared" si="354"/>
        <v>3.4554846841100689E-2</v>
      </c>
      <c r="Z283" s="18">
        <f t="shared" si="355"/>
        <v>7.5295154415753211E-3</v>
      </c>
      <c r="AA283" s="18">
        <f t="shared" si="356"/>
        <v>1.5751116218801341E-2</v>
      </c>
      <c r="AB283" s="18">
        <f t="shared" si="357"/>
        <v>1.6475008522346547E-2</v>
      </c>
      <c r="AC283" s="18">
        <f t="shared" si="358"/>
        <v>1.4980765609461692E-3</v>
      </c>
      <c r="AD283" s="18">
        <f t="shared" si="359"/>
        <v>3.6333004943752877E-2</v>
      </c>
      <c r="AE283" s="18">
        <f t="shared" si="360"/>
        <v>3.6237839834569636E-2</v>
      </c>
      <c r="AF283" s="18">
        <f t="shared" si="361"/>
        <v>1.8071461993149997E-2</v>
      </c>
      <c r="AG283" s="18">
        <f t="shared" si="362"/>
        <v>6.0080427910113466E-3</v>
      </c>
      <c r="AH283" s="18">
        <f t="shared" si="363"/>
        <v>1.877448445470789E-3</v>
      </c>
      <c r="AI283" s="18">
        <f t="shared" si="364"/>
        <v>3.9274650392683557E-3</v>
      </c>
      <c r="AJ283" s="18">
        <f t="shared" si="365"/>
        <v>4.1079641019935486E-3</v>
      </c>
      <c r="AK283" s="18">
        <f t="shared" si="366"/>
        <v>2.8645057128947066E-3</v>
      </c>
      <c r="AL283" s="18">
        <f t="shared" si="367"/>
        <v>1.2502569898245624E-4</v>
      </c>
      <c r="AM283" s="18">
        <f t="shared" si="368"/>
        <v>1.5201121184701407E-2</v>
      </c>
      <c r="AN283" s="18">
        <f t="shared" si="369"/>
        <v>1.5161305695740633E-2</v>
      </c>
      <c r="AO283" s="18">
        <f t="shared" si="370"/>
        <v>7.5607972466871873E-3</v>
      </c>
      <c r="AP283" s="18">
        <f t="shared" si="371"/>
        <v>2.5136645507417171E-3</v>
      </c>
      <c r="AQ283" s="18">
        <f t="shared" si="372"/>
        <v>6.267701606888134E-4</v>
      </c>
      <c r="AR283" s="18">
        <f t="shared" si="373"/>
        <v>3.745061889043128E-4</v>
      </c>
      <c r="AS283" s="18">
        <f t="shared" si="374"/>
        <v>7.8343560775778656E-4</v>
      </c>
      <c r="AT283" s="18">
        <f t="shared" si="375"/>
        <v>8.1944086598210054E-4</v>
      </c>
      <c r="AU283" s="18">
        <f t="shared" si="376"/>
        <v>5.7140057305904825E-4</v>
      </c>
      <c r="AV283" s="18">
        <f t="shared" si="377"/>
        <v>2.9883054572299759E-4</v>
      </c>
      <c r="AW283" s="18">
        <f t="shared" si="378"/>
        <v>7.2460625945074426E-6</v>
      </c>
      <c r="AX283" s="18">
        <f t="shared" si="379"/>
        <v>5.2999122430075147E-3</v>
      </c>
      <c r="AY283" s="18">
        <f t="shared" si="380"/>
        <v>5.2860304644965382E-3</v>
      </c>
      <c r="AZ283" s="18">
        <f t="shared" si="381"/>
        <v>2.6360925228951825E-3</v>
      </c>
      <c r="BA283" s="18">
        <f t="shared" si="382"/>
        <v>8.763959819422818E-4</v>
      </c>
      <c r="BB283" s="18">
        <f t="shared" si="383"/>
        <v>2.1852512112919385E-4</v>
      </c>
      <c r="BC283" s="18">
        <f t="shared" si="384"/>
        <v>4.3590549978284893E-5</v>
      </c>
      <c r="BD283" s="18">
        <f t="shared" si="385"/>
        <v>6.2254210790708907E-5</v>
      </c>
      <c r="BE283" s="18">
        <f t="shared" si="386"/>
        <v>1.3023059941677433E-4</v>
      </c>
      <c r="BF283" s="18">
        <f t="shared" si="387"/>
        <v>1.3621575801089052E-4</v>
      </c>
      <c r="BG283" s="18">
        <f t="shared" si="388"/>
        <v>9.4983988983526795E-5</v>
      </c>
      <c r="BH283" s="18">
        <f t="shared" si="389"/>
        <v>4.9674639125644172E-5</v>
      </c>
      <c r="BI283" s="18">
        <f t="shared" si="390"/>
        <v>2.0783037635456059E-5</v>
      </c>
      <c r="BJ283" s="19">
        <f t="shared" si="391"/>
        <v>0.6196477459519194</v>
      </c>
      <c r="BK283" s="19">
        <f t="shared" si="392"/>
        <v>0.20848973989022263</v>
      </c>
      <c r="BL283" s="19">
        <f t="shared" si="393"/>
        <v>0.16378525823669807</v>
      </c>
      <c r="BM283" s="19">
        <f t="shared" si="394"/>
        <v>0.59068916098990421</v>
      </c>
      <c r="BN283" s="19">
        <f t="shared" si="395"/>
        <v>0.40348431412860908</v>
      </c>
    </row>
    <row r="284" spans="1:66" x14ac:dyDescent="0.25">
      <c r="A284" t="s">
        <v>154</v>
      </c>
      <c r="B284" t="s">
        <v>166</v>
      </c>
      <c r="C284" t="s">
        <v>164</v>
      </c>
      <c r="D284" s="16">
        <v>44318</v>
      </c>
      <c r="E284" s="15">
        <f>VLOOKUP(A284,home!$A$2:$E$405,3,FALSE)</f>
        <v>1.33891213389121</v>
      </c>
      <c r="F284" s="15">
        <f>VLOOKUP(B284,home!$B$2:$E$405,3,FALSE)</f>
        <v>0.81</v>
      </c>
      <c r="G284" s="15">
        <f>VLOOKUP(C284,away!$B$2:$E$405,4,FALSE)</f>
        <v>1.1200000000000001</v>
      </c>
      <c r="H284" s="15">
        <f>VLOOKUP(A284,away!$A$2:$E$405,3,FALSE)</f>
        <v>1.02928870292887</v>
      </c>
      <c r="I284" s="15">
        <f>VLOOKUP(C284,away!$B$2:$E$405,3,FALSE)</f>
        <v>0.5</v>
      </c>
      <c r="J284" s="15">
        <f>VLOOKUP(B284,home!$B$2:$E$405,4,FALSE)</f>
        <v>0.71</v>
      </c>
      <c r="K284" s="17">
        <f t="shared" si="340"/>
        <v>1.2146610878661057</v>
      </c>
      <c r="L284" s="17">
        <f t="shared" si="341"/>
        <v>0.36539748953974882</v>
      </c>
      <c r="M284" s="18">
        <f t="shared" si="342"/>
        <v>0.20596303307133557</v>
      </c>
      <c r="N284" s="18">
        <f t="shared" si="343"/>
        <v>0.25017528181063114</v>
      </c>
      <c r="O284" s="18">
        <f t="shared" si="344"/>
        <v>7.5258375222258284E-2</v>
      </c>
      <c r="P284" s="18">
        <f t="shared" si="345"/>
        <v>9.141341991850381E-2</v>
      </c>
      <c r="Q284" s="18">
        <f t="shared" si="346"/>
        <v>0.15193908998065547</v>
      </c>
      <c r="R284" s="18">
        <f t="shared" si="347"/>
        <v>1.3749610686526805E-2</v>
      </c>
      <c r="S284" s="18">
        <f t="shared" si="348"/>
        <v>1.014309851698297E-2</v>
      </c>
      <c r="T284" s="18">
        <f t="shared" si="349"/>
        <v>5.5518162041885512E-2</v>
      </c>
      <c r="U284" s="18">
        <f t="shared" si="350"/>
        <v>1.670111707423208E-2</v>
      </c>
      <c r="V284" s="18">
        <f t="shared" si="351"/>
        <v>5.0020590274597464E-4</v>
      </c>
      <c r="W284" s="18">
        <f t="shared" si="352"/>
        <v>6.1518166775096375E-2</v>
      </c>
      <c r="X284" s="18">
        <f t="shared" si="353"/>
        <v>2.2478583700707801E-2</v>
      </c>
      <c r="Y284" s="18">
        <f t="shared" si="354"/>
        <v>4.1068090263238731E-3</v>
      </c>
      <c r="Z284" s="18">
        <f t="shared" si="355"/>
        <v>1.6746910756685993E-3</v>
      </c>
      <c r="AA284" s="18">
        <f t="shared" si="356"/>
        <v>2.0341820838112794E-3</v>
      </c>
      <c r="AB284" s="18">
        <f t="shared" si="357"/>
        <v>1.2354209114199758E-3</v>
      </c>
      <c r="AC284" s="18">
        <f t="shared" si="358"/>
        <v>1.3875527671024749E-5</v>
      </c>
      <c r="AD284" s="18">
        <f t="shared" si="359"/>
        <v>1.8680930844641761E-2</v>
      </c>
      <c r="AE284" s="18">
        <f t="shared" si="360"/>
        <v>6.825965232897759E-3</v>
      </c>
      <c r="AF284" s="18">
        <f t="shared" si="361"/>
        <v>1.247095279893224E-3</v>
      </c>
      <c r="AG284" s="18">
        <f t="shared" si="362"/>
        <v>1.5189516149661817E-4</v>
      </c>
      <c r="AH284" s="18">
        <f t="shared" si="363"/>
        <v>1.5298197870098192E-4</v>
      </c>
      <c r="AI284" s="18">
        <f t="shared" si="364"/>
        <v>1.8582125667284408E-4</v>
      </c>
      <c r="AJ284" s="18">
        <f t="shared" si="365"/>
        <v>1.1285492488944189E-4</v>
      </c>
      <c r="AK284" s="18">
        <f t="shared" si="366"/>
        <v>4.569349527908572E-5</v>
      </c>
      <c r="AL284" s="18">
        <f t="shared" si="367"/>
        <v>2.4633730017811289E-7</v>
      </c>
      <c r="AM284" s="18">
        <f t="shared" si="368"/>
        <v>4.5381999564208086E-3</v>
      </c>
      <c r="AN284" s="18">
        <f t="shared" si="369"/>
        <v>1.6582468711055609E-3</v>
      </c>
      <c r="AO284" s="18">
        <f t="shared" si="370"/>
        <v>3.0295962186955769E-4</v>
      </c>
      <c r="AP284" s="18">
        <f t="shared" si="371"/>
        <v>3.6900228421015991E-5</v>
      </c>
      <c r="AQ284" s="18">
        <f t="shared" si="372"/>
        <v>3.3708127071206336E-6</v>
      </c>
      <c r="AR284" s="18">
        <f t="shared" si="373"/>
        <v>1.1179846192432426E-5</v>
      </c>
      <c r="AS284" s="18">
        <f t="shared" si="374"/>
        <v>1.3579724138275708E-5</v>
      </c>
      <c r="AT284" s="18">
        <f t="shared" si="375"/>
        <v>8.2473812473597987E-6</v>
      </c>
      <c r="AU284" s="18">
        <f t="shared" si="376"/>
        <v>3.3392576926548579E-6</v>
      </c>
      <c r="AV284" s="18">
        <f t="shared" si="377"/>
        <v>1.0140165954063523E-6</v>
      </c>
      <c r="AW284" s="18">
        <f t="shared" si="378"/>
        <v>3.037024914262841E-9</v>
      </c>
      <c r="AX284" s="18">
        <f t="shared" si="379"/>
        <v>9.1872914933666886E-4</v>
      </c>
      <c r="AY284" s="18">
        <f t="shared" si="380"/>
        <v>3.3570132473460779E-4</v>
      </c>
      <c r="AZ284" s="18">
        <f t="shared" si="381"/>
        <v>6.1332210646596833E-5</v>
      </c>
      <c r="BA284" s="18">
        <f t="shared" si="382"/>
        <v>7.4702119327298465E-6</v>
      </c>
      <c r="BB284" s="18">
        <f t="shared" si="383"/>
        <v>6.8239917163734029E-7</v>
      </c>
      <c r="BC284" s="18">
        <f t="shared" si="384"/>
        <v>4.9869388836057669E-8</v>
      </c>
      <c r="BD284" s="18">
        <f t="shared" si="385"/>
        <v>6.8084795535922117E-7</v>
      </c>
      <c r="BE284" s="18">
        <f t="shared" si="386"/>
        <v>8.2699951812804526E-7</v>
      </c>
      <c r="BF284" s="18">
        <f t="shared" si="387"/>
        <v>5.0226206717707857E-7</v>
      </c>
      <c r="BG284" s="18">
        <f t="shared" si="388"/>
        <v>2.0335939630372981E-7</v>
      </c>
      <c r="BH284" s="18">
        <f t="shared" si="389"/>
        <v>6.1753186385520717E-8</v>
      </c>
      <c r="BI284" s="18">
        <f t="shared" si="390"/>
        <v>1.5001838510846992E-8</v>
      </c>
      <c r="BJ284" s="19">
        <f t="shared" si="391"/>
        <v>0.58050562250996462</v>
      </c>
      <c r="BK284" s="19">
        <f t="shared" si="392"/>
        <v>0.30836958059927411</v>
      </c>
      <c r="BL284" s="19">
        <f t="shared" si="393"/>
        <v>0.10951570808361875</v>
      </c>
      <c r="BM284" s="19">
        <f t="shared" si="394"/>
        <v>0.21123109329090531</v>
      </c>
      <c r="BN284" s="19">
        <f t="shared" si="395"/>
        <v>0.78849881068991101</v>
      </c>
    </row>
    <row r="285" spans="1:66" x14ac:dyDescent="0.25">
      <c r="A285" t="s">
        <v>154</v>
      </c>
      <c r="B285" t="s">
        <v>171</v>
      </c>
      <c r="C285" t="s">
        <v>167</v>
      </c>
      <c r="D285" s="16">
        <v>44318</v>
      </c>
      <c r="E285" s="15">
        <f>VLOOKUP(A285,home!$A$2:$E$405,3,FALSE)</f>
        <v>1.33891213389121</v>
      </c>
      <c r="F285" s="15">
        <f>VLOOKUP(B285,home!$B$2:$E$405,3,FALSE)</f>
        <v>0.75</v>
      </c>
      <c r="G285" s="15">
        <f>VLOOKUP(C285,away!$B$2:$E$405,4,FALSE)</f>
        <v>0.62</v>
      </c>
      <c r="H285" s="15">
        <f>VLOOKUP(A285,away!$A$2:$E$405,3,FALSE)</f>
        <v>1.02928870292887</v>
      </c>
      <c r="I285" s="15">
        <f>VLOOKUP(C285,away!$B$2:$E$405,3,FALSE)</f>
        <v>0.75</v>
      </c>
      <c r="J285" s="15">
        <f>VLOOKUP(B285,home!$B$2:$E$405,4,FALSE)</f>
        <v>1.05</v>
      </c>
      <c r="K285" s="17">
        <f t="shared" si="340"/>
        <v>0.62259414225941268</v>
      </c>
      <c r="L285" s="17">
        <f t="shared" si="341"/>
        <v>0.81056485355648511</v>
      </c>
      <c r="M285" s="18">
        <f t="shared" si="342"/>
        <v>0.23855413916565324</v>
      </c>
      <c r="N285" s="18">
        <f t="shared" si="343"/>
        <v>0.14852240965627245</v>
      </c>
      <c r="O285" s="18">
        <f t="shared" si="344"/>
        <v>0.19336360087810106</v>
      </c>
      <c r="P285" s="18">
        <f t="shared" si="345"/>
        <v>0.12038704523289276</v>
      </c>
      <c r="Q285" s="18">
        <f t="shared" si="346"/>
        <v>4.6234591123124023E-2</v>
      </c>
      <c r="R285" s="18">
        <f t="shared" si="347"/>
        <v>7.8366869414456322E-2</v>
      </c>
      <c r="S285" s="18">
        <f t="shared" si="348"/>
        <v>1.5188418770049641E-2</v>
      </c>
      <c r="T285" s="18">
        <f t="shared" si="349"/>
        <v>3.7476134582958988E-2</v>
      </c>
      <c r="U285" s="18">
        <f t="shared" si="350"/>
        <v>4.8790753844648836E-2</v>
      </c>
      <c r="V285" s="18">
        <f t="shared" si="351"/>
        <v>8.5165333672322359E-4</v>
      </c>
      <c r="W285" s="18">
        <f t="shared" si="352"/>
        <v>9.5951285343386858E-3</v>
      </c>
      <c r="X285" s="18">
        <f t="shared" si="353"/>
        <v>7.7774739552918882E-3</v>
      </c>
      <c r="Y285" s="18">
        <f t="shared" si="354"/>
        <v>3.1520735188052735E-3</v>
      </c>
      <c r="Z285" s="18">
        <f t="shared" si="355"/>
        <v>2.1173810010202992E-2</v>
      </c>
      <c r="AA285" s="18">
        <f t="shared" si="356"/>
        <v>1.3182690081666098E-2</v>
      </c>
      <c r="AB285" s="18">
        <f t="shared" si="357"/>
        <v>4.1037328120332849E-3</v>
      </c>
      <c r="AC285" s="18">
        <f t="shared" si="358"/>
        <v>2.6861834469063323E-5</v>
      </c>
      <c r="AD285" s="18">
        <f t="shared" si="359"/>
        <v>1.4934677049263522E-3</v>
      </c>
      <c r="AE285" s="18">
        <f t="shared" si="360"/>
        <v>1.2105524315349685E-3</v>
      </c>
      <c r="AF285" s="18">
        <f t="shared" si="361"/>
        <v>4.9061562719479438E-4</v>
      </c>
      <c r="AG285" s="18">
        <f t="shared" si="362"/>
        <v>1.3255859466989052E-4</v>
      </c>
      <c r="AH285" s="18">
        <f t="shared" si="363"/>
        <v>4.2906865525382566E-3</v>
      </c>
      <c r="AI285" s="18">
        <f t="shared" si="364"/>
        <v>2.6713563138815524E-3</v>
      </c>
      <c r="AJ285" s="18">
        <f t="shared" si="365"/>
        <v>8.3158539645517568E-4</v>
      </c>
      <c r="AK285" s="18">
        <f t="shared" si="366"/>
        <v>1.7258006554048792E-4</v>
      </c>
      <c r="AL285" s="18">
        <f t="shared" si="367"/>
        <v>5.4223613852619474E-7</v>
      </c>
      <c r="AM285" s="18">
        <f t="shared" si="368"/>
        <v>1.859648489481513E-4</v>
      </c>
      <c r="AN285" s="18">
        <f t="shared" si="369"/>
        <v>1.507365705543121E-4</v>
      </c>
      <c r="AO285" s="18">
        <f t="shared" si="370"/>
        <v>6.1090883118481391E-5</v>
      </c>
      <c r="AP285" s="18">
        <f t="shared" si="371"/>
        <v>1.6506040909522739E-5</v>
      </c>
      <c r="AQ285" s="18">
        <f t="shared" si="372"/>
        <v>3.344804158156163E-6</v>
      </c>
      <c r="AR285" s="18">
        <f t="shared" si="373"/>
        <v>6.9557594342299059E-4</v>
      </c>
      <c r="AS285" s="18">
        <f t="shared" si="374"/>
        <v>4.3306150787171863E-4</v>
      </c>
      <c r="AT285" s="18">
        <f t="shared" si="375"/>
        <v>1.3481077901948026E-4</v>
      </c>
      <c r="AU285" s="18">
        <f t="shared" si="376"/>
        <v>2.7977467110318849E-5</v>
      </c>
      <c r="AV285" s="18">
        <f t="shared" si="377"/>
        <v>4.354651784534972E-6</v>
      </c>
      <c r="AW285" s="18">
        <f t="shared" si="378"/>
        <v>7.6011404422555337E-9</v>
      </c>
      <c r="AX285" s="18">
        <f t="shared" si="379"/>
        <v>1.9296770936879239E-5</v>
      </c>
      <c r="AY285" s="18">
        <f t="shared" si="380"/>
        <v>1.5641284308564557E-5</v>
      </c>
      <c r="AZ285" s="18">
        <f t="shared" si="381"/>
        <v>6.3391376625034896E-6</v>
      </c>
      <c r="BA285" s="18">
        <f t="shared" si="382"/>
        <v>1.7127607303605133E-6</v>
      </c>
      <c r="BB285" s="18">
        <f t="shared" si="383"/>
        <v>3.4707591264549205E-7</v>
      </c>
      <c r="BC285" s="18">
        <f t="shared" si="384"/>
        <v>5.6265507261295345E-8</v>
      </c>
      <c r="BD285" s="18">
        <f t="shared" si="385"/>
        <v>9.3968235453011694E-5</v>
      </c>
      <c r="BE285" s="18">
        <f t="shared" si="386"/>
        <v>5.8504072951498352E-5</v>
      </c>
      <c r="BF285" s="18">
        <f t="shared" si="387"/>
        <v>1.8212146558960109E-5</v>
      </c>
      <c r="BG285" s="18">
        <f t="shared" si="388"/>
        <v>3.7795919218594945E-6</v>
      </c>
      <c r="BH285" s="18">
        <f t="shared" si="389"/>
        <v>5.8828794767017919E-7</v>
      </c>
      <c r="BI285" s="18">
        <f t="shared" si="390"/>
        <v>7.325292603625314E-8</v>
      </c>
      <c r="BJ285" s="19">
        <f t="shared" si="391"/>
        <v>0.25654604217186411</v>
      </c>
      <c r="BK285" s="19">
        <f t="shared" si="392"/>
        <v>0.375024301860235</v>
      </c>
      <c r="BL285" s="19">
        <f t="shared" si="393"/>
        <v>0.34724476129628923</v>
      </c>
      <c r="BM285" s="19">
        <f t="shared" si="394"/>
        <v>0.17454462618492325</v>
      </c>
      <c r="BN285" s="19">
        <f t="shared" si="395"/>
        <v>0.82542865547049982</v>
      </c>
    </row>
    <row r="286" spans="1:66" x14ac:dyDescent="0.25">
      <c r="A286" t="s">
        <v>154</v>
      </c>
      <c r="B286" t="s">
        <v>173</v>
      </c>
      <c r="C286" t="s">
        <v>156</v>
      </c>
      <c r="D286" s="16">
        <v>44318</v>
      </c>
      <c r="E286" s="15">
        <f>VLOOKUP(A286,home!$A$2:$E$405,3,FALSE)</f>
        <v>1.33891213389121</v>
      </c>
      <c r="F286" s="15">
        <f>VLOOKUP(B286,home!$B$2:$E$405,3,FALSE)</f>
        <v>0.81</v>
      </c>
      <c r="G286" s="15">
        <f>VLOOKUP(C286,away!$B$2:$E$405,4,FALSE)</f>
        <v>0.75</v>
      </c>
      <c r="H286" s="15">
        <f>VLOOKUP(A286,away!$A$2:$E$405,3,FALSE)</f>
        <v>1.02928870292887</v>
      </c>
      <c r="I286" s="15">
        <f>VLOOKUP(C286,away!$B$2:$E$405,3,FALSE)</f>
        <v>0.52</v>
      </c>
      <c r="J286" s="15">
        <f>VLOOKUP(B286,home!$B$2:$E$405,4,FALSE)</f>
        <v>0.89</v>
      </c>
      <c r="K286" s="17">
        <f t="shared" si="340"/>
        <v>0.81338912133891006</v>
      </c>
      <c r="L286" s="17">
        <f t="shared" si="341"/>
        <v>0.47635481171548105</v>
      </c>
      <c r="M286" s="18">
        <f t="shared" si="342"/>
        <v>0.27534127986395507</v>
      </c>
      <c r="N286" s="18">
        <f t="shared" si="343"/>
        <v>0.22395960169687334</v>
      </c>
      <c r="O286" s="18">
        <f t="shared" si="344"/>
        <v>0.1311601435270939</v>
      </c>
      <c r="P286" s="18">
        <f t="shared" si="345"/>
        <v>0.10668423389818824</v>
      </c>
      <c r="Q286" s="18">
        <f t="shared" si="346"/>
        <v>9.1083151819816036E-2</v>
      </c>
      <c r="R286" s="18">
        <f t="shared" si="347"/>
        <v>3.1239382737212145E-2</v>
      </c>
      <c r="S286" s="18">
        <f t="shared" si="348"/>
        <v>1.0334016904463887E-2</v>
      </c>
      <c r="T286" s="18">
        <f t="shared" si="349"/>
        <v>4.3387897635581048E-2</v>
      </c>
      <c r="U286" s="18">
        <f t="shared" si="350"/>
        <v>2.5409774075790901E-2</v>
      </c>
      <c r="V286" s="18">
        <f t="shared" si="351"/>
        <v>4.4489300175177572E-4</v>
      </c>
      <c r="W286" s="18">
        <f t="shared" si="352"/>
        <v>2.4695348275832908E-2</v>
      </c>
      <c r="X286" s="18">
        <f t="shared" si="353"/>
        <v>1.1763747978182616E-2</v>
      </c>
      <c r="Y286" s="18">
        <f t="shared" si="354"/>
        <v>2.8018589766077755E-3</v>
      </c>
      <c r="Z286" s="18">
        <f t="shared" si="355"/>
        <v>4.9603434272975132E-3</v>
      </c>
      <c r="AA286" s="18">
        <f t="shared" si="356"/>
        <v>4.0346893818687616E-3</v>
      </c>
      <c r="AB286" s="18">
        <f t="shared" si="357"/>
        <v>1.6408862255968312E-3</v>
      </c>
      <c r="AC286" s="18">
        <f t="shared" si="358"/>
        <v>1.0773690808822055E-5</v>
      </c>
      <c r="AD286" s="18">
        <f t="shared" si="359"/>
        <v>5.0217319088095239E-3</v>
      </c>
      <c r="AE286" s="18">
        <f t="shared" si="360"/>
        <v>2.3921261579065841E-3</v>
      </c>
      <c r="AF286" s="18">
        <f t="shared" si="361"/>
        <v>5.6975040277463401E-4</v>
      </c>
      <c r="AG286" s="18">
        <f t="shared" si="362"/>
        <v>9.0467781946176754E-5</v>
      </c>
      <c r="AH286" s="18">
        <f t="shared" si="363"/>
        <v>5.9072086483860772E-4</v>
      </c>
      <c r="AI286" s="18">
        <f t="shared" si="364"/>
        <v>4.804859252076361E-4</v>
      </c>
      <c r="AJ286" s="18">
        <f t="shared" si="365"/>
        <v>1.9541101226017621E-4</v>
      </c>
      <c r="AK286" s="18">
        <f t="shared" si="366"/>
        <v>5.2981730520750574E-5</v>
      </c>
      <c r="AL286" s="18">
        <f t="shared" si="367"/>
        <v>1.6697575470892537E-7</v>
      </c>
      <c r="AM286" s="18">
        <f t="shared" si="368"/>
        <v>8.1692442098122938E-4</v>
      </c>
      <c r="AN286" s="18">
        <f t="shared" si="369"/>
        <v>3.8914587874229191E-4</v>
      </c>
      <c r="AO286" s="18">
        <f t="shared" si="370"/>
        <v>9.2685755899069938E-5</v>
      </c>
      <c r="AP286" s="18">
        <f t="shared" si="371"/>
        <v>1.4717101933336166E-5</v>
      </c>
      <c r="AQ286" s="18">
        <f t="shared" si="372"/>
        <v>1.7526405801129728E-6</v>
      </c>
      <c r="AR286" s="18">
        <f t="shared" si="373"/>
        <v>5.6278545269320234E-5</v>
      </c>
      <c r="AS286" s="18">
        <f t="shared" si="374"/>
        <v>4.5776356486844456E-5</v>
      </c>
      <c r="AT286" s="18">
        <f t="shared" si="375"/>
        <v>1.8616995190465564E-5</v>
      </c>
      <c r="AU286" s="18">
        <f t="shared" si="376"/>
        <v>5.0476204533145001E-6</v>
      </c>
      <c r="AV286" s="18">
        <f t="shared" si="377"/>
        <v>1.026419891343448E-6</v>
      </c>
      <c r="AW286" s="18">
        <f t="shared" si="378"/>
        <v>1.7971313918630512E-9</v>
      </c>
      <c r="AX286" s="18">
        <f t="shared" si="379"/>
        <v>1.1074623949703662E-4</v>
      </c>
      <c r="AY286" s="18">
        <f t="shared" si="380"/>
        <v>5.2754504063808458E-5</v>
      </c>
      <c r="AZ286" s="18">
        <f t="shared" si="381"/>
        <v>1.2564930925229529E-5</v>
      </c>
      <c r="BA286" s="18">
        <f t="shared" si="382"/>
        <v>1.9951217683685791E-6</v>
      </c>
      <c r="BB286" s="18">
        <f t="shared" si="383"/>
        <v>2.3759646358016798E-7</v>
      </c>
      <c r="BC286" s="18">
        <f t="shared" si="384"/>
        <v>2.263604373459902E-8</v>
      </c>
      <c r="BD286" s="18">
        <f t="shared" si="385"/>
        <v>4.4680926392313676E-6</v>
      </c>
      <c r="BE286" s="18">
        <f t="shared" si="386"/>
        <v>3.6342979458852538E-6</v>
      </c>
      <c r="BF286" s="18">
        <f t="shared" si="387"/>
        <v>1.4780492064437062E-6</v>
      </c>
      <c r="BG286" s="18">
        <f t="shared" si="388"/>
        <v>4.0074304844163982E-7</v>
      </c>
      <c r="BH286" s="18">
        <f t="shared" si="389"/>
        <v>8.1490009013655419E-8</v>
      </c>
      <c r="BI286" s="18">
        <f t="shared" si="390"/>
        <v>1.325661736590341E-8</v>
      </c>
      <c r="BJ286" s="19">
        <f t="shared" si="391"/>
        <v>0.40725922946122839</v>
      </c>
      <c r="BK286" s="19">
        <f t="shared" si="392"/>
        <v>0.39286811883898637</v>
      </c>
      <c r="BL286" s="19">
        <f t="shared" si="393"/>
        <v>0.19494129734714735</v>
      </c>
      <c r="BM286" s="19">
        <f t="shared" si="394"/>
        <v>0.14050844282458841</v>
      </c>
      <c r="BN286" s="19">
        <f t="shared" si="395"/>
        <v>0.85946779354313885</v>
      </c>
    </row>
    <row r="287" spans="1:66" x14ac:dyDescent="0.25">
      <c r="A287" t="s">
        <v>24</v>
      </c>
      <c r="B287" t="s">
        <v>287</v>
      </c>
      <c r="C287" t="s">
        <v>294</v>
      </c>
      <c r="D287" s="16">
        <v>44318</v>
      </c>
      <c r="E287" s="15">
        <f>VLOOKUP(A287,home!$A$2:$E$405,3,FALSE)</f>
        <v>1.6</v>
      </c>
      <c r="F287" s="15">
        <f>VLOOKUP(B287,home!$B$2:$E$405,3,FALSE)</f>
        <v>0.62</v>
      </c>
      <c r="G287" s="15">
        <f>VLOOKUP(C287,away!$B$2:$E$405,4,FALSE)</f>
        <v>0.56999999999999995</v>
      </c>
      <c r="H287" s="15">
        <f>VLOOKUP(A287,away!$A$2:$E$405,3,FALSE)</f>
        <v>1.44761904761905</v>
      </c>
      <c r="I287" s="15">
        <f>VLOOKUP(C287,away!$B$2:$E$405,3,FALSE)</f>
        <v>1.25</v>
      </c>
      <c r="J287" s="15">
        <f>VLOOKUP(B287,home!$B$2:$E$405,4,FALSE)</f>
        <v>0.69</v>
      </c>
      <c r="K287" s="17">
        <f t="shared" si="340"/>
        <v>0.56543999999999994</v>
      </c>
      <c r="L287" s="17">
        <f t="shared" si="341"/>
        <v>1.2485714285714304</v>
      </c>
      <c r="M287" s="18">
        <f t="shared" si="342"/>
        <v>0.16299896488872959</v>
      </c>
      <c r="N287" s="18">
        <f t="shared" si="343"/>
        <v>9.2166134706683264E-2</v>
      </c>
      <c r="O287" s="18">
        <f t="shared" si="344"/>
        <v>0.20351585044678555</v>
      </c>
      <c r="P287" s="18">
        <f t="shared" si="345"/>
        <v>0.11507600247663043</v>
      </c>
      <c r="Q287" s="18">
        <f t="shared" si="346"/>
        <v>2.605720960427349E-2</v>
      </c>
      <c r="R287" s="18">
        <f t="shared" si="347"/>
        <v>0.12705203806463633</v>
      </c>
      <c r="S287" s="18">
        <f t="shared" si="348"/>
        <v>2.031069086089192E-2</v>
      </c>
      <c r="T287" s="18">
        <f t="shared" si="349"/>
        <v>3.2534287420192952E-2</v>
      </c>
      <c r="U287" s="18">
        <f t="shared" si="350"/>
        <v>7.1840304403267968E-2</v>
      </c>
      <c r="V287" s="18">
        <f t="shared" si="351"/>
        <v>1.5932433227451607E-3</v>
      </c>
      <c r="W287" s="18">
        <f t="shared" si="352"/>
        <v>4.9112628662134668E-3</v>
      </c>
      <c r="X287" s="18">
        <f t="shared" si="353"/>
        <v>6.1320624929579667E-3</v>
      </c>
      <c r="Y287" s="18">
        <f t="shared" si="354"/>
        <v>3.8281590134609084E-3</v>
      </c>
      <c r="Z287" s="18">
        <f t="shared" si="355"/>
        <v>5.2877848223091557E-2</v>
      </c>
      <c r="AA287" s="18">
        <f t="shared" si="356"/>
        <v>2.9899250499264892E-2</v>
      </c>
      <c r="AB287" s="18">
        <f t="shared" si="357"/>
        <v>8.4531161011521701E-3</v>
      </c>
      <c r="AC287" s="18">
        <f t="shared" si="358"/>
        <v>7.0301087755087895E-5</v>
      </c>
      <c r="AD287" s="18">
        <f t="shared" si="359"/>
        <v>6.9425611876793557E-4</v>
      </c>
      <c r="AE287" s="18">
        <f t="shared" si="360"/>
        <v>8.6682835400453797E-4</v>
      </c>
      <c r="AF287" s="18">
        <f t="shared" si="361"/>
        <v>5.411485581428339E-4</v>
      </c>
      <c r="AG287" s="18">
        <f t="shared" si="362"/>
        <v>2.2522087610325588E-4</v>
      </c>
      <c r="AH287" s="18">
        <f t="shared" si="363"/>
        <v>1.650544262392219E-2</v>
      </c>
      <c r="AI287" s="18">
        <f t="shared" si="364"/>
        <v>9.3328374772705634E-3</v>
      </c>
      <c r="AJ287" s="18">
        <f t="shared" si="365"/>
        <v>2.6385798115739333E-3</v>
      </c>
      <c r="AK287" s="18">
        <f t="shared" si="366"/>
        <v>4.9731952288545485E-4</v>
      </c>
      <c r="AL287" s="18">
        <f t="shared" si="367"/>
        <v>1.9852808646084059E-6</v>
      </c>
      <c r="AM287" s="18">
        <f t="shared" si="368"/>
        <v>7.8512035959228294E-5</v>
      </c>
      <c r="AN287" s="18">
        <f t="shared" si="369"/>
        <v>9.8027884897665195E-5</v>
      </c>
      <c r="AO287" s="18">
        <f t="shared" si="370"/>
        <v>6.1197408143256812E-5</v>
      </c>
      <c r="AP287" s="18">
        <f t="shared" si="371"/>
        <v>2.5469778436765002E-5</v>
      </c>
      <c r="AQ287" s="18">
        <f t="shared" si="372"/>
        <v>7.95020941204738E-6</v>
      </c>
      <c r="AR287" s="18">
        <f t="shared" si="373"/>
        <v>4.1216448152308618E-3</v>
      </c>
      <c r="AS287" s="18">
        <f t="shared" si="374"/>
        <v>2.3305428443241385E-3</v>
      </c>
      <c r="AT287" s="18">
        <f t="shared" si="375"/>
        <v>6.5889107294732038E-4</v>
      </c>
      <c r="AU287" s="18">
        <f t="shared" si="376"/>
        <v>1.2418778942911092E-4</v>
      </c>
      <c r="AV287" s="18">
        <f t="shared" si="377"/>
        <v>1.7555185913699119E-5</v>
      </c>
      <c r="AW287" s="18">
        <f t="shared" si="378"/>
        <v>3.8933135054030593E-8</v>
      </c>
      <c r="AX287" s="18">
        <f t="shared" si="379"/>
        <v>7.398974268797673E-6</v>
      </c>
      <c r="AY287" s="18">
        <f t="shared" si="380"/>
        <v>9.2381478727559664E-6</v>
      </c>
      <c r="AZ287" s="18">
        <f t="shared" si="381"/>
        <v>5.7672437434205201E-6</v>
      </c>
      <c r="BA287" s="18">
        <f t="shared" si="382"/>
        <v>2.400271919880733E-6</v>
      </c>
      <c r="BB287" s="18">
        <f t="shared" si="383"/>
        <v>7.4922773499134489E-7</v>
      </c>
      <c r="BC287" s="18">
        <f t="shared" si="384"/>
        <v>1.8709286868069613E-7</v>
      </c>
      <c r="BD287" s="18">
        <f t="shared" si="385"/>
        <v>8.5769465916947019E-4</v>
      </c>
      <c r="BE287" s="18">
        <f t="shared" si="386"/>
        <v>4.8497486808078526E-4</v>
      </c>
      <c r="BF287" s="18">
        <f t="shared" si="387"/>
        <v>1.371120947037996E-4</v>
      </c>
      <c r="BG287" s="18">
        <f t="shared" si="388"/>
        <v>2.5842887609772141E-5</v>
      </c>
      <c r="BH287" s="18">
        <f t="shared" si="389"/>
        <v>3.6531505925173893E-6</v>
      </c>
      <c r="BI287" s="18">
        <f t="shared" si="390"/>
        <v>4.1312749420660659E-7</v>
      </c>
      <c r="BJ287" s="19">
        <f t="shared" si="391"/>
        <v>0.16825346828605808</v>
      </c>
      <c r="BK287" s="19">
        <f t="shared" si="392"/>
        <v>0.30006042606548955</v>
      </c>
      <c r="BL287" s="19">
        <f t="shared" si="393"/>
        <v>0.47849725144625477</v>
      </c>
      <c r="BM287" s="19">
        <f t="shared" si="394"/>
        <v>0.27281359461841748</v>
      </c>
      <c r="BN287" s="19">
        <f t="shared" si="395"/>
        <v>0.72686620018773862</v>
      </c>
    </row>
    <row r="288" spans="1:66" x14ac:dyDescent="0.25">
      <c r="A288" t="s">
        <v>27</v>
      </c>
      <c r="B288" t="s">
        <v>195</v>
      </c>
      <c r="C288" t="s">
        <v>187</v>
      </c>
      <c r="D288" s="16">
        <v>44318</v>
      </c>
      <c r="E288" s="15">
        <f>VLOOKUP(A288,home!$A$2:$E$405,3,FALSE)</f>
        <v>1.30952380952381</v>
      </c>
      <c r="F288" s="15">
        <f>VLOOKUP(B288,home!$B$2:$E$405,3,FALSE)</f>
        <v>1.46</v>
      </c>
      <c r="G288" s="15">
        <f>VLOOKUP(C288,away!$B$2:$E$405,4,FALSE)</f>
        <v>1.18</v>
      </c>
      <c r="H288" s="15">
        <f>VLOOKUP(A288,away!$A$2:$E$405,3,FALSE)</f>
        <v>1.0904761904761899</v>
      </c>
      <c r="I288" s="15">
        <f>VLOOKUP(C288,away!$B$2:$E$405,3,FALSE)</f>
        <v>0.69</v>
      </c>
      <c r="J288" s="15">
        <f>VLOOKUP(B288,home!$B$2:$E$405,4,FALSE)</f>
        <v>1.33</v>
      </c>
      <c r="K288" s="17">
        <f t="shared" ref="K288:K351" si="396">E288*F288*G288</f>
        <v>2.2560476190476195</v>
      </c>
      <c r="L288" s="17">
        <f t="shared" ref="L288:L351" si="397">H288*I288*J288</f>
        <v>1.0007299999999995</v>
      </c>
      <c r="M288" s="18">
        <f t="shared" si="342"/>
        <v>3.8512299581923308E-2</v>
      </c>
      <c r="N288" s="18">
        <f t="shared" si="343"/>
        <v>8.688558177584671E-2</v>
      </c>
      <c r="O288" s="18">
        <f t="shared" si="344"/>
        <v>3.8540413560618089E-2</v>
      </c>
      <c r="P288" s="18">
        <f t="shared" si="345"/>
        <v>8.6949008250543025E-2</v>
      </c>
      <c r="Q288" s="18">
        <f t="shared" si="346"/>
        <v>9.800900494748313E-2</v>
      </c>
      <c r="R288" s="18">
        <f t="shared" si="347"/>
        <v>1.9284274031258659E-2</v>
      </c>
      <c r="S288" s="18">
        <f t="shared" si="348"/>
        <v>4.9076075161852535E-2</v>
      </c>
      <c r="T288" s="18">
        <f t="shared" si="349"/>
        <v>9.8080551521094739E-2</v>
      </c>
      <c r="U288" s="18">
        <f t="shared" si="350"/>
        <v>4.3506240513282932E-2</v>
      </c>
      <c r="V288" s="18">
        <f t="shared" si="351"/>
        <v>1.2310976292637754E-2</v>
      </c>
      <c r="W288" s="18">
        <f t="shared" si="352"/>
        <v>7.3704327418998558E-2</v>
      </c>
      <c r="X288" s="18">
        <f t="shared" si="353"/>
        <v>7.3758131578014391E-2</v>
      </c>
      <c r="Y288" s="18">
        <f t="shared" si="354"/>
        <v>3.6905987507033146E-2</v>
      </c>
      <c r="Z288" s="18">
        <f t="shared" si="355"/>
        <v>6.4327838504338224E-3</v>
      </c>
      <c r="AA288" s="18">
        <f t="shared" si="356"/>
        <v>1.4512666689619202E-2</v>
      </c>
      <c r="AB288" s="18">
        <f t="shared" si="357"/>
        <v>1.6370633565573556E-2</v>
      </c>
      <c r="AC288" s="18">
        <f t="shared" si="358"/>
        <v>1.7371514926091802E-3</v>
      </c>
      <c r="AD288" s="18">
        <f t="shared" si="359"/>
        <v>4.1570118096784479E-2</v>
      </c>
      <c r="AE288" s="18">
        <f t="shared" si="360"/>
        <v>4.160046428299511E-2</v>
      </c>
      <c r="AF288" s="18">
        <f t="shared" si="361"/>
        <v>2.0815416310960833E-2</v>
      </c>
      <c r="AG288" s="18">
        <f t="shared" si="362"/>
        <v>6.9435371882892753E-3</v>
      </c>
      <c r="AH288" s="18">
        <f t="shared" si="363"/>
        <v>1.6093699456611586E-3</v>
      </c>
      <c r="AI288" s="18">
        <f t="shared" si="364"/>
        <v>3.6308152340756537E-3</v>
      </c>
      <c r="AJ288" s="18">
        <f t="shared" si="365"/>
        <v>4.0956460320191032E-3</v>
      </c>
      <c r="AK288" s="18">
        <f t="shared" si="366"/>
        <v>3.0799908263328428E-3</v>
      </c>
      <c r="AL288" s="18">
        <f t="shared" si="367"/>
        <v>1.5687829717051188E-4</v>
      </c>
      <c r="AM288" s="18">
        <f t="shared" si="368"/>
        <v>1.8756833191155776E-2</v>
      </c>
      <c r="AN288" s="18">
        <f t="shared" si="369"/>
        <v>1.8770525679385308E-2</v>
      </c>
      <c r="AO288" s="18">
        <f t="shared" si="370"/>
        <v>9.3921140815656223E-3</v>
      </c>
      <c r="AP288" s="18">
        <f t="shared" si="371"/>
        <v>3.1329901082817204E-3</v>
      </c>
      <c r="AQ288" s="18">
        <f t="shared" si="372"/>
        <v>7.8381929776519103E-4</v>
      </c>
      <c r="AR288" s="18">
        <f t="shared" si="373"/>
        <v>3.2210895714429816E-4</v>
      </c>
      <c r="AS288" s="18">
        <f t="shared" si="374"/>
        <v>7.2669314583930563E-4</v>
      </c>
      <c r="AT288" s="18">
        <f t="shared" si="375"/>
        <v>8.1972717072449522E-4</v>
      </c>
      <c r="AU288" s="18">
        <f t="shared" si="376"/>
        <v>6.1644784392721294E-4</v>
      </c>
      <c r="AV288" s="18">
        <f t="shared" si="377"/>
        <v>3.4768392263975691E-4</v>
      </c>
      <c r="AW288" s="18">
        <f t="shared" si="378"/>
        <v>9.8384242776447416E-6</v>
      </c>
      <c r="AX288" s="18">
        <f t="shared" si="379"/>
        <v>7.0527181436300622E-3</v>
      </c>
      <c r="AY288" s="18">
        <f t="shared" si="380"/>
        <v>7.0578666278749086E-3</v>
      </c>
      <c r="AZ288" s="18">
        <f t="shared" si="381"/>
        <v>3.5315094352566263E-3</v>
      </c>
      <c r="BA288" s="18">
        <f t="shared" si="382"/>
        <v>1.1780291457147872E-3</v>
      </c>
      <c r="BB288" s="18">
        <f t="shared" si="383"/>
        <v>2.9472227674778954E-4</v>
      </c>
      <c r="BC288" s="18">
        <f t="shared" si="384"/>
        <v>5.898748480196307E-5</v>
      </c>
      <c r="BD288" s="18">
        <f t="shared" si="385"/>
        <v>5.3724016113835536E-5</v>
      </c>
      <c r="BE288" s="18">
        <f t="shared" si="386"/>
        <v>1.2120393863929461E-4</v>
      </c>
      <c r="BF288" s="18">
        <f t="shared" si="387"/>
        <v>1.3672092859318721E-4</v>
      </c>
      <c r="BG288" s="18">
        <f t="shared" si="388"/>
        <v>1.0281630847554655E-4</v>
      </c>
      <c r="BH288" s="18">
        <f t="shared" si="389"/>
        <v>5.7989621983880602E-5</v>
      </c>
      <c r="BI288" s="18">
        <f t="shared" si="390"/>
        <v>2.6165469721241034E-5</v>
      </c>
      <c r="BJ288" s="19">
        <f t="shared" si="391"/>
        <v>0.64828323609967997</v>
      </c>
      <c r="BK288" s="19">
        <f t="shared" si="392"/>
        <v>0.19580025570461121</v>
      </c>
      <c r="BL288" s="19">
        <f t="shared" si="393"/>
        <v>0.14796133172224324</v>
      </c>
      <c r="BM288" s="19">
        <f t="shared" si="394"/>
        <v>0.62324899702569792</v>
      </c>
      <c r="BN288" s="19">
        <f t="shared" si="395"/>
        <v>0.36818058214767291</v>
      </c>
    </row>
    <row r="289" spans="1:66" x14ac:dyDescent="0.25">
      <c r="A289" t="s">
        <v>196</v>
      </c>
      <c r="B289" t="s">
        <v>204</v>
      </c>
      <c r="C289" t="s">
        <v>202</v>
      </c>
      <c r="D289" s="16">
        <v>44318</v>
      </c>
      <c r="E289" s="15">
        <f>VLOOKUP(A289,home!$A$2:$E$405,3,FALSE)</f>
        <v>1.58378378378378</v>
      </c>
      <c r="F289" s="15">
        <f>VLOOKUP(B289,home!$B$2:$E$405,3,FALSE)</f>
        <v>0.98</v>
      </c>
      <c r="G289" s="15">
        <f>VLOOKUP(C289,away!$B$2:$E$405,4,FALSE)</f>
        <v>1.21</v>
      </c>
      <c r="H289" s="15">
        <f>VLOOKUP(A289,away!$A$2:$E$405,3,FALSE)</f>
        <v>1.48648648648649</v>
      </c>
      <c r="I289" s="15">
        <f>VLOOKUP(C289,away!$B$2:$E$405,3,FALSE)</f>
        <v>0.52</v>
      </c>
      <c r="J289" s="15">
        <f>VLOOKUP(B289,home!$B$2:$E$405,4,FALSE)</f>
        <v>1.41</v>
      </c>
      <c r="K289" s="17">
        <f t="shared" si="396"/>
        <v>1.8780508108108065</v>
      </c>
      <c r="L289" s="17">
        <f t="shared" si="397"/>
        <v>1.0898918918918945</v>
      </c>
      <c r="M289" s="18">
        <f t="shared" si="342"/>
        <v>5.1408965138015898E-2</v>
      </c>
      <c r="N289" s="18">
        <f t="shared" si="343"/>
        <v>9.6548648660395239E-2</v>
      </c>
      <c r="O289" s="18">
        <f t="shared" si="344"/>
        <v>5.6030214274476596E-2</v>
      </c>
      <c r="P289" s="18">
        <f t="shared" si="345"/>
        <v>0.10522758934808399</v>
      </c>
      <c r="Q289" s="18">
        <f t="shared" si="346"/>
        <v>9.06616339496715E-2</v>
      </c>
      <c r="R289" s="18">
        <f t="shared" si="347"/>
        <v>3.0533438119358762E-2</v>
      </c>
      <c r="S289" s="18">
        <f t="shared" si="348"/>
        <v>5.3846860806680844E-2</v>
      </c>
      <c r="T289" s="18">
        <f t="shared" si="349"/>
        <v>9.8811379747417882E-2</v>
      </c>
      <c r="U289" s="18">
        <f t="shared" si="350"/>
        <v>5.734334821690331E-2</v>
      </c>
      <c r="V289" s="18">
        <f t="shared" si="351"/>
        <v>1.224640562083776E-2</v>
      </c>
      <c r="W289" s="18">
        <f t="shared" si="352"/>
        <v>5.6755718382871037E-2</v>
      </c>
      <c r="X289" s="18">
        <f t="shared" si="353"/>
        <v>6.1857597283990887E-2</v>
      </c>
      <c r="Y289" s="18">
        <f t="shared" si="354"/>
        <v>3.370904686586787E-2</v>
      </c>
      <c r="Z289" s="18">
        <f t="shared" si="355"/>
        <v>1.109271554595734E-2</v>
      </c>
      <c r="AA289" s="18">
        <f t="shared" si="356"/>
        <v>2.083268342517882E-2</v>
      </c>
      <c r="AB289" s="18">
        <f t="shared" si="357"/>
        <v>1.9562418999010969E-2</v>
      </c>
      <c r="AC289" s="18">
        <f t="shared" si="358"/>
        <v>1.5666768167283201E-3</v>
      </c>
      <c r="AD289" s="18">
        <f t="shared" si="359"/>
        <v>2.6647530731775185E-2</v>
      </c>
      <c r="AE289" s="18">
        <f t="shared" si="360"/>
        <v>2.9042927683501855E-2</v>
      </c>
      <c r="AF289" s="18">
        <f t="shared" si="361"/>
        <v>1.5826825699525655E-2</v>
      </c>
      <c r="AG289" s="18">
        <f t="shared" si="362"/>
        <v>5.7498430014330925E-3</v>
      </c>
      <c r="AH289" s="18">
        <f t="shared" si="363"/>
        <v>3.0224651831505175E-3</v>
      </c>
      <c r="AI289" s="18">
        <f t="shared" si="364"/>
        <v>5.6763431878632626E-3</v>
      </c>
      <c r="AJ289" s="18">
        <f t="shared" si="365"/>
        <v>5.3302304632034999E-3</v>
      </c>
      <c r="AK289" s="18">
        <f t="shared" si="366"/>
        <v>3.3368145477425978E-3</v>
      </c>
      <c r="AL289" s="18">
        <f t="shared" si="367"/>
        <v>1.2827149838108088E-4</v>
      </c>
      <c r="AM289" s="18">
        <f t="shared" si="368"/>
        <v>1.0009083339383256E-2</v>
      </c>
      <c r="AN289" s="18">
        <f t="shared" si="369"/>
        <v>1.0908818776864058E-2</v>
      </c>
      <c r="AO289" s="18">
        <f t="shared" si="370"/>
        <v>5.9447165675110955E-3</v>
      </c>
      <c r="AP289" s="18">
        <f t="shared" si="371"/>
        <v>2.1596994621752527E-3</v>
      </c>
      <c r="AQ289" s="18">
        <f t="shared" si="372"/>
        <v>5.8845973318702308E-4</v>
      </c>
      <c r="AR289" s="18">
        <f t="shared" si="373"/>
        <v>6.5883205932826012E-4</v>
      </c>
      <c r="AS289" s="18">
        <f t="shared" si="374"/>
        <v>1.2373200832095923E-3</v>
      </c>
      <c r="AT289" s="18">
        <f t="shared" si="375"/>
        <v>1.1618749927521349E-3</v>
      </c>
      <c r="AU289" s="18">
        <f t="shared" si="376"/>
        <v>7.2735342406631562E-4</v>
      </c>
      <c r="AV289" s="18">
        <f t="shared" si="377"/>
        <v>3.4150167195344007E-4</v>
      </c>
      <c r="AW289" s="18">
        <f t="shared" si="378"/>
        <v>7.2932050969833398E-6</v>
      </c>
      <c r="AX289" s="18">
        <f t="shared" si="379"/>
        <v>3.1329278468336086E-3</v>
      </c>
      <c r="AY289" s="18">
        <f t="shared" si="380"/>
        <v>3.4145526581462813E-3</v>
      </c>
      <c r="AZ289" s="18">
        <f t="shared" si="381"/>
        <v>1.8607466282757738E-3</v>
      </c>
      <c r="BA289" s="18">
        <f t="shared" si="382"/>
        <v>6.7600422100764905E-4</v>
      </c>
      <c r="BB289" s="18">
        <f t="shared" si="383"/>
        <v>1.8419287984023321E-4</v>
      </c>
      <c r="BC289" s="18">
        <f t="shared" si="384"/>
        <v>4.0150065256417647E-5</v>
      </c>
      <c r="BD289" s="18">
        <f t="shared" si="385"/>
        <v>1.1967595326338501E-4</v>
      </c>
      <c r="BE289" s="18">
        <f t="shared" si="386"/>
        <v>2.247575210608564E-4</v>
      </c>
      <c r="BF289" s="18">
        <f t="shared" si="387"/>
        <v>2.1105302233208415E-4</v>
      </c>
      <c r="BG289" s="18">
        <f t="shared" si="388"/>
        <v>1.3212276657161397E-4</v>
      </c>
      <c r="BH289" s="18">
        <f t="shared" si="389"/>
        <v>6.2033317221596641E-5</v>
      </c>
      <c r="BI289" s="18">
        <f t="shared" si="390"/>
        <v>2.3300344341060711E-5</v>
      </c>
      <c r="BJ289" s="19">
        <f t="shared" si="391"/>
        <v>0.55453050418493066</v>
      </c>
      <c r="BK289" s="19">
        <f t="shared" si="392"/>
        <v>0.22783932188687417</v>
      </c>
      <c r="BL289" s="19">
        <f t="shared" si="393"/>
        <v>0.20656778157298869</v>
      </c>
      <c r="BM289" s="19">
        <f t="shared" si="394"/>
        <v>0.56621257424769933</v>
      </c>
      <c r="BN289" s="19">
        <f t="shared" si="395"/>
        <v>0.43041048949000199</v>
      </c>
    </row>
    <row r="290" spans="1:66" x14ac:dyDescent="0.25">
      <c r="A290" t="s">
        <v>32</v>
      </c>
      <c r="B290" t="s">
        <v>34</v>
      </c>
      <c r="C290" t="s">
        <v>308</v>
      </c>
      <c r="D290" s="16">
        <v>44318</v>
      </c>
      <c r="E290" s="15">
        <f>VLOOKUP(A290,home!$A$2:$E$405,3,FALSE)</f>
        <v>1.2292993630573199</v>
      </c>
      <c r="F290" s="15">
        <f>VLOOKUP(B290,home!$B$2:$E$405,3,FALSE)</f>
        <v>0.71</v>
      </c>
      <c r="G290" s="15">
        <f>VLOOKUP(C290,away!$B$2:$E$405,4,FALSE)</f>
        <v>0.92</v>
      </c>
      <c r="H290" s="15">
        <f>VLOOKUP(A290,away!$A$2:$E$405,3,FALSE)</f>
        <v>1.1337579617834399</v>
      </c>
      <c r="I290" s="15">
        <f>VLOOKUP(C290,away!$B$2:$E$405,3,FALSE)</f>
        <v>0.41</v>
      </c>
      <c r="J290" s="15">
        <f>VLOOKUP(B290,home!$B$2:$E$405,4,FALSE)</f>
        <v>0.88</v>
      </c>
      <c r="K290" s="17">
        <f t="shared" si="396"/>
        <v>0.80297834394904133</v>
      </c>
      <c r="L290" s="17">
        <f t="shared" si="397"/>
        <v>0.40905987261146509</v>
      </c>
      <c r="M290" s="18">
        <f t="shared" si="342"/>
        <v>0.29759010778050993</v>
      </c>
      <c r="N290" s="18">
        <f t="shared" si="343"/>
        <v>0.23895841192121056</v>
      </c>
      <c r="O290" s="18">
        <f t="shared" si="344"/>
        <v>0.12173217157912758</v>
      </c>
      <c r="P290" s="18">
        <f t="shared" si="345"/>
        <v>9.7748297539928405E-2</v>
      </c>
      <c r="Q290" s="18">
        <f t="shared" si="346"/>
        <v>9.5939214938593254E-2</v>
      </c>
      <c r="R290" s="18">
        <f t="shared" si="347"/>
        <v>2.4897873299437462E-2</v>
      </c>
      <c r="S290" s="18">
        <f t="shared" si="348"/>
        <v>8.0267534287476548E-3</v>
      </c>
      <c r="T290" s="18">
        <f t="shared" si="349"/>
        <v>3.9244883041224927E-2</v>
      </c>
      <c r="U290" s="18">
        <f t="shared" si="350"/>
        <v>1.9992453069835343E-2</v>
      </c>
      <c r="V290" s="18">
        <f t="shared" si="351"/>
        <v>2.9294637225253314E-4</v>
      </c>
      <c r="W290" s="18">
        <f t="shared" si="352"/>
        <v>2.5679037310387582E-2</v>
      </c>
      <c r="X290" s="18">
        <f t="shared" si="353"/>
        <v>1.0504263730972206E-2</v>
      </c>
      <c r="Y290" s="18">
        <f t="shared" si="354"/>
        <v>2.1484363918343611E-3</v>
      </c>
      <c r="Z290" s="18">
        <f t="shared" si="355"/>
        <v>3.3949069600547619E-3</v>
      </c>
      <c r="AA290" s="18">
        <f t="shared" si="356"/>
        <v>2.7260367686458469E-3</v>
      </c>
      <c r="AB290" s="18">
        <f t="shared" si="357"/>
        <v>1.0944742450157189E-3</v>
      </c>
      <c r="AC290" s="18">
        <f t="shared" si="358"/>
        <v>6.013936705538783E-6</v>
      </c>
      <c r="AD290" s="18">
        <f t="shared" si="359"/>
        <v>5.1549277134251654E-3</v>
      </c>
      <c r="AE290" s="18">
        <f t="shared" si="360"/>
        <v>2.1086740737750092E-3</v>
      </c>
      <c r="AF290" s="18">
        <f t="shared" si="361"/>
        <v>4.3128697399875206E-4</v>
      </c>
      <c r="AG290" s="18">
        <f t="shared" si="362"/>
        <v>5.8807398214304591E-5</v>
      </c>
      <c r="AH290" s="18">
        <f t="shared" si="363"/>
        <v>3.4718005215194421E-4</v>
      </c>
      <c r="AI290" s="18">
        <f t="shared" si="364"/>
        <v>2.7877806332910995E-4</v>
      </c>
      <c r="AJ290" s="18">
        <f t="shared" si="365"/>
        <v>1.1192637381066482E-4</v>
      </c>
      <c r="AK290" s="18">
        <f t="shared" si="366"/>
        <v>2.9958151428903003E-5</v>
      </c>
      <c r="AL290" s="18">
        <f t="shared" si="367"/>
        <v>7.9015002059527798E-8</v>
      </c>
      <c r="AM290" s="18">
        <f t="shared" si="368"/>
        <v>8.2785906370063181E-4</v>
      </c>
      <c r="AN290" s="18">
        <f t="shared" si="369"/>
        <v>3.3864392313762723E-4</v>
      </c>
      <c r="AO290" s="18">
        <f t="shared" si="370"/>
        <v>6.9262820029662259E-5</v>
      </c>
      <c r="AP290" s="18">
        <f t="shared" si="371"/>
        <v>9.4442134460148265E-6</v>
      </c>
      <c r="AQ290" s="18">
        <f t="shared" si="372"/>
        <v>9.6581218728557735E-7</v>
      </c>
      <c r="AR290" s="18">
        <f t="shared" si="373"/>
        <v>2.8403485581303234E-5</v>
      </c>
      <c r="AS290" s="18">
        <f t="shared" si="374"/>
        <v>2.2807383814455343E-5</v>
      </c>
      <c r="AT290" s="18">
        <f t="shared" si="375"/>
        <v>9.1569176425707594E-6</v>
      </c>
      <c r="AU290" s="18">
        <f t="shared" si="376"/>
        <v>2.4509355214364097E-6</v>
      </c>
      <c r="AV290" s="18">
        <f t="shared" si="377"/>
        <v>4.9201203653222198E-7</v>
      </c>
      <c r="AW290" s="18">
        <f t="shared" si="378"/>
        <v>7.2093774937585552E-10</v>
      </c>
      <c r="AX290" s="18">
        <f t="shared" si="379"/>
        <v>1.1079214999892279E-4</v>
      </c>
      <c r="AY290" s="18">
        <f t="shared" si="380"/>
        <v>4.5320622764909696E-5</v>
      </c>
      <c r="AZ290" s="18">
        <f t="shared" si="381"/>
        <v>9.2694240874431096E-6</v>
      </c>
      <c r="BA290" s="18">
        <f t="shared" si="382"/>
        <v>1.2639164787970414E-6</v>
      </c>
      <c r="BB290" s="18">
        <f t="shared" si="383"/>
        <v>1.292543784520623E-7</v>
      </c>
      <c r="BC290" s="18">
        <f t="shared" si="384"/>
        <v>1.0574555916814947E-8</v>
      </c>
      <c r="BD290" s="18">
        <f t="shared" si="385"/>
        <v>1.9364543656015797E-6</v>
      </c>
      <c r="BE290" s="18">
        <f t="shared" si="386"/>
        <v>1.5549309196236477E-6</v>
      </c>
      <c r="BF290" s="18">
        <f t="shared" si="387"/>
        <v>6.2428792739727818E-7</v>
      </c>
      <c r="BG290" s="18">
        <f t="shared" si="388"/>
        <v>1.6709656202961529E-7</v>
      </c>
      <c r="BH290" s="18">
        <f t="shared" si="389"/>
        <v>3.3543730164529677E-8</v>
      </c>
      <c r="BI290" s="18">
        <f t="shared" si="390"/>
        <v>5.3869777794775109E-9</v>
      </c>
      <c r="BJ290" s="19">
        <f t="shared" si="391"/>
        <v>0.42164090526840187</v>
      </c>
      <c r="BK290" s="19">
        <f t="shared" si="392"/>
        <v>0.40370951869591098</v>
      </c>
      <c r="BL290" s="19">
        <f t="shared" si="393"/>
        <v>0.1712784840378615</v>
      </c>
      <c r="BM290" s="19">
        <f t="shared" si="394"/>
        <v>0.12311241800159464</v>
      </c>
      <c r="BN290" s="19">
        <f t="shared" si="395"/>
        <v>0.87686607705880726</v>
      </c>
    </row>
    <row r="291" spans="1:66" x14ac:dyDescent="0.25">
      <c r="A291" t="s">
        <v>32</v>
      </c>
      <c r="B291" t="s">
        <v>36</v>
      </c>
      <c r="C291" t="s">
        <v>209</v>
      </c>
      <c r="D291" s="16">
        <v>44318</v>
      </c>
      <c r="E291" s="15">
        <f>VLOOKUP(A291,home!$A$2:$E$405,3,FALSE)</f>
        <v>1.2292993630573199</v>
      </c>
      <c r="F291" s="15">
        <f>VLOOKUP(B291,home!$B$2:$E$405,3,FALSE)</f>
        <v>1.46</v>
      </c>
      <c r="G291" s="15">
        <f>VLOOKUP(C291,away!$B$2:$E$405,4,FALSE)</f>
        <v>0.36</v>
      </c>
      <c r="H291" s="15">
        <f>VLOOKUP(A291,away!$A$2:$E$405,3,FALSE)</f>
        <v>1.1337579617834399</v>
      </c>
      <c r="I291" s="15">
        <f>VLOOKUP(C291,away!$B$2:$E$405,3,FALSE)</f>
        <v>1.18</v>
      </c>
      <c r="J291" s="15">
        <f>VLOOKUP(B291,home!$B$2:$E$405,4,FALSE)</f>
        <v>0.71</v>
      </c>
      <c r="K291" s="17">
        <f t="shared" si="396"/>
        <v>0.64611974522292726</v>
      </c>
      <c r="L291" s="17">
        <f t="shared" si="397"/>
        <v>0.94986242038216595</v>
      </c>
      <c r="M291" s="18">
        <f t="shared" si="342"/>
        <v>0.2027093365606184</v>
      </c>
      <c r="N291" s="18">
        <f t="shared" si="343"/>
        <v>0.13097450489285536</v>
      </c>
      <c r="O291" s="18">
        <f t="shared" si="344"/>
        <v>0.19254598105953205</v>
      </c>
      <c r="P291" s="18">
        <f t="shared" si="345"/>
        <v>0.12440776022588343</v>
      </c>
      <c r="Q291" s="18">
        <f t="shared" si="346"/>
        <v>4.2312606866035371E-2</v>
      </c>
      <c r="R291" s="18">
        <f t="shared" si="347"/>
        <v>9.1446095802032903E-2</v>
      </c>
      <c r="S291" s="18">
        <f t="shared" si="348"/>
        <v>1.9088033964080091E-2</v>
      </c>
      <c r="T291" s="18">
        <f t="shared" si="349"/>
        <v>4.0191155170451409E-2</v>
      </c>
      <c r="U291" s="18">
        <f t="shared" si="350"/>
        <v>5.9085128121240893E-2</v>
      </c>
      <c r="V291" s="18">
        <f t="shared" si="351"/>
        <v>1.3016445631949159E-3</v>
      </c>
      <c r="W291" s="18">
        <f t="shared" si="352"/>
        <v>9.1130035893335539E-3</v>
      </c>
      <c r="X291" s="18">
        <f t="shared" si="353"/>
        <v>8.656099646315734E-3</v>
      </c>
      <c r="Y291" s="18">
        <f t="shared" si="354"/>
        <v>4.1110518805593374E-3</v>
      </c>
      <c r="Z291" s="18">
        <f t="shared" si="355"/>
        <v>2.8953736631006137E-2</v>
      </c>
      <c r="AA291" s="18">
        <f t="shared" si="356"/>
        <v>1.8707580935277419E-2</v>
      </c>
      <c r="AB291" s="18">
        <f t="shared" si="357"/>
        <v>6.0436687138193685E-3</v>
      </c>
      <c r="AC291" s="18">
        <f t="shared" si="358"/>
        <v>4.9928227118454876E-5</v>
      </c>
      <c r="AD291" s="18">
        <f t="shared" si="359"/>
        <v>1.4720228893389542E-3</v>
      </c>
      <c r="AE291" s="18">
        <f t="shared" si="360"/>
        <v>1.398219224525448E-3</v>
      </c>
      <c r="AF291" s="18">
        <f t="shared" si="361"/>
        <v>6.640579484163085E-4</v>
      </c>
      <c r="AG291" s="18">
        <f t="shared" si="362"/>
        <v>2.1025456338557682E-4</v>
      </c>
      <c r="AH291" s="18">
        <f t="shared" si="363"/>
        <v>6.8755165888588167E-3</v>
      </c>
      <c r="AI291" s="18">
        <f t="shared" si="364"/>
        <v>4.4424070266694685E-3</v>
      </c>
      <c r="AJ291" s="18">
        <f t="shared" si="365"/>
        <v>1.4351634481241094E-3</v>
      </c>
      <c r="AK291" s="18">
        <f t="shared" si="366"/>
        <v>3.0909581381840249E-4</v>
      </c>
      <c r="AL291" s="18">
        <f t="shared" si="367"/>
        <v>1.2256877780266842E-6</v>
      </c>
      <c r="AM291" s="18">
        <f t="shared" si="368"/>
        <v>1.9022061084440057E-4</v>
      </c>
      <c r="AN291" s="18">
        <f t="shared" si="369"/>
        <v>1.8068340982323639E-4</v>
      </c>
      <c r="AO291" s="18">
        <f t="shared" si="370"/>
        <v>8.5812190488801068E-5</v>
      </c>
      <c r="AP291" s="18">
        <f t="shared" si="371"/>
        <v>2.7169924985329356E-5</v>
      </c>
      <c r="AQ291" s="18">
        <f t="shared" si="372"/>
        <v>6.4519226770417071E-6</v>
      </c>
      <c r="AR291" s="18">
        <f t="shared" si="373"/>
        <v>1.3061589656942342E-3</v>
      </c>
      <c r="AS291" s="18">
        <f t="shared" si="374"/>
        <v>8.4393509813500064E-4</v>
      </c>
      <c r="AT291" s="18">
        <f t="shared" si="375"/>
        <v>2.7264156529583635E-4</v>
      </c>
      <c r="AU291" s="18">
        <f t="shared" si="376"/>
        <v>5.8719699568708631E-5</v>
      </c>
      <c r="AV291" s="18">
        <f t="shared" si="377"/>
        <v>9.4849893312252118E-6</v>
      </c>
      <c r="AW291" s="18">
        <f t="shared" si="378"/>
        <v>2.0895418504665466E-8</v>
      </c>
      <c r="AX291" s="18">
        <f t="shared" si="379"/>
        <v>2.048421543582227E-5</v>
      </c>
      <c r="AY291" s="18">
        <f t="shared" si="380"/>
        <v>1.9457186453499863E-5</v>
      </c>
      <c r="AZ291" s="18">
        <f t="shared" si="381"/>
        <v>9.2408251092742363E-6</v>
      </c>
      <c r="BA291" s="18">
        <f t="shared" si="382"/>
        <v>2.9258375015411731E-6</v>
      </c>
      <c r="BB291" s="18">
        <f t="shared" si="383"/>
        <v>6.94785772714702E-7</v>
      </c>
      <c r="BC291" s="18">
        <f t="shared" si="384"/>
        <v>1.3199017914357608E-7</v>
      </c>
      <c r="BD291" s="18">
        <f t="shared" si="385"/>
        <v>2.0677855275969852E-4</v>
      </c>
      <c r="BE291" s="18">
        <f t="shared" si="386"/>
        <v>1.3360370582666202E-4</v>
      </c>
      <c r="BF291" s="18">
        <f t="shared" si="387"/>
        <v>4.3161996184780888E-5</v>
      </c>
      <c r="BG291" s="18">
        <f t="shared" si="388"/>
        <v>9.2959393260745304E-6</v>
      </c>
      <c r="BH291" s="18">
        <f t="shared" si="389"/>
        <v>1.501572487242766E-6</v>
      </c>
      <c r="BI291" s="18">
        <f t="shared" si="390"/>
        <v>1.9403912657821075E-7</v>
      </c>
      <c r="BJ291" s="19">
        <f t="shared" si="391"/>
        <v>0.23964624957048786</v>
      </c>
      <c r="BK291" s="19">
        <f t="shared" si="392"/>
        <v>0.34757738641512687</v>
      </c>
      <c r="BL291" s="19">
        <f t="shared" si="393"/>
        <v>0.38377611363310954</v>
      </c>
      <c r="BM291" s="19">
        <f t="shared" si="394"/>
        <v>0.21553776455173779</v>
      </c>
      <c r="BN291" s="19">
        <f t="shared" si="395"/>
        <v>0.78439628540695738</v>
      </c>
    </row>
    <row r="292" spans="1:66" x14ac:dyDescent="0.25">
      <c r="A292" t="s">
        <v>32</v>
      </c>
      <c r="B292" t="s">
        <v>313</v>
      </c>
      <c r="C292" t="s">
        <v>33</v>
      </c>
      <c r="D292" s="16">
        <v>44318</v>
      </c>
      <c r="E292" s="15">
        <f>VLOOKUP(A292,home!$A$2:$E$405,3,FALSE)</f>
        <v>1.2292993630573199</v>
      </c>
      <c r="F292" s="15">
        <f>VLOOKUP(B292,home!$B$2:$E$405,3,FALSE)</f>
        <v>0.54</v>
      </c>
      <c r="G292" s="15">
        <f>VLOOKUP(C292,away!$B$2:$E$405,4,FALSE)</f>
        <v>0.36</v>
      </c>
      <c r="H292" s="15">
        <f>VLOOKUP(A292,away!$A$2:$E$405,3,FALSE)</f>
        <v>1.1337579617834399</v>
      </c>
      <c r="I292" s="15">
        <f>VLOOKUP(C292,away!$B$2:$E$405,3,FALSE)</f>
        <v>1.81</v>
      </c>
      <c r="J292" s="15">
        <f>VLOOKUP(B292,home!$B$2:$E$405,4,FALSE)</f>
        <v>1.18</v>
      </c>
      <c r="K292" s="17">
        <f t="shared" si="396"/>
        <v>0.238975796178343</v>
      </c>
      <c r="L292" s="17">
        <f t="shared" si="397"/>
        <v>2.4214802547770709</v>
      </c>
      <c r="M292" s="18">
        <f t="shared" si="342"/>
        <v>6.9916329064195662E-2</v>
      </c>
      <c r="N292" s="18">
        <f t="shared" si="343"/>
        <v>1.6708310403983184E-2</v>
      </c>
      <c r="O292" s="18">
        <f t="shared" si="344"/>
        <v>0.16930101031544606</v>
      </c>
      <c r="P292" s="18">
        <f t="shared" si="345"/>
        <v>4.0458843733931583E-2</v>
      </c>
      <c r="Q292" s="18">
        <f t="shared" si="346"/>
        <v>1.996440890793386E-3</v>
      </c>
      <c r="R292" s="18">
        <f t="shared" si="347"/>
        <v>0.20497952679633094</v>
      </c>
      <c r="S292" s="18">
        <f t="shared" si="348"/>
        <v>5.8531320872972029E-3</v>
      </c>
      <c r="T292" s="18">
        <f t="shared" si="349"/>
        <v>4.834342196885731E-3</v>
      </c>
      <c r="U292" s="18">
        <f t="shared" si="350"/>
        <v>4.8985145616413185E-2</v>
      </c>
      <c r="V292" s="18">
        <f t="shared" si="351"/>
        <v>3.7634024625282799E-4</v>
      </c>
      <c r="W292" s="18">
        <f t="shared" si="352"/>
        <v>1.5903368380011665E-4</v>
      </c>
      <c r="X292" s="18">
        <f t="shared" si="353"/>
        <v>3.8509692516644256E-4</v>
      </c>
      <c r="Y292" s="18">
        <f t="shared" si="354"/>
        <v>4.6625230023295206E-4</v>
      </c>
      <c r="Z292" s="18">
        <f t="shared" si="355"/>
        <v>0.16545129225695426</v>
      </c>
      <c r="AA292" s="18">
        <f t="shared" si="356"/>
        <v>3.9538854295841371E-2</v>
      </c>
      <c r="AB292" s="18">
        <f t="shared" si="357"/>
        <v>4.7244145926640928E-3</v>
      </c>
      <c r="AC292" s="18">
        <f t="shared" si="358"/>
        <v>1.3611172291339877E-5</v>
      </c>
      <c r="AD292" s="18">
        <f t="shared" si="359"/>
        <v>9.5013003013269277E-6</v>
      </c>
      <c r="AE292" s="18">
        <f t="shared" si="360"/>
        <v>2.3007211074370589E-5</v>
      </c>
      <c r="AF292" s="18">
        <f t="shared" si="361"/>
        <v>2.7855753667038375E-5</v>
      </c>
      <c r="AG292" s="18">
        <f t="shared" si="362"/>
        <v>2.2484052495555802E-5</v>
      </c>
      <c r="AH292" s="18">
        <f t="shared" si="363"/>
        <v>0.10015925933189132</v>
      </c>
      <c r="AI292" s="18">
        <f t="shared" si="364"/>
        <v>2.3935638743471863E-2</v>
      </c>
      <c r="AJ292" s="18">
        <f t="shared" si="365"/>
        <v>2.8600191628791903E-3</v>
      </c>
      <c r="AK292" s="18">
        <f t="shared" si="366"/>
        <v>2.2782511884479091E-4</v>
      </c>
      <c r="AL292" s="18">
        <f t="shared" si="367"/>
        <v>3.1505789857205224E-7</v>
      </c>
      <c r="AM292" s="18">
        <f t="shared" si="368"/>
        <v>4.5411616084782682E-7</v>
      </c>
      <c r="AN292" s="18">
        <f t="shared" si="369"/>
        <v>1.099633316868181E-6</v>
      </c>
      <c r="AO292" s="18">
        <f t="shared" si="370"/>
        <v>1.3313701821456593E-6</v>
      </c>
      <c r="AP292" s="18">
        <f t="shared" si="371"/>
        <v>1.0746288692882221E-6</v>
      </c>
      <c r="AQ292" s="18">
        <f t="shared" si="372"/>
        <v>6.5054814704870991E-7</v>
      </c>
      <c r="AR292" s="18">
        <f t="shared" si="373"/>
        <v>4.8506733761054174E-2</v>
      </c>
      <c r="AS292" s="18">
        <f t="shared" si="374"/>
        <v>1.1591935320558832E-2</v>
      </c>
      <c r="AT292" s="18">
        <f t="shared" si="375"/>
        <v>1.3850959862392008E-3</v>
      </c>
      <c r="AU292" s="18">
        <f t="shared" si="376"/>
        <v>1.1033480536498013E-4</v>
      </c>
      <c r="AV292" s="18">
        <f t="shared" si="377"/>
        <v>6.5918369895696563E-6</v>
      </c>
      <c r="AW292" s="18">
        <f t="shared" si="378"/>
        <v>5.0643384330002425E-9</v>
      </c>
      <c r="AX292" s="18">
        <f t="shared" si="379"/>
        <v>1.8087128516010304E-8</v>
      </c>
      <c r="AY292" s="18">
        <f t="shared" si="380"/>
        <v>4.3797624567134257E-8</v>
      </c>
      <c r="AZ292" s="18">
        <f t="shared" si="381"/>
        <v>5.3027541547727383E-8</v>
      </c>
      <c r="BA292" s="18">
        <f t="shared" si="382"/>
        <v>4.2801714939064199E-8</v>
      </c>
      <c r="BB292" s="18">
        <f t="shared" si="383"/>
        <v>2.5910876898885191E-8</v>
      </c>
      <c r="BC292" s="18">
        <f t="shared" si="384"/>
        <v>1.2548535358921962E-8</v>
      </c>
      <c r="BD292" s="18">
        <f t="shared" si="385"/>
        <v>1.9576349671020177E-2</v>
      </c>
      <c r="BE292" s="18">
        <f t="shared" si="386"/>
        <v>4.6782737488976905E-3</v>
      </c>
      <c r="BF292" s="18">
        <f t="shared" si="387"/>
        <v>5.5899709694153346E-4</v>
      </c>
      <c r="BG292" s="18">
        <f t="shared" si="388"/>
        <v>4.4528925434328458E-5</v>
      </c>
      <c r="BH292" s="18">
        <f t="shared" si="389"/>
        <v>2.660333852158677E-6</v>
      </c>
      <c r="BI292" s="18">
        <f t="shared" si="390"/>
        <v>1.2715108008396367E-7</v>
      </c>
      <c r="BJ292" s="19">
        <f t="shared" si="391"/>
        <v>2.463713118849814E-2</v>
      </c>
      <c r="BK292" s="19">
        <f t="shared" si="392"/>
        <v>0.11661861515949178</v>
      </c>
      <c r="BL292" s="19">
        <f t="shared" si="393"/>
        <v>0.68117332261121555</v>
      </c>
      <c r="BM292" s="19">
        <f t="shared" si="394"/>
        <v>0.48451986127819274</v>
      </c>
      <c r="BN292" s="19">
        <f t="shared" si="395"/>
        <v>0.50336046120468081</v>
      </c>
    </row>
    <row r="293" spans="1:66" x14ac:dyDescent="0.25">
      <c r="A293" t="s">
        <v>32</v>
      </c>
      <c r="B293" t="s">
        <v>212</v>
      </c>
      <c r="C293" t="s">
        <v>312</v>
      </c>
      <c r="D293" s="16">
        <v>44318</v>
      </c>
      <c r="E293" s="15">
        <f>VLOOKUP(A293,home!$A$2:$E$405,3,FALSE)</f>
        <v>1.2292993630573199</v>
      </c>
      <c r="F293" s="15">
        <f>VLOOKUP(B293,home!$B$2:$E$405,3,FALSE)</f>
        <v>0.61</v>
      </c>
      <c r="G293" s="15">
        <f>VLOOKUP(C293,away!$B$2:$E$405,4,FALSE)</f>
        <v>1.08</v>
      </c>
      <c r="H293" s="15">
        <f>VLOOKUP(A293,away!$A$2:$E$405,3,FALSE)</f>
        <v>1.1337579617834399</v>
      </c>
      <c r="I293" s="15">
        <f>VLOOKUP(C293,away!$B$2:$E$405,3,FALSE)</f>
        <v>0.63</v>
      </c>
      <c r="J293" s="15">
        <f>VLOOKUP(B293,home!$B$2:$E$405,4,FALSE)</f>
        <v>1.65</v>
      </c>
      <c r="K293" s="17">
        <f t="shared" si="396"/>
        <v>0.80986242038216238</v>
      </c>
      <c r="L293" s="17">
        <f t="shared" si="397"/>
        <v>1.1785414012738857</v>
      </c>
      <c r="M293" s="18">
        <f t="shared" si="342"/>
        <v>0.13691378995132275</v>
      </c>
      <c r="N293" s="18">
        <f t="shared" si="343"/>
        <v>0.11088133331367322</v>
      </c>
      <c r="O293" s="18">
        <f t="shared" si="344"/>
        <v>0.16135856986295039</v>
      </c>
      <c r="P293" s="18">
        <f t="shared" si="345"/>
        <v>0.13067824193861324</v>
      </c>
      <c r="Q293" s="18">
        <f t="shared" si="346"/>
        <v>4.4899312486306346E-2</v>
      </c>
      <c r="R293" s="18">
        <f t="shared" si="347"/>
        <v>9.5083877516915868E-2</v>
      </c>
      <c r="S293" s="18">
        <f t="shared" si="348"/>
        <v>3.1181670820444908E-2</v>
      </c>
      <c r="T293" s="18">
        <f t="shared" si="349"/>
        <v>5.2915698653845558E-2</v>
      </c>
      <c r="U293" s="18">
        <f t="shared" si="350"/>
        <v>7.7004859185170554E-2</v>
      </c>
      <c r="V293" s="18">
        <f t="shared" si="351"/>
        <v>3.3068383355792379E-3</v>
      </c>
      <c r="W293" s="18">
        <f t="shared" si="352"/>
        <v>1.2120755294551701E-2</v>
      </c>
      <c r="X293" s="18">
        <f t="shared" si="353"/>
        <v>1.4284811929338831E-2</v>
      </c>
      <c r="Y293" s="18">
        <f t="shared" si="354"/>
        <v>8.4176211340684544E-3</v>
      </c>
      <c r="Z293" s="18">
        <f t="shared" si="355"/>
        <v>3.7353428749113529E-2</v>
      </c>
      <c r="AA293" s="18">
        <f t="shared" si="356"/>
        <v>3.0251138216329729E-2</v>
      </c>
      <c r="AB293" s="18">
        <f t="shared" si="357"/>
        <v>1.2249630007596062E-2</v>
      </c>
      <c r="AC293" s="18">
        <f t="shared" si="358"/>
        <v>1.9726456161863853E-4</v>
      </c>
      <c r="AD293" s="18">
        <f t="shared" si="359"/>
        <v>2.4540360549263878E-3</v>
      </c>
      <c r="AE293" s="18">
        <f t="shared" si="360"/>
        <v>2.8921830909495834E-3</v>
      </c>
      <c r="AF293" s="18">
        <f t="shared" si="361"/>
        <v>1.7042787563741801E-3</v>
      </c>
      <c r="AG293" s="18">
        <f t="shared" si="362"/>
        <v>6.6952102456618065E-4</v>
      </c>
      <c r="AH293" s="18">
        <f t="shared" si="363"/>
        <v>1.1005640565091124E-2</v>
      </c>
      <c r="AI293" s="18">
        <f t="shared" si="364"/>
        <v>8.9130547059008067E-3</v>
      </c>
      <c r="AJ293" s="18">
        <f t="shared" si="365"/>
        <v>3.609174028559725E-3</v>
      </c>
      <c r="AK293" s="18">
        <f t="shared" si="366"/>
        <v>9.7431147144993958E-4</v>
      </c>
      <c r="AL293" s="18">
        <f t="shared" si="367"/>
        <v>7.531216868156202E-6</v>
      </c>
      <c r="AM293" s="18">
        <f t="shared" si="368"/>
        <v>3.974863158295555E-4</v>
      </c>
      <c r="AN293" s="18">
        <f t="shared" si="369"/>
        <v>4.6845407964495864E-4</v>
      </c>
      <c r="AO293" s="18">
        <f t="shared" si="370"/>
        <v>2.7604626372861903E-4</v>
      </c>
      <c r="AP293" s="18">
        <f t="shared" si="371"/>
        <v>1.0844398349038245E-4</v>
      </c>
      <c r="AQ293" s="18">
        <f t="shared" si="372"/>
        <v>3.1951431065619363E-5</v>
      </c>
      <c r="AR293" s="18">
        <f t="shared" si="373"/>
        <v>2.5941206106998428E-3</v>
      </c>
      <c r="AS293" s="18">
        <f t="shared" si="374"/>
        <v>2.1008807965446278E-3</v>
      </c>
      <c r="AT293" s="18">
        <f t="shared" si="375"/>
        <v>8.5071220341201878E-4</v>
      </c>
      <c r="AU293" s="18">
        <f t="shared" si="376"/>
        <v>2.2965328136796668E-4</v>
      </c>
      <c r="AV293" s="18">
        <f t="shared" si="377"/>
        <v>4.6496890574341808E-5</v>
      </c>
      <c r="AW293" s="18">
        <f t="shared" si="378"/>
        <v>1.9967272437539436E-7</v>
      </c>
      <c r="AX293" s="18">
        <f t="shared" si="379"/>
        <v>5.3651538301085393E-5</v>
      </c>
      <c r="AY293" s="18">
        <f t="shared" si="380"/>
        <v>6.3230559129860727E-5</v>
      </c>
      <c r="AZ293" s="18">
        <f t="shared" si="381"/>
        <v>3.7259915880118677E-5</v>
      </c>
      <c r="BA293" s="18">
        <f t="shared" si="382"/>
        <v>1.4637451157567396E-5</v>
      </c>
      <c r="BB293" s="18">
        <f t="shared" si="383"/>
        <v>4.3127105495793844E-6</v>
      </c>
      <c r="BC293" s="18">
        <f t="shared" si="384"/>
        <v>1.0165415868779916E-6</v>
      </c>
      <c r="BD293" s="18">
        <f t="shared" si="385"/>
        <v>5.0954642326794287E-4</v>
      </c>
      <c r="BE293" s="18">
        <f t="shared" si="386"/>
        <v>4.1266249964485002E-4</v>
      </c>
      <c r="BF293" s="18">
        <f t="shared" si="387"/>
        <v>1.6709992538166573E-4</v>
      </c>
      <c r="BG293" s="18">
        <f t="shared" si="388"/>
        <v>4.5109316671758184E-5</v>
      </c>
      <c r="BH293" s="18">
        <f t="shared" si="389"/>
        <v>9.1330850953938768E-6</v>
      </c>
      <c r="BI293" s="18">
        <f t="shared" si="390"/>
        <v>1.4793084801823876E-6</v>
      </c>
      <c r="BJ293" s="19">
        <f t="shared" si="391"/>
        <v>0.25269604252896455</v>
      </c>
      <c r="BK293" s="19">
        <f t="shared" si="392"/>
        <v>0.30234856738357679</v>
      </c>
      <c r="BL293" s="19">
        <f t="shared" si="393"/>
        <v>0.40741714990110478</v>
      </c>
      <c r="BM293" s="19">
        <f t="shared" si="394"/>
        <v>0.31993703260657225</v>
      </c>
      <c r="BN293" s="19">
        <f t="shared" si="395"/>
        <v>0.6798151250697817</v>
      </c>
    </row>
    <row r="294" spans="1:66" x14ac:dyDescent="0.25">
      <c r="A294" t="s">
        <v>32</v>
      </c>
      <c r="B294" t="s">
        <v>207</v>
      </c>
      <c r="C294" t="s">
        <v>211</v>
      </c>
      <c r="D294" s="16">
        <v>44318</v>
      </c>
      <c r="E294" s="15">
        <f>VLOOKUP(A294,home!$A$2:$E$405,3,FALSE)</f>
        <v>1.2292993630573199</v>
      </c>
      <c r="F294" s="15">
        <f>VLOOKUP(B294,home!$B$2:$E$405,3,FALSE)</f>
        <v>1.42</v>
      </c>
      <c r="G294" s="15">
        <f>VLOOKUP(C294,away!$B$2:$E$405,4,FALSE)</f>
        <v>1.93</v>
      </c>
      <c r="H294" s="15">
        <f>VLOOKUP(A294,away!$A$2:$E$405,3,FALSE)</f>
        <v>1.1337579617834399</v>
      </c>
      <c r="I294" s="15">
        <f>VLOOKUP(C294,away!$B$2:$E$405,3,FALSE)</f>
        <v>0.61</v>
      </c>
      <c r="J294" s="15">
        <f>VLOOKUP(B294,home!$B$2:$E$405,4,FALSE)</f>
        <v>0.77</v>
      </c>
      <c r="K294" s="17">
        <f t="shared" si="396"/>
        <v>3.3690178343948909</v>
      </c>
      <c r="L294" s="17">
        <f t="shared" si="397"/>
        <v>0.53252611464968169</v>
      </c>
      <c r="M294" s="18">
        <f t="shared" si="342"/>
        <v>2.0210683079673802E-2</v>
      </c>
      <c r="N294" s="18">
        <f t="shared" si="343"/>
        <v>6.8090151740724095E-2</v>
      </c>
      <c r="O294" s="18">
        <f t="shared" si="344"/>
        <v>1.0762716534834753E-2</v>
      </c>
      <c r="P294" s="18">
        <f t="shared" si="345"/>
        <v>3.6259783952395062E-2</v>
      </c>
      <c r="Q294" s="18">
        <f t="shared" si="346"/>
        <v>0.11469846778057691</v>
      </c>
      <c r="R294" s="18">
        <f t="shared" si="347"/>
        <v>2.8657138096857175E-3</v>
      </c>
      <c r="S294" s="18">
        <f t="shared" si="348"/>
        <v>1.6263328744151317E-2</v>
      </c>
      <c r="T294" s="18">
        <f t="shared" si="349"/>
        <v>6.1079929403462317E-2</v>
      </c>
      <c r="U294" s="18">
        <f t="shared" si="350"/>
        <v>9.6546409331029082E-3</v>
      </c>
      <c r="V294" s="18">
        <f t="shared" si="351"/>
        <v>3.2419861223613013E-3</v>
      </c>
      <c r="W294" s="18">
        <f t="shared" si="352"/>
        <v>0.12880706117684379</v>
      </c>
      <c r="X294" s="18">
        <f t="shared" si="353"/>
        <v>6.859312382794848E-2</v>
      </c>
      <c r="Y294" s="18">
        <f t="shared" si="354"/>
        <v>1.8263814861890951E-2</v>
      </c>
      <c r="Z294" s="18">
        <f t="shared" si="355"/>
        <v>5.0868914692329102E-4</v>
      </c>
      <c r="AA294" s="18">
        <f t="shared" si="356"/>
        <v>1.7137828081476903E-3</v>
      </c>
      <c r="AB294" s="18">
        <f t="shared" si="357"/>
        <v>2.8868824224644635E-3</v>
      </c>
      <c r="AC294" s="18">
        <f t="shared" si="358"/>
        <v>3.6352592558990926E-4</v>
      </c>
      <c r="AD294" s="18">
        <f t="shared" si="359"/>
        <v>0.10848832157519514</v>
      </c>
      <c r="AE294" s="18">
        <f t="shared" si="360"/>
        <v>5.7772864373303902E-2</v>
      </c>
      <c r="AF294" s="18">
        <f t="shared" si="361"/>
        <v>1.5382779498449269E-2</v>
      </c>
      <c r="AG294" s="18">
        <f t="shared" si="362"/>
        <v>2.7305772662739904E-3</v>
      </c>
      <c r="AH294" s="18">
        <f t="shared" si="363"/>
        <v>6.7722563743880285E-5</v>
      </c>
      <c r="AI294" s="18">
        <f t="shared" si="364"/>
        <v>2.281585250440775E-4</v>
      </c>
      <c r="AJ294" s="18">
        <f t="shared" si="365"/>
        <v>3.8433506997136532E-4</v>
      </c>
      <c r="AK294" s="18">
        <f t="shared" si="366"/>
        <v>4.3161056837231267E-4</v>
      </c>
      <c r="AL294" s="18">
        <f t="shared" si="367"/>
        <v>2.6087928787011191E-5</v>
      </c>
      <c r="AM294" s="18">
        <f t="shared" si="368"/>
        <v>7.3099818042080072E-2</v>
      </c>
      <c r="AN294" s="18">
        <f t="shared" si="369"/>
        <v>3.8927562083547605E-2</v>
      </c>
      <c r="AO294" s="18">
        <f t="shared" si="370"/>
        <v>1.0364971694567935E-2</v>
      </c>
      <c r="AP294" s="18">
        <f t="shared" si="371"/>
        <v>1.8398727016540638E-3</v>
      </c>
      <c r="AQ294" s="18">
        <f t="shared" si="372"/>
        <v>2.4494506531546283E-4</v>
      </c>
      <c r="AR294" s="18">
        <f t="shared" si="373"/>
        <v>7.2128067489287963E-6</v>
      </c>
      <c r="AS294" s="18">
        <f t="shared" si="374"/>
        <v>2.4300074573184946E-5</v>
      </c>
      <c r="AT294" s="18">
        <f t="shared" si="375"/>
        <v>4.0933692307092949E-5</v>
      </c>
      <c r="AU294" s="18">
        <f t="shared" si="376"/>
        <v>4.5968779803409702E-5</v>
      </c>
      <c r="AV294" s="18">
        <f t="shared" si="377"/>
        <v>3.8717409745764745E-5</v>
      </c>
      <c r="AW294" s="18">
        <f t="shared" si="378"/>
        <v>1.300113654762343E-6</v>
      </c>
      <c r="AX294" s="18">
        <f t="shared" si="379"/>
        <v>4.1045765112464862E-2</v>
      </c>
      <c r="AY294" s="18">
        <f t="shared" si="380"/>
        <v>2.1857941818164368E-2</v>
      </c>
      <c r="AZ294" s="18">
        <f t="shared" si="381"/>
        <v>5.8199624153329344E-3</v>
      </c>
      <c r="BA294" s="18">
        <f t="shared" si="382"/>
        <v>1.0330939908148086E-3</v>
      </c>
      <c r="BB294" s="18">
        <f t="shared" si="383"/>
        <v>1.3753738224913593E-4</v>
      </c>
      <c r="BC294" s="18">
        <f t="shared" si="384"/>
        <v>1.4648449557644096E-5</v>
      </c>
      <c r="BD294" s="18">
        <f t="shared" si="385"/>
        <v>6.4016799228767565E-7</v>
      </c>
      <c r="BE294" s="18">
        <f t="shared" si="386"/>
        <v>2.1567373830259503E-6</v>
      </c>
      <c r="BF294" s="18">
        <f t="shared" si="387"/>
        <v>3.6330433537602957E-6</v>
      </c>
      <c r="BG294" s="18">
        <f t="shared" si="388"/>
        <v>4.0799292839827549E-6</v>
      </c>
      <c r="BH294" s="18">
        <f t="shared" si="389"/>
        <v>3.4363386302019697E-6</v>
      </c>
      <c r="BI294" s="18">
        <f t="shared" si="390"/>
        <v>2.3154172260341087E-6</v>
      </c>
      <c r="BJ294" s="19">
        <f t="shared" si="391"/>
        <v>0.8382932102604177</v>
      </c>
      <c r="BK294" s="19">
        <f t="shared" si="392"/>
        <v>9.8223337571122782E-2</v>
      </c>
      <c r="BL294" s="19">
        <f t="shared" si="393"/>
        <v>2.9168957632414845E-2</v>
      </c>
      <c r="BM294" s="19">
        <f t="shared" si="394"/>
        <v>0.69145003600847899</v>
      </c>
      <c r="BN294" s="19">
        <f t="shared" si="395"/>
        <v>0.25288751689789035</v>
      </c>
    </row>
    <row r="295" spans="1:66" x14ac:dyDescent="0.25">
      <c r="A295" t="s">
        <v>37</v>
      </c>
      <c r="B295" t="s">
        <v>227</v>
      </c>
      <c r="C295" t="s">
        <v>225</v>
      </c>
      <c r="D295" s="16">
        <v>44318</v>
      </c>
      <c r="E295" s="15">
        <f>VLOOKUP(A295,home!$A$2:$E$405,3,FALSE)</f>
        <v>1.77142857142857</v>
      </c>
      <c r="F295" s="15">
        <f>VLOOKUP(B295,home!$B$2:$E$405,3,FALSE)</f>
        <v>0.73</v>
      </c>
      <c r="G295" s="15">
        <f>VLOOKUP(C295,away!$B$2:$E$405,4,FALSE)</f>
        <v>0.48</v>
      </c>
      <c r="H295" s="15">
        <f>VLOOKUP(A295,away!$A$2:$E$405,3,FALSE)</f>
        <v>1.3142857142857101</v>
      </c>
      <c r="I295" s="15">
        <f>VLOOKUP(C295,away!$B$2:$E$405,3,FALSE)</f>
        <v>1.05</v>
      </c>
      <c r="J295" s="15">
        <f>VLOOKUP(B295,home!$B$2:$E$405,4,FALSE)</f>
        <v>0.43</v>
      </c>
      <c r="K295" s="17">
        <f t="shared" si="396"/>
        <v>0.62070857142857083</v>
      </c>
      <c r="L295" s="17">
        <f t="shared" si="397"/>
        <v>0.59339999999999815</v>
      </c>
      <c r="M295" s="18">
        <f t="shared" si="342"/>
        <v>0.29697462800280405</v>
      </c>
      <c r="N295" s="18">
        <f t="shared" si="343"/>
        <v>0.18433469709815178</v>
      </c>
      <c r="O295" s="18">
        <f t="shared" si="344"/>
        <v>0.17622474425686338</v>
      </c>
      <c r="P295" s="18">
        <f t="shared" si="345"/>
        <v>0.10938420925804292</v>
      </c>
      <c r="Q295" s="18">
        <f t="shared" si="346"/>
        <v>5.7209063250256049E-2</v>
      </c>
      <c r="R295" s="18">
        <f t="shared" si="347"/>
        <v>5.22858816210112E-2</v>
      </c>
      <c r="S295" s="18">
        <f t="shared" si="348"/>
        <v>1.0072329507972603E-2</v>
      </c>
      <c r="T295" s="18">
        <f t="shared" si="349"/>
        <v>3.3947858132701833E-2</v>
      </c>
      <c r="U295" s="18">
        <f t="shared" si="350"/>
        <v>3.2454294886861239E-2</v>
      </c>
      <c r="V295" s="18">
        <f t="shared" si="351"/>
        <v>4.1221396439954203E-4</v>
      </c>
      <c r="W295" s="18">
        <f t="shared" si="352"/>
        <v>1.1836718640944396E-2</v>
      </c>
      <c r="X295" s="18">
        <f t="shared" si="353"/>
        <v>7.023908841536382E-3</v>
      </c>
      <c r="Y295" s="18">
        <f t="shared" si="354"/>
        <v>2.0839937532838382E-3</v>
      </c>
      <c r="Z295" s="18">
        <f t="shared" si="355"/>
        <v>1.0342147384635987E-2</v>
      </c>
      <c r="AA295" s="18">
        <f t="shared" si="356"/>
        <v>6.4194595286211345E-3</v>
      </c>
      <c r="AB295" s="18">
        <f t="shared" si="357"/>
        <v>1.9923067766769754E-3</v>
      </c>
      <c r="AC295" s="18">
        <f t="shared" si="358"/>
        <v>9.489383580552292E-6</v>
      </c>
      <c r="AD295" s="18">
        <f t="shared" si="359"/>
        <v>1.8367881795056324E-3</v>
      </c>
      <c r="AE295" s="18">
        <f t="shared" si="360"/>
        <v>1.0899501057186388E-3</v>
      </c>
      <c r="AF295" s="18">
        <f t="shared" si="361"/>
        <v>3.2338819636671914E-4</v>
      </c>
      <c r="AG295" s="18">
        <f t="shared" si="362"/>
        <v>6.3966185241336868E-5</v>
      </c>
      <c r="AH295" s="18">
        <f t="shared" si="363"/>
        <v>1.5342575645107435E-3</v>
      </c>
      <c r="AI295" s="18">
        <f t="shared" si="364"/>
        <v>9.5232682107094201E-4</v>
      </c>
      <c r="AJ295" s="18">
        <f t="shared" si="365"/>
        <v>2.9555871032002829E-4</v>
      </c>
      <c r="AK295" s="18">
        <f t="shared" si="366"/>
        <v>6.1151941618671854E-5</v>
      </c>
      <c r="AL295" s="18">
        <f t="shared" si="367"/>
        <v>1.3980840400886617E-7</v>
      </c>
      <c r="AM295" s="18">
        <f t="shared" si="368"/>
        <v>2.2802203338356542E-4</v>
      </c>
      <c r="AN295" s="18">
        <f t="shared" si="369"/>
        <v>1.3530827460980728E-4</v>
      </c>
      <c r="AO295" s="18">
        <f t="shared" si="370"/>
        <v>4.0145965076729695E-5</v>
      </c>
      <c r="AP295" s="18">
        <f t="shared" si="371"/>
        <v>7.9408718921771126E-6</v>
      </c>
      <c r="AQ295" s="18">
        <f t="shared" si="372"/>
        <v>1.1780283452044706E-6</v>
      </c>
      <c r="AR295" s="18">
        <f t="shared" si="373"/>
        <v>1.820856877561345E-4</v>
      </c>
      <c r="AS295" s="18">
        <f t="shared" si="374"/>
        <v>1.1302214712469908E-4</v>
      </c>
      <c r="AT295" s="18">
        <f t="shared" si="375"/>
        <v>3.5076907740780852E-5</v>
      </c>
      <c r="AU295" s="18">
        <f t="shared" si="376"/>
        <v>7.2575124313039547E-6</v>
      </c>
      <c r="AV295" s="18">
        <f t="shared" si="377"/>
        <v>1.1262000433399427E-6</v>
      </c>
      <c r="AW295" s="18">
        <f t="shared" si="378"/>
        <v>1.4304281950677485E-9</v>
      </c>
      <c r="AX295" s="18">
        <f t="shared" si="379"/>
        <v>2.3589205099291785E-5</v>
      </c>
      <c r="AY295" s="18">
        <f t="shared" si="380"/>
        <v>1.3997834305919699E-5</v>
      </c>
      <c r="AZ295" s="18">
        <f t="shared" si="381"/>
        <v>4.1531574385663621E-6</v>
      </c>
      <c r="BA295" s="18">
        <f t="shared" si="382"/>
        <v>8.2149454134842413E-7</v>
      </c>
      <c r="BB295" s="18">
        <f t="shared" si="383"/>
        <v>1.218687152090383E-7</v>
      </c>
      <c r="BC295" s="18">
        <f t="shared" si="384"/>
        <v>1.4463379121008624E-8</v>
      </c>
      <c r="BD295" s="18">
        <f t="shared" si="385"/>
        <v>1.8008274519081648E-5</v>
      </c>
      <c r="BE295" s="18">
        <f t="shared" si="386"/>
        <v>1.1177890350632705E-5</v>
      </c>
      <c r="BF295" s="18">
        <f t="shared" si="387"/>
        <v>3.4691061755632159E-6</v>
      </c>
      <c r="BG295" s="18">
        <f t="shared" si="388"/>
        <v>7.1776797945595892E-7</v>
      </c>
      <c r="BH295" s="18">
        <f t="shared" si="389"/>
        <v>1.1138118428632E-7</v>
      </c>
      <c r="BI295" s="18">
        <f t="shared" si="390"/>
        <v>1.3827051156476822E-8</v>
      </c>
      <c r="BJ295" s="19">
        <f t="shared" si="391"/>
        <v>0.30020562558049352</v>
      </c>
      <c r="BK295" s="19">
        <f t="shared" si="392"/>
        <v>0.41686700775950963</v>
      </c>
      <c r="BL295" s="19">
        <f t="shared" si="393"/>
        <v>0.27259204880991078</v>
      </c>
      <c r="BM295" s="19">
        <f t="shared" si="394"/>
        <v>0.12357960964354274</v>
      </c>
      <c r="BN295" s="19">
        <f t="shared" si="395"/>
        <v>0.87641322348712947</v>
      </c>
    </row>
    <row r="296" spans="1:66" x14ac:dyDescent="0.25">
      <c r="A296" t="s">
        <v>340</v>
      </c>
      <c r="B296" t="s">
        <v>341</v>
      </c>
      <c r="C296" t="s">
        <v>429</v>
      </c>
      <c r="D296" s="16">
        <v>44318</v>
      </c>
      <c r="E296" s="15">
        <f>VLOOKUP(A296,home!$A$2:$E$405,3,FALSE)</f>
        <v>1.36279069767442</v>
      </c>
      <c r="F296" s="15">
        <f>VLOOKUP(B296,home!$B$2:$E$405,3,FALSE)</f>
        <v>0.61</v>
      </c>
      <c r="G296" s="15">
        <f>VLOOKUP(C296,away!$B$2:$E$405,4,FALSE)</f>
        <v>0.93</v>
      </c>
      <c r="H296" s="15">
        <f>VLOOKUP(A296,away!$A$2:$E$405,3,FALSE)</f>
        <v>1.15348837209302</v>
      </c>
      <c r="I296" s="15">
        <f>VLOOKUP(C296,away!$B$2:$E$405,3,FALSE)</f>
        <v>0.6</v>
      </c>
      <c r="J296" s="15">
        <f>VLOOKUP(B296,home!$B$2:$E$405,4,FALSE)</f>
        <v>1.08</v>
      </c>
      <c r="K296" s="17">
        <f t="shared" si="396"/>
        <v>0.77311116279069847</v>
      </c>
      <c r="L296" s="17">
        <f t="shared" si="397"/>
        <v>0.74746046511627706</v>
      </c>
      <c r="M296" s="18">
        <f t="shared" si="342"/>
        <v>0.21858690086021804</v>
      </c>
      <c r="N296" s="18">
        <f t="shared" si="343"/>
        <v>0.16899197309485831</v>
      </c>
      <c r="O296" s="18">
        <f t="shared" si="344"/>
        <v>0.16338506658530411</v>
      </c>
      <c r="P296" s="18">
        <f t="shared" si="345"/>
        <v>0.12631481881040016</v>
      </c>
      <c r="Q296" s="18">
        <f t="shared" si="346"/>
        <v>6.5324790410830155E-2</v>
      </c>
      <c r="R296" s="18">
        <f t="shared" si="347"/>
        <v>6.1061938931452654E-2</v>
      </c>
      <c r="S296" s="18">
        <f t="shared" si="348"/>
        <v>1.8248387012572406E-2</v>
      </c>
      <c r="T296" s="18">
        <f t="shared" si="349"/>
        <v>4.8827698224102427E-2</v>
      </c>
      <c r="U296" s="18">
        <f t="shared" si="350"/>
        <v>4.7207666609549989E-2</v>
      </c>
      <c r="V296" s="18">
        <f t="shared" si="351"/>
        <v>1.1716884375677363E-3</v>
      </c>
      <c r="W296" s="18">
        <f t="shared" si="352"/>
        <v>1.6834441557858525E-2</v>
      </c>
      <c r="X296" s="18">
        <f t="shared" si="353"/>
        <v>1.2583079516809715E-2</v>
      </c>
      <c r="Y296" s="18">
        <f t="shared" si="354"/>
        <v>4.7026772341148444E-3</v>
      </c>
      <c r="Z296" s="18">
        <f t="shared" si="355"/>
        <v>1.5213795091535103E-2</v>
      </c>
      <c r="AA296" s="18">
        <f t="shared" si="356"/>
        <v>1.1761954813676125E-2</v>
      </c>
      <c r="AB296" s="18">
        <f t="shared" si="357"/>
        <v>4.5466492813464E-3</v>
      </c>
      <c r="AC296" s="18">
        <f t="shared" si="358"/>
        <v>4.2317726986146549E-5</v>
      </c>
      <c r="AD296" s="18">
        <f t="shared" si="359"/>
        <v>3.2537236719320148E-3</v>
      </c>
      <c r="AE296" s="18">
        <f t="shared" si="360"/>
        <v>2.4320298091821445E-3</v>
      </c>
      <c r="AF296" s="18">
        <f t="shared" si="361"/>
        <v>9.0892306617396817E-4</v>
      </c>
      <c r="AG296" s="18">
        <f t="shared" si="362"/>
        <v>2.264613525991023E-4</v>
      </c>
      <c r="AH296" s="18">
        <f t="shared" si="363"/>
        <v>2.8429275888256396E-3</v>
      </c>
      <c r="AI296" s="18">
        <f t="shared" si="364"/>
        <v>2.1978990539267473E-3</v>
      </c>
      <c r="AJ296" s="18">
        <f t="shared" si="365"/>
        <v>8.4961014663894165E-4</v>
      </c>
      <c r="AK296" s="18">
        <f t="shared" si="366"/>
        <v>2.1894769612893601E-4</v>
      </c>
      <c r="AL296" s="18">
        <f t="shared" si="367"/>
        <v>9.7816584537997251E-7</v>
      </c>
      <c r="AM296" s="18">
        <f t="shared" si="368"/>
        <v>5.0309801828139625E-4</v>
      </c>
      <c r="AN296" s="18">
        <f t="shared" si="369"/>
        <v>3.7604587874368972E-4</v>
      </c>
      <c r="AO296" s="18">
        <f t="shared" si="370"/>
        <v>1.4053971371540873E-4</v>
      </c>
      <c r="AP296" s="18">
        <f t="shared" si="371"/>
        <v>3.5015959927009276E-5</v>
      </c>
      <c r="AQ296" s="18">
        <f t="shared" si="372"/>
        <v>6.5432614233838169E-6</v>
      </c>
      <c r="AR296" s="18">
        <f t="shared" si="373"/>
        <v>4.2499519556710185E-4</v>
      </c>
      <c r="AS296" s="18">
        <f t="shared" si="374"/>
        <v>3.2856852982534246E-4</v>
      </c>
      <c r="AT296" s="18">
        <f t="shared" si="375"/>
        <v>1.2700999907485039E-4</v>
      </c>
      <c r="AU296" s="18">
        <f t="shared" si="376"/>
        <v>3.2730949356934367E-5</v>
      </c>
      <c r="AV296" s="18">
        <f t="shared" si="377"/>
        <v>6.3261655791457475E-6</v>
      </c>
      <c r="AW296" s="18">
        <f t="shared" si="378"/>
        <v>1.5701464604320399E-8</v>
      </c>
      <c r="AX296" s="18">
        <f t="shared" si="379"/>
        <v>6.4825115651871032E-5</v>
      </c>
      <c r="AY296" s="18">
        <f t="shared" si="380"/>
        <v>4.8454211096363975E-5</v>
      </c>
      <c r="AZ296" s="18">
        <f t="shared" si="381"/>
        <v>1.8108803581465245E-5</v>
      </c>
      <c r="BA296" s="18">
        <f t="shared" si="382"/>
        <v>4.5118715825671051E-6</v>
      </c>
      <c r="BB296" s="18">
        <f t="shared" si="383"/>
        <v>8.4311140791263025E-7</v>
      </c>
      <c r="BC296" s="18">
        <f t="shared" si="384"/>
        <v>1.2603848902064281E-7</v>
      </c>
      <c r="BD296" s="18">
        <f t="shared" si="385"/>
        <v>5.2944517758461491E-5</v>
      </c>
      <c r="BE296" s="18">
        <f t="shared" si="386"/>
        <v>4.0931997687636951E-5</v>
      </c>
      <c r="BF296" s="18">
        <f t="shared" si="387"/>
        <v>1.5822492163817589E-5</v>
      </c>
      <c r="BG296" s="18">
        <f t="shared" si="388"/>
        <v>4.0775151050052435E-6</v>
      </c>
      <c r="BH296" s="18">
        <f t="shared" si="389"/>
        <v>7.8809311103181003E-7</v>
      </c>
      <c r="BI296" s="18">
        <f t="shared" si="390"/>
        <v>1.2185671629142836E-7</v>
      </c>
      <c r="BJ296" s="19">
        <f t="shared" si="391"/>
        <v>0.32528390992236128</v>
      </c>
      <c r="BK296" s="19">
        <f t="shared" si="392"/>
        <v>0.36441354522468627</v>
      </c>
      <c r="BL296" s="19">
        <f t="shared" si="393"/>
        <v>0.2951069780187951</v>
      </c>
      <c r="BM296" s="19">
        <f t="shared" si="394"/>
        <v>0.19630430105468263</v>
      </c>
      <c r="BN296" s="19">
        <f t="shared" si="395"/>
        <v>0.80366548869306342</v>
      </c>
    </row>
    <row r="297" spans="1:66" x14ac:dyDescent="0.25">
      <c r="A297" t="s">
        <v>342</v>
      </c>
      <c r="B297" t="s">
        <v>343</v>
      </c>
      <c r="C297" t="s">
        <v>400</v>
      </c>
      <c r="D297" s="16">
        <v>44318</v>
      </c>
      <c r="E297" s="15">
        <f>VLOOKUP(A297,home!$A$2:$E$405,3,FALSE)</f>
        <v>1.1178707224334601</v>
      </c>
      <c r="F297" s="15">
        <f>VLOOKUP(B297,home!$B$2:$E$405,3,FALSE)</f>
        <v>0.75</v>
      </c>
      <c r="G297" s="15">
        <f>VLOOKUP(C297,away!$B$2:$E$405,4,FALSE)</f>
        <v>0.3</v>
      </c>
      <c r="H297" s="15">
        <f>VLOOKUP(A297,away!$A$2:$E$405,3,FALSE)</f>
        <v>0.85171102661596998</v>
      </c>
      <c r="I297" s="15">
        <f>VLOOKUP(C297,away!$B$2:$E$405,3,FALSE)</f>
        <v>1.04</v>
      </c>
      <c r="J297" s="15">
        <f>VLOOKUP(B297,home!$B$2:$E$405,4,FALSE)</f>
        <v>1.27</v>
      </c>
      <c r="K297" s="17">
        <f t="shared" si="396"/>
        <v>0.25152091254752851</v>
      </c>
      <c r="L297" s="17">
        <f t="shared" si="397"/>
        <v>1.1249399239543731</v>
      </c>
      <c r="M297" s="18">
        <f t="shared" si="342"/>
        <v>0.25247050814806693</v>
      </c>
      <c r="N297" s="18">
        <f t="shared" si="343"/>
        <v>6.3501612600740012E-2</v>
      </c>
      <c r="O297" s="18">
        <f t="shared" si="344"/>
        <v>0.28401415423680831</v>
      </c>
      <c r="P297" s="18">
        <f t="shared" si="345"/>
        <v>7.1435499250056517E-2</v>
      </c>
      <c r="Q297" s="18">
        <f t="shared" si="346"/>
        <v>7.9859917747888802E-3</v>
      </c>
      <c r="R297" s="18">
        <f t="shared" si="347"/>
        <v>0.15974943053456042</v>
      </c>
      <c r="S297" s="18">
        <f t="shared" si="348"/>
        <v>5.0530956967378181E-3</v>
      </c>
      <c r="T297" s="18">
        <f t="shared" si="349"/>
        <v>8.9837609798312512E-3</v>
      </c>
      <c r="U297" s="18">
        <f t="shared" si="350"/>
        <v>4.0180322547000651E-2</v>
      </c>
      <c r="V297" s="18">
        <f t="shared" si="351"/>
        <v>1.5886142130359205E-4</v>
      </c>
      <c r="W297" s="18">
        <f t="shared" si="352"/>
        <v>6.6954797959731867E-4</v>
      </c>
      <c r="X297" s="18">
        <f t="shared" si="353"/>
        <v>7.532012532520117E-4</v>
      </c>
      <c r="Y297" s="18">
        <f t="shared" si="354"/>
        <v>4.2365308027782851E-4</v>
      </c>
      <c r="Z297" s="18">
        <f t="shared" si="355"/>
        <v>5.9902837412434254E-2</v>
      </c>
      <c r="AA297" s="18">
        <f t="shared" si="356"/>
        <v>1.5066816330161693E-2</v>
      </c>
      <c r="AB297" s="18">
        <f t="shared" si="357"/>
        <v>1.8948096962741363E-3</v>
      </c>
      <c r="AC297" s="18">
        <f t="shared" si="358"/>
        <v>2.8093244003127732E-6</v>
      </c>
      <c r="AD297" s="18">
        <f t="shared" si="359"/>
        <v>4.210132970566788E-5</v>
      </c>
      <c r="AE297" s="18">
        <f t="shared" si="360"/>
        <v>4.7361466637472006E-5</v>
      </c>
      <c r="AF297" s="18">
        <f t="shared" si="361"/>
        <v>2.6639402338762682E-5</v>
      </c>
      <c r="AG297" s="18">
        <f t="shared" si="362"/>
        <v>9.9892424137192102E-6</v>
      </c>
      <c r="AH297" s="18">
        <f t="shared" si="363"/>
        <v>1.6846773340848751E-2</v>
      </c>
      <c r="AI297" s="18">
        <f t="shared" si="364"/>
        <v>4.2373158041716531E-3</v>
      </c>
      <c r="AJ297" s="18">
        <f t="shared" si="365"/>
        <v>5.3288676890865928E-4</v>
      </c>
      <c r="AK297" s="18">
        <f t="shared" si="366"/>
        <v>4.4677388800136644E-5</v>
      </c>
      <c r="AL297" s="18">
        <f t="shared" si="367"/>
        <v>3.1795474657818228E-8</v>
      </c>
      <c r="AM297" s="18">
        <f t="shared" si="368"/>
        <v>2.1178729734067916E-6</v>
      </c>
      <c r="AN297" s="18">
        <f t="shared" si="369"/>
        <v>2.3824798616492581E-6</v>
      </c>
      <c r="AO297" s="18">
        <f t="shared" si="370"/>
        <v>1.3400733571932714E-6</v>
      </c>
      <c r="AP297" s="18">
        <f t="shared" si="371"/>
        <v>5.0250067351142659E-7</v>
      </c>
      <c r="AQ297" s="18">
        <f t="shared" si="372"/>
        <v>1.4132076736174146E-7</v>
      </c>
      <c r="AR297" s="18">
        <f t="shared" si="373"/>
        <v>3.7903215841861918E-3</v>
      </c>
      <c r="AS297" s="18">
        <f t="shared" si="374"/>
        <v>9.5334514370310473E-4</v>
      </c>
      <c r="AT297" s="18">
        <f t="shared" si="375"/>
        <v>1.1989312025847978E-4</v>
      </c>
      <c r="AU297" s="18">
        <f t="shared" si="376"/>
        <v>1.0051875671861138E-5</v>
      </c>
      <c r="AV297" s="18">
        <f t="shared" si="377"/>
        <v>6.3206423545020333E-7</v>
      </c>
      <c r="AW297" s="18">
        <f t="shared" si="378"/>
        <v>2.4989999192100268E-10</v>
      </c>
      <c r="AX297" s="18">
        <f t="shared" si="379"/>
        <v>8.8781557155170574E-8</v>
      </c>
      <c r="AY297" s="18">
        <f t="shared" si="380"/>
        <v>9.9873918154688418E-8</v>
      </c>
      <c r="AZ297" s="18">
        <f t="shared" si="381"/>
        <v>5.6176078946980259E-8</v>
      </c>
      <c r="BA297" s="18">
        <f t="shared" si="382"/>
        <v>2.1064904659556938E-8</v>
      </c>
      <c r="BB297" s="18">
        <f t="shared" si="383"/>
        <v>5.9241880614570282E-9</v>
      </c>
      <c r="BC297" s="18">
        <f t="shared" si="384"/>
        <v>1.3328711334693752E-9</v>
      </c>
      <c r="BD297" s="18">
        <f t="shared" si="385"/>
        <v>7.1064734577950465E-4</v>
      </c>
      <c r="BE297" s="18">
        <f t="shared" si="386"/>
        <v>1.7874266890994002E-4</v>
      </c>
      <c r="BF297" s="18">
        <f t="shared" si="387"/>
        <v>2.2478759597704429E-5</v>
      </c>
      <c r="BG297" s="18">
        <f t="shared" si="388"/>
        <v>1.8846260423170446E-6</v>
      </c>
      <c r="BH297" s="18">
        <f t="shared" si="389"/>
        <v>1.1850571549360497E-7</v>
      </c>
      <c r="BI297" s="18">
        <f t="shared" si="390"/>
        <v>5.9613331406098646E-9</v>
      </c>
      <c r="BJ297" s="19">
        <f t="shared" si="391"/>
        <v>8.2450616510734154E-2</v>
      </c>
      <c r="BK297" s="19">
        <f t="shared" si="392"/>
        <v>0.32912090550995804</v>
      </c>
      <c r="BL297" s="19">
        <f t="shared" si="393"/>
        <v>0.52835530830296751</v>
      </c>
      <c r="BM297" s="19">
        <f t="shared" si="394"/>
        <v>0.1606723715670548</v>
      </c>
      <c r="BN297" s="19">
        <f t="shared" si="395"/>
        <v>0.83915719654502108</v>
      </c>
    </row>
    <row r="298" spans="1:66" x14ac:dyDescent="0.25">
      <c r="A298" t="s">
        <v>10</v>
      </c>
      <c r="B298" t="s">
        <v>43</v>
      </c>
      <c r="C298" t="s">
        <v>246</v>
      </c>
      <c r="D298" s="16">
        <v>44349</v>
      </c>
      <c r="E298" s="15">
        <f>VLOOKUP(A298,home!$A$2:$E$405,3,FALSE)</f>
        <v>1.5</v>
      </c>
      <c r="F298" s="15">
        <f>VLOOKUP(B298,home!$B$2:$E$405,3,FALSE)</f>
        <v>1.38</v>
      </c>
      <c r="G298" s="15">
        <f>VLOOKUP(C298,away!$B$2:$E$405,4,FALSE)</f>
        <v>1.33</v>
      </c>
      <c r="H298" s="15">
        <f>VLOOKUP(A298,away!$A$2:$E$405,3,FALSE)</f>
        <v>1.42307692307692</v>
      </c>
      <c r="I298" s="15">
        <f>VLOOKUP(C298,away!$B$2:$E$405,3,FALSE)</f>
        <v>0.87</v>
      </c>
      <c r="J298" s="15">
        <f>VLOOKUP(B298,home!$B$2:$E$405,4,FALSE)</f>
        <v>0.92</v>
      </c>
      <c r="K298" s="17">
        <f t="shared" si="396"/>
        <v>2.7530999999999999</v>
      </c>
      <c r="L298" s="17">
        <f t="shared" si="397"/>
        <v>1.1390307692307668</v>
      </c>
      <c r="M298" s="18">
        <f t="shared" si="342"/>
        <v>2.0401828103490421E-2</v>
      </c>
      <c r="N298" s="18">
        <f t="shared" si="343"/>
        <v>5.6168272951719479E-2</v>
      </c>
      <c r="O298" s="18">
        <f t="shared" si="344"/>
        <v>2.3238309958432572E-2</v>
      </c>
      <c r="P298" s="18">
        <f t="shared" si="345"/>
        <v>6.3977391146560716E-2</v>
      </c>
      <c r="Q298" s="18">
        <f t="shared" si="346"/>
        <v>7.7318436131689469E-2</v>
      </c>
      <c r="R298" s="18">
        <f t="shared" si="347"/>
        <v>1.3234575033788222E-2</v>
      </c>
      <c r="S298" s="18">
        <f t="shared" si="348"/>
        <v>5.015612519080781E-2</v>
      </c>
      <c r="T298" s="18">
        <f t="shared" si="349"/>
        <v>8.8068077782798154E-2</v>
      </c>
      <c r="U298" s="18">
        <f t="shared" si="350"/>
        <v>3.6436108525522357E-2</v>
      </c>
      <c r="V298" s="18">
        <f t="shared" si="351"/>
        <v>1.7475874239476684E-2</v>
      </c>
      <c r="W298" s="18">
        <f t="shared" si="352"/>
        <v>7.0955128838051412E-2</v>
      </c>
      <c r="X298" s="18">
        <f t="shared" si="353"/>
        <v>8.0820074981273859E-2</v>
      </c>
      <c r="Y298" s="18">
        <f t="shared" si="354"/>
        <v>4.602827608760432E-2</v>
      </c>
      <c r="Z298" s="18">
        <f t="shared" si="355"/>
        <v>5.0248627270593664E-3</v>
      </c>
      <c r="AA298" s="18">
        <f t="shared" si="356"/>
        <v>1.3833949573867141E-2</v>
      </c>
      <c r="AB298" s="18">
        <f t="shared" si="357"/>
        <v>1.9043123285906818E-2</v>
      </c>
      <c r="AC298" s="18">
        <f t="shared" si="358"/>
        <v>3.4251245653564213E-3</v>
      </c>
      <c r="AD298" s="18">
        <f t="shared" si="359"/>
        <v>4.8836641301009842E-2</v>
      </c>
      <c r="AE298" s="18">
        <f t="shared" si="360"/>
        <v>5.5626437107736272E-2</v>
      </c>
      <c r="AF298" s="18">
        <f t="shared" si="361"/>
        <v>3.1680111724195867E-2</v>
      </c>
      <c r="AG298" s="18">
        <f t="shared" si="362"/>
        <v>1.2028207342175816E-2</v>
      </c>
      <c r="AH298" s="18">
        <f t="shared" si="363"/>
        <v>1.4308683143203604E-3</v>
      </c>
      <c r="AI298" s="18">
        <f t="shared" si="364"/>
        <v>3.9393235561553845E-3</v>
      </c>
      <c r="AJ298" s="18">
        <f t="shared" si="365"/>
        <v>5.4226758412256951E-3</v>
      </c>
      <c r="AK298" s="18">
        <f t="shared" si="366"/>
        <v>4.9763896194928202E-3</v>
      </c>
      <c r="AL298" s="18">
        <f t="shared" si="367"/>
        <v>4.2962921348408301E-4</v>
      </c>
      <c r="AM298" s="18">
        <f t="shared" si="368"/>
        <v>2.6890431433162037E-2</v>
      </c>
      <c r="AN298" s="18">
        <f t="shared" si="369"/>
        <v>3.0629028800261745E-2</v>
      </c>
      <c r="AO298" s="18">
        <f t="shared" si="370"/>
        <v>1.7443703117576728E-2</v>
      </c>
      <c r="AP298" s="18">
        <f t="shared" si="371"/>
        <v>6.6229715267488469E-3</v>
      </c>
      <c r="AQ298" s="18">
        <f t="shared" si="372"/>
        <v>1.8859420881765525E-3</v>
      </c>
      <c r="AR298" s="18">
        <f t="shared" si="373"/>
        <v>3.2596060734564988E-4</v>
      </c>
      <c r="AS298" s="18">
        <f t="shared" si="374"/>
        <v>8.9740214808330858E-4</v>
      </c>
      <c r="AT298" s="18">
        <f t="shared" si="375"/>
        <v>1.2353189269440786E-3</v>
      </c>
      <c r="AU298" s="18">
        <f t="shared" si="376"/>
        <v>1.1336521792565809E-3</v>
      </c>
      <c r="AV298" s="18">
        <f t="shared" si="377"/>
        <v>7.802644536778233E-4</v>
      </c>
      <c r="AW298" s="18">
        <f t="shared" si="378"/>
        <v>3.7423874331849018E-5</v>
      </c>
      <c r="AX298" s="18">
        <f t="shared" si="379"/>
        <v>1.2338674463106403E-2</v>
      </c>
      <c r="AY298" s="18">
        <f t="shared" si="380"/>
        <v>1.4054129865000105E-2</v>
      </c>
      <c r="AZ298" s="18">
        <f t="shared" si="381"/>
        <v>8.0040431755000821E-3</v>
      </c>
      <c r="BA298" s="18">
        <f t="shared" si="382"/>
        <v>3.0389504850487094E-3</v>
      </c>
      <c r="BB298" s="18">
        <f t="shared" si="383"/>
        <v>8.6536452715981133E-4</v>
      </c>
      <c r="BC298" s="18">
        <f t="shared" si="384"/>
        <v>1.9713536460717155E-4</v>
      </c>
      <c r="BD298" s="18">
        <f t="shared" si="385"/>
        <v>6.1879860220640537E-5</v>
      </c>
      <c r="BE298" s="18">
        <f t="shared" si="386"/>
        <v>1.7036144317344546E-4</v>
      </c>
      <c r="BF298" s="18">
        <f t="shared" si="387"/>
        <v>2.3451104460040637E-4</v>
      </c>
      <c r="BG298" s="18">
        <f t="shared" si="388"/>
        <v>2.152107856297929E-4</v>
      </c>
      <c r="BH298" s="18">
        <f t="shared" si="389"/>
        <v>1.4812420347934573E-4</v>
      </c>
      <c r="BI298" s="18">
        <f t="shared" si="390"/>
        <v>8.1560148919797336E-5</v>
      </c>
      <c r="BJ298" s="19">
        <f t="shared" si="391"/>
        <v>0.68950003909460278</v>
      </c>
      <c r="BK298" s="19">
        <f t="shared" si="392"/>
        <v>0.16992010232417626</v>
      </c>
      <c r="BL298" s="19">
        <f t="shared" si="393"/>
        <v>0.12683956951004227</v>
      </c>
      <c r="BM298" s="19">
        <f t="shared" si="394"/>
        <v>0.72292905433953136</v>
      </c>
      <c r="BN298" s="19">
        <f t="shared" si="395"/>
        <v>0.25433881332568087</v>
      </c>
    </row>
    <row r="299" spans="1:66" x14ac:dyDescent="0.25">
      <c r="A299" t="s">
        <v>10</v>
      </c>
      <c r="B299" t="s">
        <v>242</v>
      </c>
      <c r="C299" t="s">
        <v>50</v>
      </c>
      <c r="D299" s="16">
        <v>44349</v>
      </c>
      <c r="E299" s="15">
        <f>VLOOKUP(A299,home!$A$2:$E$405,3,FALSE)</f>
        <v>1.5</v>
      </c>
      <c r="F299" s="15">
        <f>VLOOKUP(B299,home!$B$2:$E$405,3,FALSE)</f>
        <v>0.92</v>
      </c>
      <c r="G299" s="15">
        <f>VLOOKUP(C299,away!$B$2:$E$405,4,FALSE)</f>
        <v>0.94</v>
      </c>
      <c r="H299" s="15">
        <f>VLOOKUP(A299,away!$A$2:$E$405,3,FALSE)</f>
        <v>1.42307692307692</v>
      </c>
      <c r="I299" s="15">
        <f>VLOOKUP(C299,away!$B$2:$E$405,3,FALSE)</f>
        <v>0.94</v>
      </c>
      <c r="J299" s="15">
        <f>VLOOKUP(B299,home!$B$2:$E$405,4,FALSE)</f>
        <v>1.35</v>
      </c>
      <c r="K299" s="17">
        <f t="shared" si="396"/>
        <v>1.2972000000000001</v>
      </c>
      <c r="L299" s="17">
        <f t="shared" si="397"/>
        <v>1.8058846153846118</v>
      </c>
      <c r="M299" s="18">
        <f t="shared" si="342"/>
        <v>4.4910457028845198E-2</v>
      </c>
      <c r="N299" s="18">
        <f t="shared" si="343"/>
        <v>5.8257844857818E-2</v>
      </c>
      <c r="O299" s="18">
        <f t="shared" si="344"/>
        <v>8.1103103418283237E-2</v>
      </c>
      <c r="P299" s="18">
        <f t="shared" si="345"/>
        <v>0.10520694575419702</v>
      </c>
      <c r="Q299" s="18">
        <f t="shared" si="346"/>
        <v>3.778603817478076E-2</v>
      </c>
      <c r="R299" s="18">
        <f t="shared" si="347"/>
        <v>7.3231423361512421E-2</v>
      </c>
      <c r="S299" s="18">
        <f t="shared" si="348"/>
        <v>6.1614277426621684E-2</v>
      </c>
      <c r="T299" s="18">
        <f t="shared" si="349"/>
        <v>6.8237225016172201E-2</v>
      </c>
      <c r="U299" s="18">
        <f t="shared" si="350"/>
        <v>9.4995802384553935E-2</v>
      </c>
      <c r="V299" s="18">
        <f t="shared" si="351"/>
        <v>1.6037467469852046E-2</v>
      </c>
      <c r="W299" s="18">
        <f t="shared" si="352"/>
        <v>1.6338682906775207E-2</v>
      </c>
      <c r="X299" s="18">
        <f t="shared" si="353"/>
        <v>2.950577609699287E-2</v>
      </c>
      <c r="Y299" s="18">
        <f t="shared" si="354"/>
        <v>2.6642013559271226E-2</v>
      </c>
      <c r="Z299" s="18">
        <f t="shared" si="355"/>
        <v>4.4082500270424187E-2</v>
      </c>
      <c r="AA299" s="18">
        <f t="shared" si="356"/>
        <v>5.7183819350794265E-2</v>
      </c>
      <c r="AB299" s="18">
        <f t="shared" si="357"/>
        <v>3.7089425230925163E-2</v>
      </c>
      <c r="AC299" s="18">
        <f t="shared" si="358"/>
        <v>2.3480792138395119E-3</v>
      </c>
      <c r="AD299" s="18">
        <f t="shared" si="359"/>
        <v>5.2986348666672007E-3</v>
      </c>
      <c r="AE299" s="18">
        <f t="shared" si="360"/>
        <v>9.5687231882547897E-3</v>
      </c>
      <c r="AF299" s="18">
        <f t="shared" si="361"/>
        <v>8.6400049972716608E-3</v>
      </c>
      <c r="AG299" s="18">
        <f t="shared" si="362"/>
        <v>5.2009507004730192E-3</v>
      </c>
      <c r="AH299" s="18">
        <f t="shared" si="363"/>
        <v>1.9901977261511758E-2</v>
      </c>
      <c r="AI299" s="18">
        <f t="shared" si="364"/>
        <v>2.5816844903633059E-2</v>
      </c>
      <c r="AJ299" s="18">
        <f t="shared" si="365"/>
        <v>1.6744805604496402E-2</v>
      </c>
      <c r="AK299" s="18">
        <f t="shared" si="366"/>
        <v>7.2404539433842474E-3</v>
      </c>
      <c r="AL299" s="18">
        <f t="shared" si="367"/>
        <v>2.2002380632047918E-4</v>
      </c>
      <c r="AM299" s="18">
        <f t="shared" si="368"/>
        <v>1.3746778298081375E-3</v>
      </c>
      <c r="AN299" s="18">
        <f t="shared" si="369"/>
        <v>2.4825095439608208E-3</v>
      </c>
      <c r="AO299" s="18">
        <f t="shared" si="370"/>
        <v>2.2415628964921577E-3</v>
      </c>
      <c r="AP299" s="18">
        <f t="shared" si="371"/>
        <v>1.3493346497307193E-3</v>
      </c>
      <c r="AQ299" s="18">
        <f t="shared" si="372"/>
        <v>6.0918567123852249E-4</v>
      </c>
      <c r="AR299" s="18">
        <f t="shared" si="373"/>
        <v>7.1881349104596908E-3</v>
      </c>
      <c r="AS299" s="18">
        <f t="shared" si="374"/>
        <v>9.3244486058483133E-3</v>
      </c>
      <c r="AT299" s="18">
        <f t="shared" si="375"/>
        <v>6.0478373657532163E-3</v>
      </c>
      <c r="AU299" s="18">
        <f t="shared" si="376"/>
        <v>2.6150848769516915E-3</v>
      </c>
      <c r="AV299" s="18">
        <f t="shared" si="377"/>
        <v>8.4807202559543371E-4</v>
      </c>
      <c r="AW299" s="18">
        <f t="shared" si="378"/>
        <v>1.4317398433585706E-5</v>
      </c>
      <c r="AX299" s="18">
        <f t="shared" si="379"/>
        <v>2.972053468045196E-4</v>
      </c>
      <c r="AY299" s="18">
        <f t="shared" si="380"/>
        <v>5.3671856340432996E-4</v>
      </c>
      <c r="AZ299" s="18">
        <f t="shared" si="381"/>
        <v>4.8462589822160498E-4</v>
      </c>
      <c r="BA299" s="18">
        <f t="shared" si="382"/>
        <v>2.9172615127178174E-4</v>
      </c>
      <c r="BB299" s="18">
        <f t="shared" si="383"/>
        <v>1.3170594212176867E-4</v>
      </c>
      <c r="BC299" s="18">
        <f t="shared" si="384"/>
        <v>4.7569146926487637E-5</v>
      </c>
      <c r="BD299" s="18">
        <f t="shared" si="385"/>
        <v>2.1634903746847005E-3</v>
      </c>
      <c r="BE299" s="18">
        <f t="shared" si="386"/>
        <v>2.8064797140409936E-3</v>
      </c>
      <c r="BF299" s="18">
        <f t="shared" si="387"/>
        <v>1.8202827425269888E-3</v>
      </c>
      <c r="BG299" s="18">
        <f t="shared" si="388"/>
        <v>7.8709025786867016E-4</v>
      </c>
      <c r="BH299" s="18">
        <f t="shared" si="389"/>
        <v>2.5525337062680978E-4</v>
      </c>
      <c r="BI299" s="18">
        <f t="shared" si="390"/>
        <v>6.6222934475419494E-5</v>
      </c>
      <c r="BJ299" s="19">
        <f t="shared" si="391"/>
        <v>0.27532271600445773</v>
      </c>
      <c r="BK299" s="19">
        <f t="shared" si="392"/>
        <v>0.23087396926308026</v>
      </c>
      <c r="BL299" s="19">
        <f t="shared" si="393"/>
        <v>0.44723005263792642</v>
      </c>
      <c r="BM299" s="19">
        <f t="shared" si="394"/>
        <v>0.59649102441548152</v>
      </c>
      <c r="BN299" s="19">
        <f t="shared" si="395"/>
        <v>0.40049581259543665</v>
      </c>
    </row>
    <row r="300" spans="1:66" x14ac:dyDescent="0.25">
      <c r="A300" t="s">
        <v>10</v>
      </c>
      <c r="B300" t="s">
        <v>47</v>
      </c>
      <c r="C300" t="s">
        <v>245</v>
      </c>
      <c r="D300" s="16">
        <v>44349</v>
      </c>
      <c r="E300" s="15">
        <f>VLOOKUP(A300,home!$A$2:$E$405,3,FALSE)</f>
        <v>1.5</v>
      </c>
      <c r="F300" s="15">
        <f>VLOOKUP(B300,home!$B$2:$E$405,3,FALSE)</f>
        <v>0.72</v>
      </c>
      <c r="G300" s="15">
        <f>VLOOKUP(C300,away!$B$2:$E$405,4,FALSE)</f>
        <v>0.36</v>
      </c>
      <c r="H300" s="15">
        <f>VLOOKUP(A300,away!$A$2:$E$405,3,FALSE)</f>
        <v>1.42307692307692</v>
      </c>
      <c r="I300" s="15">
        <f>VLOOKUP(C300,away!$B$2:$E$405,3,FALSE)</f>
        <v>1.59</v>
      </c>
      <c r="J300" s="15">
        <f>VLOOKUP(B300,home!$B$2:$E$405,4,FALSE)</f>
        <v>1.7</v>
      </c>
      <c r="K300" s="17">
        <f t="shared" si="396"/>
        <v>0.38880000000000003</v>
      </c>
      <c r="L300" s="17">
        <f t="shared" si="397"/>
        <v>3.8465769230769151</v>
      </c>
      <c r="M300" s="18">
        <f t="shared" si="342"/>
        <v>1.4474353451598183E-2</v>
      </c>
      <c r="N300" s="18">
        <f t="shared" si="343"/>
        <v>5.6276286219813735E-3</v>
      </c>
      <c r="O300" s="18">
        <f t="shared" si="344"/>
        <v>5.567671396337627E-2</v>
      </c>
      <c r="P300" s="18">
        <f t="shared" si="345"/>
        <v>2.1647106388960693E-2</v>
      </c>
      <c r="Q300" s="18">
        <f t="shared" si="346"/>
        <v>1.094011004113179E-3</v>
      </c>
      <c r="R300" s="18">
        <f t="shared" si="347"/>
        <v>0.1070823815421387</v>
      </c>
      <c r="S300" s="18">
        <f t="shared" si="348"/>
        <v>8.0935776610326377E-3</v>
      </c>
      <c r="T300" s="18">
        <f t="shared" si="349"/>
        <v>4.2081974820139586E-3</v>
      </c>
      <c r="U300" s="18">
        <f t="shared" si="350"/>
        <v>4.1633629943583529E-2</v>
      </c>
      <c r="V300" s="18">
        <f t="shared" si="351"/>
        <v>1.3449269832217481E-3</v>
      </c>
      <c r="W300" s="18">
        <f t="shared" si="352"/>
        <v>1.4178382613306802E-4</v>
      </c>
      <c r="X300" s="18">
        <f t="shared" si="353"/>
        <v>5.4538239366900914E-4</v>
      </c>
      <c r="Y300" s="18">
        <f t="shared" si="354"/>
        <v>1.04892766486983E-3</v>
      </c>
      <c r="Z300" s="18">
        <f t="shared" si="355"/>
        <v>0.13730020590270273</v>
      </c>
      <c r="AA300" s="18">
        <f t="shared" si="356"/>
        <v>5.3382320054970823E-2</v>
      </c>
      <c r="AB300" s="18">
        <f t="shared" si="357"/>
        <v>1.0377523018686328E-2</v>
      </c>
      <c r="AC300" s="18">
        <f t="shared" si="358"/>
        <v>1.257127718542868E-4</v>
      </c>
      <c r="AD300" s="18">
        <f t="shared" si="359"/>
        <v>1.3781387900134211E-5</v>
      </c>
      <c r="AE300" s="18">
        <f t="shared" si="360"/>
        <v>5.3011168664627686E-5</v>
      </c>
      <c r="AF300" s="18">
        <f t="shared" si="361"/>
        <v>1.0195576902534747E-4</v>
      </c>
      <c r="AG300" s="18">
        <f t="shared" si="362"/>
        <v>1.3072690276915393E-4</v>
      </c>
      <c r="AH300" s="18">
        <f t="shared" si="363"/>
        <v>0.1320339508897613</v>
      </c>
      <c r="AI300" s="18">
        <f t="shared" si="364"/>
        <v>5.1334800105939195E-2</v>
      </c>
      <c r="AJ300" s="18">
        <f t="shared" si="365"/>
        <v>9.9794851405945791E-3</v>
      </c>
      <c r="AK300" s="18">
        <f t="shared" si="366"/>
        <v>1.2933412742210577E-3</v>
      </c>
      <c r="AL300" s="18">
        <f t="shared" si="367"/>
        <v>7.5203849508881944E-6</v>
      </c>
      <c r="AM300" s="18">
        <f t="shared" si="368"/>
        <v>1.0716407231144361E-6</v>
      </c>
      <c r="AN300" s="18">
        <f t="shared" si="369"/>
        <v>4.1221484753614489E-6</v>
      </c>
      <c r="AO300" s="18">
        <f t="shared" si="370"/>
        <v>7.9280805994110185E-6</v>
      </c>
      <c r="AP300" s="18">
        <f t="shared" si="371"/>
        <v>1.016532395932941E-5</v>
      </c>
      <c r="AQ300" s="18">
        <f t="shared" si="372"/>
        <v>9.7754251393893407E-6</v>
      </c>
      <c r="AR300" s="18">
        <f t="shared" si="373"/>
        <v>0.1015757497110453</v>
      </c>
      <c r="AS300" s="18">
        <f t="shared" si="374"/>
        <v>3.9492651487654414E-2</v>
      </c>
      <c r="AT300" s="18">
        <f t="shared" si="375"/>
        <v>7.677371449200018E-3</v>
      </c>
      <c r="AU300" s="18">
        <f t="shared" si="376"/>
        <v>9.9498733981632234E-4</v>
      </c>
      <c r="AV300" s="18">
        <f t="shared" si="377"/>
        <v>9.6712769430146541E-5</v>
      </c>
      <c r="AW300" s="18">
        <f t="shared" si="378"/>
        <v>3.1241958341120761E-7</v>
      </c>
      <c r="AX300" s="18">
        <f t="shared" si="379"/>
        <v>6.9442318857815448E-8</v>
      </c>
      <c r="AY300" s="18">
        <f t="shared" si="380"/>
        <v>2.6711522120342185E-7</v>
      </c>
      <c r="AZ300" s="18">
        <f t="shared" si="381"/>
        <v>5.1373962284183396E-7</v>
      </c>
      <c r="BA300" s="18">
        <f t="shared" si="382"/>
        <v>6.5871299256454561E-7</v>
      </c>
      <c r="BB300" s="18">
        <f t="shared" si="383"/>
        <v>6.3344754903242924E-7</v>
      </c>
      <c r="BC300" s="18">
        <f t="shared" si="384"/>
        <v>4.8732094481755497E-7</v>
      </c>
      <c r="BD300" s="18">
        <f t="shared" si="385"/>
        <v>6.5119822463790583E-2</v>
      </c>
      <c r="BE300" s="18">
        <f t="shared" si="386"/>
        <v>2.5318586973921781E-2</v>
      </c>
      <c r="BF300" s="18">
        <f t="shared" si="387"/>
        <v>4.921933307730394E-3</v>
      </c>
      <c r="BG300" s="18">
        <f t="shared" si="388"/>
        <v>6.3788255668185913E-4</v>
      </c>
      <c r="BH300" s="18">
        <f t="shared" si="389"/>
        <v>6.2002184509476701E-5</v>
      </c>
      <c r="BI300" s="18">
        <f t="shared" si="390"/>
        <v>4.8212898674569087E-6</v>
      </c>
      <c r="BJ300" s="19">
        <f t="shared" si="391"/>
        <v>1.3001098618685607E-2</v>
      </c>
      <c r="BK300" s="19">
        <f t="shared" si="392"/>
        <v>4.5693464756839643E-2</v>
      </c>
      <c r="BL300" s="19">
        <f t="shared" si="393"/>
        <v>0.70869666746691939</v>
      </c>
      <c r="BM300" s="19">
        <f t="shared" si="394"/>
        <v>0.6990892870773413</v>
      </c>
      <c r="BN300" s="19">
        <f t="shared" si="395"/>
        <v>0.20560219497216842</v>
      </c>
    </row>
    <row r="301" spans="1:66" x14ac:dyDescent="0.25">
      <c r="A301" t="s">
        <v>10</v>
      </c>
      <c r="B301" t="s">
        <v>243</v>
      </c>
      <c r="C301" t="s">
        <v>247</v>
      </c>
      <c r="D301" s="16">
        <v>44349</v>
      </c>
      <c r="E301" s="15">
        <f>VLOOKUP(A301,home!$A$2:$E$405,3,FALSE)</f>
        <v>1.5</v>
      </c>
      <c r="F301" s="15">
        <f>VLOOKUP(B301,home!$B$2:$E$405,3,FALSE)</f>
        <v>0.97</v>
      </c>
      <c r="G301" s="15">
        <f>VLOOKUP(C301,away!$B$2:$E$405,4,FALSE)</f>
        <v>1.28</v>
      </c>
      <c r="H301" s="15">
        <f>VLOOKUP(A301,away!$A$2:$E$405,3,FALSE)</f>
        <v>1.42307692307692</v>
      </c>
      <c r="I301" s="15">
        <f>VLOOKUP(C301,away!$B$2:$E$405,3,FALSE)</f>
        <v>1.28</v>
      </c>
      <c r="J301" s="15">
        <f>VLOOKUP(B301,home!$B$2:$E$405,4,FALSE)</f>
        <v>0.81</v>
      </c>
      <c r="K301" s="17">
        <f t="shared" si="396"/>
        <v>1.8624000000000001</v>
      </c>
      <c r="L301" s="17">
        <f t="shared" si="397"/>
        <v>1.4754461538461507</v>
      </c>
      <c r="M301" s="18">
        <f t="shared" si="342"/>
        <v>3.5513365732703438E-2</v>
      </c>
      <c r="N301" s="18">
        <f t="shared" si="343"/>
        <v>6.614009234058689E-2</v>
      </c>
      <c r="O301" s="18">
        <f t="shared" si="344"/>
        <v>5.2398058880448982E-2</v>
      </c>
      <c r="P301" s="18">
        <f t="shared" si="345"/>
        <v>9.7586144858948176E-2</v>
      </c>
      <c r="Q301" s="18">
        <f t="shared" si="346"/>
        <v>6.1589653987554532E-2</v>
      </c>
      <c r="R301" s="18">
        <f t="shared" si="347"/>
        <v>3.8655257222081303E-2</v>
      </c>
      <c r="S301" s="18">
        <f t="shared" si="348"/>
        <v>6.7038532338136433E-2</v>
      </c>
      <c r="T301" s="18">
        <f t="shared" si="349"/>
        <v>9.0872218092652571E-2</v>
      </c>
      <c r="U301" s="18">
        <f t="shared" si="350"/>
        <v>7.1991551050404209E-2</v>
      </c>
      <c r="V301" s="18">
        <f t="shared" si="351"/>
        <v>2.0468137036130207E-2</v>
      </c>
      <c r="W301" s="18">
        <f t="shared" si="352"/>
        <v>3.8234857195473843E-2</v>
      </c>
      <c r="X301" s="18">
        <f t="shared" si="353"/>
        <v>5.6413472991918699E-2</v>
      </c>
      <c r="Y301" s="18">
        <f t="shared" si="354"/>
        <v>4.1617520875515082E-2</v>
      </c>
      <c r="Z301" s="18">
        <f t="shared" si="355"/>
        <v>1.9011250198084504E-2</v>
      </c>
      <c r="AA301" s="18">
        <f t="shared" si="356"/>
        <v>3.5406552368912575E-2</v>
      </c>
      <c r="AB301" s="18">
        <f t="shared" si="357"/>
        <v>3.2970581565931405E-2</v>
      </c>
      <c r="AC301" s="18">
        <f t="shared" si="358"/>
        <v>3.5152374053236362E-3</v>
      </c>
      <c r="AD301" s="18">
        <f t="shared" si="359"/>
        <v>1.7802149510212625E-2</v>
      </c>
      <c r="AE301" s="18">
        <f t="shared" si="360"/>
        <v>2.6266113025037351E-2</v>
      </c>
      <c r="AF301" s="18">
        <f t="shared" si="361"/>
        <v>1.9377117719639826E-2</v>
      </c>
      <c r="AG301" s="18">
        <f t="shared" si="362"/>
        <v>9.5299646040222282E-3</v>
      </c>
      <c r="AH301" s="18">
        <f t="shared" si="363"/>
        <v>7.0125189961426594E-3</v>
      </c>
      <c r="AI301" s="18">
        <f t="shared" si="364"/>
        <v>1.3060115378416089E-2</v>
      </c>
      <c r="AJ301" s="18">
        <f t="shared" si="365"/>
        <v>1.2161579440381067E-2</v>
      </c>
      <c r="AK301" s="18">
        <f t="shared" si="366"/>
        <v>7.5499085165885637E-3</v>
      </c>
      <c r="AL301" s="18">
        <f t="shared" si="367"/>
        <v>3.8637674528675767E-4</v>
      </c>
      <c r="AM301" s="18">
        <f t="shared" si="368"/>
        <v>6.6309446495639969E-3</v>
      </c>
      <c r="AN301" s="18">
        <f t="shared" si="369"/>
        <v>9.7836017795659112E-3</v>
      </c>
      <c r="AO301" s="18">
        <f t="shared" si="370"/>
        <v>7.217588808211441E-3</v>
      </c>
      <c r="AP301" s="18">
        <f t="shared" si="371"/>
        <v>3.5497212157061986E-3</v>
      </c>
      <c r="AQ301" s="18">
        <f t="shared" si="372"/>
        <v>1.3093556287349477E-3</v>
      </c>
      <c r="AR301" s="18">
        <f t="shared" si="373"/>
        <v>2.0693188363263529E-3</v>
      </c>
      <c r="AS301" s="18">
        <f t="shared" si="374"/>
        <v>3.853899400774199E-3</v>
      </c>
      <c r="AT301" s="18">
        <f t="shared" si="375"/>
        <v>3.5887511220009357E-3</v>
      </c>
      <c r="AU301" s="18">
        <f t="shared" si="376"/>
        <v>2.22789669653818E-3</v>
      </c>
      <c r="AV301" s="18">
        <f t="shared" si="377"/>
        <v>1.037308701908177E-3</v>
      </c>
      <c r="AW301" s="18">
        <f t="shared" si="378"/>
        <v>2.94920394819132E-5</v>
      </c>
      <c r="AX301" s="18">
        <f t="shared" si="379"/>
        <v>2.0582452192246651E-3</v>
      </c>
      <c r="AY301" s="18">
        <f t="shared" si="380"/>
        <v>3.0368299923772594E-3</v>
      </c>
      <c r="AZ301" s="18">
        <f t="shared" si="381"/>
        <v>2.2403395660688316E-3</v>
      </c>
      <c r="BA301" s="18">
        <f t="shared" si="382"/>
        <v>1.1018334653552042E-3</v>
      </c>
      <c r="BB301" s="18">
        <f t="shared" si="383"/>
        <v>4.064239871593278E-4</v>
      </c>
      <c r="BC301" s="18">
        <f t="shared" si="384"/>
        <v>1.199313417370096E-4</v>
      </c>
      <c r="BD301" s="18">
        <f t="shared" si="385"/>
        <v>5.0886141968985177E-4</v>
      </c>
      <c r="BE301" s="18">
        <f t="shared" si="386"/>
        <v>9.4770350803037996E-4</v>
      </c>
      <c r="BF301" s="18">
        <f t="shared" si="387"/>
        <v>8.8250150667789013E-4</v>
      </c>
      <c r="BG301" s="18">
        <f t="shared" si="388"/>
        <v>5.4785693534563406E-4</v>
      </c>
      <c r="BH301" s="18">
        <f t="shared" si="389"/>
        <v>2.5508218909692725E-4</v>
      </c>
      <c r="BI301" s="18">
        <f t="shared" si="390"/>
        <v>9.5013013794823458E-5</v>
      </c>
      <c r="BJ301" s="19">
        <f t="shared" si="391"/>
        <v>0.46529797599631839</v>
      </c>
      <c r="BK301" s="19">
        <f t="shared" si="392"/>
        <v>0.22754462410890591</v>
      </c>
      <c r="BL301" s="19">
        <f t="shared" si="393"/>
        <v>0.28722031674949011</v>
      </c>
      <c r="BM301" s="19">
        <f t="shared" si="394"/>
        <v>0.64418425607758056</v>
      </c>
      <c r="BN301" s="19">
        <f t="shared" si="395"/>
        <v>0.35188257302232329</v>
      </c>
    </row>
    <row r="302" spans="1:66" x14ac:dyDescent="0.25">
      <c r="A302" t="s">
        <v>13</v>
      </c>
      <c r="B302" t="s">
        <v>58</v>
      </c>
      <c r="C302" t="s">
        <v>59</v>
      </c>
      <c r="D302" s="16">
        <v>44349</v>
      </c>
      <c r="E302" s="15">
        <f>VLOOKUP(A302,home!$A$2:$E$405,3,FALSE)</f>
        <v>1.6256983240223499</v>
      </c>
      <c r="F302" s="15">
        <f>VLOOKUP(B302,home!$B$2:$E$405,3,FALSE)</f>
        <v>0.62</v>
      </c>
      <c r="G302" s="15">
        <f>VLOOKUP(C302,away!$B$2:$E$405,4,FALSE)</f>
        <v>0.62</v>
      </c>
      <c r="H302" s="15">
        <f>VLOOKUP(A302,away!$A$2:$E$405,3,FALSE)</f>
        <v>1.4636871508379901</v>
      </c>
      <c r="I302" s="15">
        <f>VLOOKUP(C302,away!$B$2:$E$405,3,FALSE)</f>
        <v>0.84</v>
      </c>
      <c r="J302" s="15">
        <f>VLOOKUP(B302,home!$B$2:$E$405,4,FALSE)</f>
        <v>1.18</v>
      </c>
      <c r="K302" s="17">
        <f t="shared" si="396"/>
        <v>0.62491843575419137</v>
      </c>
      <c r="L302" s="17">
        <f t="shared" si="397"/>
        <v>1.4508067039106156</v>
      </c>
      <c r="M302" s="18">
        <f t="shared" si="342"/>
        <v>0.12546541454998608</v>
      </c>
      <c r="N302" s="18">
        <f t="shared" si="343"/>
        <v>7.8405650601828469E-2</v>
      </c>
      <c r="O302" s="18">
        <f t="shared" si="344"/>
        <v>0.18202606453804432</v>
      </c>
      <c r="P302" s="18">
        <f t="shared" si="345"/>
        <v>0.11375144351760615</v>
      </c>
      <c r="Q302" s="18">
        <f t="shared" si="346"/>
        <v>2.4498568264192156E-2</v>
      </c>
      <c r="R302" s="18">
        <f t="shared" si="347"/>
        <v>0.13204231735913055</v>
      </c>
      <c r="S302" s="18">
        <f t="shared" si="348"/>
        <v>2.5782784340906986E-2</v>
      </c>
      <c r="T302" s="18">
        <f t="shared" si="349"/>
        <v>3.5542687073901839E-2</v>
      </c>
      <c r="U302" s="18">
        <f t="shared" si="350"/>
        <v>8.2515678417426366E-2</v>
      </c>
      <c r="V302" s="18">
        <f t="shared" si="351"/>
        <v>2.5972885278568113E-3</v>
      </c>
      <c r="W302" s="18">
        <f t="shared" si="352"/>
        <v>5.1032023192920791E-3</v>
      </c>
      <c r="X302" s="18">
        <f t="shared" si="353"/>
        <v>7.4037601362411509E-3</v>
      </c>
      <c r="Y302" s="18">
        <f t="shared" si="354"/>
        <v>5.3707124199024181E-3</v>
      </c>
      <c r="Z302" s="18">
        <f t="shared" si="355"/>
        <v>6.3855959741506554E-2</v>
      </c>
      <c r="AA302" s="18">
        <f t="shared" si="356"/>
        <v>3.9904766475244893E-2</v>
      </c>
      <c r="AB302" s="18">
        <f t="shared" si="357"/>
        <v>1.2468612122423168E-2</v>
      </c>
      <c r="AC302" s="18">
        <f t="shared" si="358"/>
        <v>1.471746817315757E-4</v>
      </c>
      <c r="AD302" s="18">
        <f t="shared" si="359"/>
        <v>7.9727130267729187E-4</v>
      </c>
      <c r="AE302" s="18">
        <f t="shared" si="360"/>
        <v>1.1566865507597647E-3</v>
      </c>
      <c r="AF302" s="18">
        <f t="shared" si="361"/>
        <v>8.3906430108275664E-4</v>
      </c>
      <c r="AG302" s="18">
        <f t="shared" si="362"/>
        <v>4.0577337100764621E-4</v>
      </c>
      <c r="AH302" s="18">
        <f t="shared" si="363"/>
        <v>2.3160663619406031E-2</v>
      </c>
      <c r="AI302" s="18">
        <f t="shared" si="364"/>
        <v>1.4473525680068227E-2</v>
      </c>
      <c r="AJ302" s="18">
        <f t="shared" si="365"/>
        <v>4.5223865139181769E-3</v>
      </c>
      <c r="AK302" s="18">
        <f t="shared" si="366"/>
        <v>9.4204090205119925E-4</v>
      </c>
      <c r="AL302" s="18">
        <f t="shared" si="367"/>
        <v>5.3373537420676661E-6</v>
      </c>
      <c r="AM302" s="18">
        <f t="shared" si="368"/>
        <v>9.9645907068159989E-5</v>
      </c>
      <c r="AN302" s="18">
        <f t="shared" si="369"/>
        <v>1.4456694999174071E-4</v>
      </c>
      <c r="AO302" s="18">
        <f t="shared" si="370"/>
        <v>1.0486935010596408E-4</v>
      </c>
      <c r="AP302" s="18">
        <f t="shared" si="371"/>
        <v>5.0715052056160711E-5</v>
      </c>
      <c r="AQ302" s="18">
        <f t="shared" si="372"/>
        <v>1.839443437806346E-5</v>
      </c>
      <c r="AR302" s="18">
        <f t="shared" si="373"/>
        <v>6.7203292092105869E-3</v>
      </c>
      <c r="AS302" s="18">
        <f t="shared" si="374"/>
        <v>4.1996576171730816E-3</v>
      </c>
      <c r="AT302" s="18">
        <f t="shared" si="375"/>
        <v>1.3122217344134885E-3</v>
      </c>
      <c r="AU302" s="18">
        <f t="shared" si="376"/>
        <v>2.7334385121077635E-4</v>
      </c>
      <c r="AV302" s="18">
        <f t="shared" si="377"/>
        <v>4.2704402980416197E-5</v>
      </c>
      <c r="AW302" s="18">
        <f t="shared" si="378"/>
        <v>1.3441767440717683E-7</v>
      </c>
      <c r="AX302" s="18">
        <f t="shared" si="379"/>
        <v>1.0378427395723669E-5</v>
      </c>
      <c r="AY302" s="18">
        <f t="shared" si="380"/>
        <v>1.5057092041765492E-5</v>
      </c>
      <c r="AZ302" s="18">
        <f t="shared" si="381"/>
        <v>1.0922465037796279E-5</v>
      </c>
      <c r="BA302" s="18">
        <f t="shared" si="382"/>
        <v>5.2821285000213853E-6</v>
      </c>
      <c r="BB302" s="18">
        <f t="shared" si="383"/>
        <v>1.9158368596870885E-6</v>
      </c>
      <c r="BC302" s="18">
        <f t="shared" si="384"/>
        <v>5.5590179192661718E-7</v>
      </c>
      <c r="BD302" s="18">
        <f t="shared" si="385"/>
        <v>1.6249831115348421E-3</v>
      </c>
      <c r="BE302" s="18">
        <f t="shared" si="386"/>
        <v>1.0154819041873321E-3</v>
      </c>
      <c r="BF302" s="18">
        <f t="shared" si="387"/>
        <v>3.1729668155071762E-4</v>
      </c>
      <c r="BG302" s="18">
        <f t="shared" si="388"/>
        <v>6.6094848634890084E-5</v>
      </c>
      <c r="BH302" s="18">
        <f t="shared" si="389"/>
        <v>1.0325972355081389E-5</v>
      </c>
      <c r="BI302" s="18">
        <f t="shared" si="390"/>
        <v>1.2905780983556977E-6</v>
      </c>
      <c r="BJ302" s="19">
        <f t="shared" si="391"/>
        <v>0.15998567988611254</v>
      </c>
      <c r="BK302" s="19">
        <f t="shared" si="392"/>
        <v>0.26776450006387142</v>
      </c>
      <c r="BL302" s="19">
        <f t="shared" si="393"/>
        <v>0.5076397855390623</v>
      </c>
      <c r="BM302" s="19">
        <f t="shared" si="394"/>
        <v>0.34304154372539802</v>
      </c>
      <c r="BN302" s="19">
        <f t="shared" si="395"/>
        <v>0.65618945883078772</v>
      </c>
    </row>
    <row r="303" spans="1:66" x14ac:dyDescent="0.25">
      <c r="A303" t="s">
        <v>13</v>
      </c>
      <c r="B303" t="s">
        <v>249</v>
      </c>
      <c r="C303" t="s">
        <v>51</v>
      </c>
      <c r="D303" s="16">
        <v>44349</v>
      </c>
      <c r="E303" s="15">
        <f>VLOOKUP(A303,home!$A$2:$E$405,3,FALSE)</f>
        <v>1.6256983240223499</v>
      </c>
      <c r="F303" s="15">
        <f>VLOOKUP(B303,home!$B$2:$E$405,3,FALSE)</f>
        <v>1.34</v>
      </c>
      <c r="G303" s="15">
        <f>VLOOKUP(C303,away!$B$2:$E$405,4,FALSE)</f>
        <v>0.95</v>
      </c>
      <c r="H303" s="15">
        <f>VLOOKUP(A303,away!$A$2:$E$405,3,FALSE)</f>
        <v>1.4636871508379901</v>
      </c>
      <c r="I303" s="15">
        <f>VLOOKUP(C303,away!$B$2:$E$405,3,FALSE)</f>
        <v>1.06</v>
      </c>
      <c r="J303" s="15">
        <f>VLOOKUP(B303,home!$B$2:$E$405,4,FALSE)</f>
        <v>0.99</v>
      </c>
      <c r="K303" s="17">
        <f t="shared" si="396"/>
        <v>2.0695139664804514</v>
      </c>
      <c r="L303" s="17">
        <f t="shared" si="397"/>
        <v>1.535993296089387</v>
      </c>
      <c r="M303" s="18">
        <f t="shared" si="342"/>
        <v>2.7173657137211697E-2</v>
      </c>
      <c r="N303" s="18">
        <f t="shared" si="343"/>
        <v>5.6236262965810795E-2</v>
      </c>
      <c r="O303" s="18">
        <f t="shared" si="344"/>
        <v>4.1738555192988691E-2</v>
      </c>
      <c r="P303" s="18">
        <f t="shared" si="345"/>
        <v>8.6378522912605255E-2</v>
      </c>
      <c r="Q303" s="18">
        <f t="shared" si="346"/>
        <v>5.8190865815206425E-2</v>
      </c>
      <c r="R303" s="18">
        <f t="shared" si="347"/>
        <v>3.2055070482443757E-2</v>
      </c>
      <c r="S303" s="18">
        <f t="shared" si="348"/>
        <v>6.8644139275110816E-2</v>
      </c>
      <c r="T303" s="18">
        <f t="shared" si="349"/>
        <v>8.9380779785794159E-2</v>
      </c>
      <c r="U303" s="18">
        <f t="shared" si="350"/>
        <v>6.6338416059932598E-2</v>
      </c>
      <c r="V303" s="18">
        <f t="shared" si="351"/>
        <v>2.4244801693424342E-2</v>
      </c>
      <c r="W303" s="18">
        <f t="shared" si="352"/>
        <v>4.0142269842053172E-2</v>
      </c>
      <c r="X303" s="18">
        <f t="shared" si="353"/>
        <v>6.1658257367204851E-2</v>
      </c>
      <c r="Y303" s="18">
        <f t="shared" si="354"/>
        <v>4.7353334982290364E-2</v>
      </c>
      <c r="Z303" s="18">
        <f t="shared" si="355"/>
        <v>1.6412124455568795E-2</v>
      </c>
      <c r="AA303" s="18">
        <f t="shared" si="356"/>
        <v>3.3965120780414991E-2</v>
      </c>
      <c r="AB303" s="18">
        <f t="shared" si="357"/>
        <v>3.514564591413212E-2</v>
      </c>
      <c r="AC303" s="18">
        <f t="shared" si="358"/>
        <v>4.8167747260065633E-3</v>
      </c>
      <c r="AD303" s="18">
        <f t="shared" si="359"/>
        <v>2.076874702108902E-2</v>
      </c>
      <c r="AE303" s="18">
        <f t="shared" si="360"/>
        <v>3.1900656192569161E-2</v>
      </c>
      <c r="AF303" s="18">
        <f t="shared" si="361"/>
        <v>2.4499597026319316E-2</v>
      </c>
      <c r="AG303" s="18">
        <f t="shared" si="362"/>
        <v>1.2543738929772646E-2</v>
      </c>
      <c r="AH303" s="18">
        <f t="shared" si="363"/>
        <v>6.3022282845845903E-3</v>
      </c>
      <c r="AI303" s="18">
        <f t="shared" si="364"/>
        <v>1.3042549454895943E-2</v>
      </c>
      <c r="AJ303" s="18">
        <f t="shared" si="365"/>
        <v>1.349586912770958E-2</v>
      </c>
      <c r="AK303" s="18">
        <f t="shared" si="366"/>
        <v>9.3099632165291046E-3</v>
      </c>
      <c r="AL303" s="18">
        <f t="shared" si="367"/>
        <v>6.1245475194496865E-4</v>
      </c>
      <c r="AM303" s="18">
        <f t="shared" si="368"/>
        <v>8.5962424052885966E-3</v>
      </c>
      <c r="AN303" s="18">
        <f t="shared" si="369"/>
        <v>1.3203770706082594E-2</v>
      </c>
      <c r="AO303" s="18">
        <f t="shared" si="370"/>
        <v>1.014045164382215E-2</v>
      </c>
      <c r="AP303" s="18">
        <f t="shared" si="371"/>
        <v>5.1918885814098061E-3</v>
      </c>
      <c r="AQ303" s="18">
        <f t="shared" si="372"/>
        <v>1.9936765137721258E-3</v>
      </c>
      <c r="AR303" s="18">
        <f t="shared" si="373"/>
        <v>1.9360360791093678E-3</v>
      </c>
      <c r="AS303" s="18">
        <f t="shared" si="374"/>
        <v>4.0066537053268878E-3</v>
      </c>
      <c r="AT303" s="18">
        <f t="shared" si="375"/>
        <v>4.1459129010123245E-3</v>
      </c>
      <c r="AU303" s="18">
        <f t="shared" si="376"/>
        <v>2.860008217485496E-3</v>
      </c>
      <c r="AV303" s="18">
        <f t="shared" si="377"/>
        <v>1.4797067375837739E-3</v>
      </c>
      <c r="AW303" s="18">
        <f t="shared" si="378"/>
        <v>5.4079066923653307E-5</v>
      </c>
      <c r="AX303" s="18">
        <f t="shared" si="379"/>
        <v>2.9650072861660427E-3</v>
      </c>
      <c r="AY303" s="18">
        <f t="shared" si="380"/>
        <v>4.5542313144072283E-3</v>
      </c>
      <c r="AZ303" s="18">
        <f t="shared" si="381"/>
        <v>3.4976343838849307E-3</v>
      </c>
      <c r="BA303" s="18">
        <f t="shared" si="382"/>
        <v>1.7907809886063282E-3</v>
      </c>
      <c r="BB303" s="18">
        <f t="shared" si="383"/>
        <v>6.876568983159116E-4</v>
      </c>
      <c r="BC303" s="18">
        <f t="shared" si="384"/>
        <v>2.112472771645721E-4</v>
      </c>
      <c r="BD303" s="18">
        <f t="shared" si="385"/>
        <v>4.956230730831959E-4</v>
      </c>
      <c r="BE303" s="18">
        <f t="shared" si="386"/>
        <v>1.025698871855635E-3</v>
      </c>
      <c r="BF303" s="18">
        <f t="shared" si="387"/>
        <v>1.0613490703542401E-3</v>
      </c>
      <c r="BG303" s="18">
        <f t="shared" si="388"/>
        <v>7.3215890813638088E-4</v>
      </c>
      <c r="BH303" s="18">
        <f t="shared" si="389"/>
        <v>3.7880327151782958E-4</v>
      </c>
      <c r="BI303" s="18">
        <f t="shared" si="390"/>
        <v>1.5678773219092692E-4</v>
      </c>
      <c r="BJ303" s="19">
        <f t="shared" si="391"/>
        <v>0.49550709792703024</v>
      </c>
      <c r="BK303" s="19">
        <f t="shared" si="392"/>
        <v>0.21642458181071084</v>
      </c>
      <c r="BL303" s="19">
        <f t="shared" si="393"/>
        <v>0.26967215708128756</v>
      </c>
      <c r="BM303" s="19">
        <f t="shared" si="394"/>
        <v>0.69174287452084726</v>
      </c>
      <c r="BN303" s="19">
        <f t="shared" si="395"/>
        <v>0.30177293450626663</v>
      </c>
    </row>
    <row r="304" spans="1:66" x14ac:dyDescent="0.25">
      <c r="A304" t="s">
        <v>13</v>
      </c>
      <c r="B304" t="s">
        <v>15</v>
      </c>
      <c r="C304" t="s">
        <v>61</v>
      </c>
      <c r="D304" s="16">
        <v>44349</v>
      </c>
      <c r="E304" s="15">
        <f>VLOOKUP(A304,home!$A$2:$E$405,3,FALSE)</f>
        <v>1.6256983240223499</v>
      </c>
      <c r="F304" s="15">
        <f>VLOOKUP(B304,home!$B$2:$E$405,3,FALSE)</f>
        <v>1.29</v>
      </c>
      <c r="G304" s="15">
        <f>VLOOKUP(C304,away!$B$2:$E$405,4,FALSE)</f>
        <v>1.06</v>
      </c>
      <c r="H304" s="15">
        <f>VLOOKUP(A304,away!$A$2:$E$405,3,FALSE)</f>
        <v>1.4636871508379901</v>
      </c>
      <c r="I304" s="15">
        <f>VLOOKUP(C304,away!$B$2:$E$405,3,FALSE)</f>
        <v>1.34</v>
      </c>
      <c r="J304" s="15">
        <f>VLOOKUP(B304,home!$B$2:$E$405,4,FALSE)</f>
        <v>0.89</v>
      </c>
      <c r="K304" s="17">
        <f t="shared" si="396"/>
        <v>2.2229798882681613</v>
      </c>
      <c r="L304" s="17">
        <f t="shared" si="397"/>
        <v>1.745593296089387</v>
      </c>
      <c r="M304" s="18">
        <f t="shared" si="342"/>
        <v>1.8900381265210486E-2</v>
      </c>
      <c r="N304" s="18">
        <f t="shared" si="343"/>
        <v>4.2015167433163254E-2</v>
      </c>
      <c r="O304" s="18">
        <f t="shared" si="344"/>
        <v>3.2992378830084865E-2</v>
      </c>
      <c r="P304" s="18">
        <f t="shared" si="345"/>
        <v>7.3341394605402899E-2</v>
      </c>
      <c r="Q304" s="18">
        <f t="shared" si="346"/>
        <v>4.6699436103070674E-2</v>
      </c>
      <c r="R304" s="18">
        <f t="shared" si="347"/>
        <v>2.8795637653918783E-2</v>
      </c>
      <c r="S304" s="18">
        <f t="shared" si="348"/>
        <v>7.1148831433447829E-2</v>
      </c>
      <c r="T304" s="18">
        <f t="shared" si="349"/>
        <v>8.1518222592674841E-2</v>
      </c>
      <c r="U304" s="18">
        <f t="shared" si="350"/>
        <v>6.4012123374518837E-2</v>
      </c>
      <c r="V304" s="18">
        <f t="shared" si="351"/>
        <v>3.0676362489156842E-2</v>
      </c>
      <c r="W304" s="18">
        <f t="shared" si="352"/>
        <v>3.4603969083530063E-2</v>
      </c>
      <c r="X304" s="18">
        <f t="shared" si="353"/>
        <v>6.0404456450294471E-2</v>
      </c>
      <c r="Y304" s="18">
        <f t="shared" si="354"/>
        <v>5.2720807116778699E-2</v>
      </c>
      <c r="Z304" s="18">
        <f t="shared" si="355"/>
        <v>1.6755157348433247E-2</v>
      </c>
      <c r="AA304" s="18">
        <f t="shared" si="356"/>
        <v>3.7246377810335601E-2</v>
      </c>
      <c r="AB304" s="18">
        <f t="shared" si="357"/>
        <v>4.1398974391606787E-2</v>
      </c>
      <c r="AC304" s="18">
        <f t="shared" si="358"/>
        <v>7.4398208388158221E-3</v>
      </c>
      <c r="AD304" s="18">
        <f t="shared" si="359"/>
        <v>1.9230981831735151E-2</v>
      </c>
      <c r="AE304" s="18">
        <f t="shared" si="360"/>
        <v>3.3569472962693671E-2</v>
      </c>
      <c r="AF304" s="18">
        <f t="shared" si="361"/>
        <v>2.9299323478466012E-2</v>
      </c>
      <c r="AG304" s="18">
        <f t="shared" si="362"/>
        <v>1.704823421465488E-2</v>
      </c>
      <c r="AH304" s="18">
        <f t="shared" si="363"/>
        <v>7.3119225855869802E-3</v>
      </c>
      <c r="AI304" s="18">
        <f t="shared" si="364"/>
        <v>1.6254256852333591E-2</v>
      </c>
      <c r="AJ304" s="18">
        <f t="shared" si="365"/>
        <v>1.8066443040741263E-2</v>
      </c>
      <c r="AK304" s="18">
        <f t="shared" si="366"/>
        <v>1.3387113177370036E-2</v>
      </c>
      <c r="AL304" s="18">
        <f t="shared" si="367"/>
        <v>1.1547848231769815E-3</v>
      </c>
      <c r="AM304" s="18">
        <f t="shared" si="368"/>
        <v>8.5500171687195245E-3</v>
      </c>
      <c r="AN304" s="18">
        <f t="shared" si="369"/>
        <v>1.492485265116596E-2</v>
      </c>
      <c r="AO304" s="18">
        <f t="shared" si="370"/>
        <v>1.3026361366498611E-2</v>
      </c>
      <c r="AP304" s="18">
        <f t="shared" si="371"/>
        <v>7.5795763579325865E-3</v>
      </c>
      <c r="AQ304" s="18">
        <f t="shared" si="372"/>
        <v>3.3077144194011854E-3</v>
      </c>
      <c r="AR304" s="18">
        <f t="shared" si="373"/>
        <v>2.5527286093850418E-3</v>
      </c>
      <c r="AS304" s="18">
        <f t="shared" si="374"/>
        <v>5.674664358869699E-3</v>
      </c>
      <c r="AT304" s="18">
        <f t="shared" si="375"/>
        <v>6.3073323712197413E-3</v>
      </c>
      <c r="AU304" s="18">
        <f t="shared" si="376"/>
        <v>4.6736910032814053E-3</v>
      </c>
      <c r="AV304" s="18">
        <f t="shared" si="377"/>
        <v>2.5973802760686036E-3</v>
      </c>
      <c r="AW304" s="18">
        <f t="shared" si="378"/>
        <v>1.2447357573922333E-4</v>
      </c>
      <c r="AX304" s="18">
        <f t="shared" si="379"/>
        <v>3.1677527017351659E-3</v>
      </c>
      <c r="AY304" s="18">
        <f t="shared" si="380"/>
        <v>5.5296078798179483E-3</v>
      </c>
      <c r="AZ304" s="18">
        <f t="shared" si="381"/>
        <v>4.8262232225066313E-3</v>
      </c>
      <c r="BA304" s="18">
        <f t="shared" si="382"/>
        <v>2.8082076342128308E-3</v>
      </c>
      <c r="BB304" s="18">
        <f t="shared" si="383"/>
        <v>1.2254971050772393E-3</v>
      </c>
      <c r="BC304" s="18">
        <f t="shared" si="384"/>
        <v>4.2784390619995591E-4</v>
      </c>
      <c r="BD304" s="18">
        <f t="shared" si="385"/>
        <v>7.4267099121301907E-4</v>
      </c>
      <c r="BE304" s="18">
        <f t="shared" si="386"/>
        <v>1.6509426770667218E-3</v>
      </c>
      <c r="BF304" s="18">
        <f t="shared" si="387"/>
        <v>1.8350061839014604E-3</v>
      </c>
      <c r="BG304" s="18">
        <f t="shared" si="388"/>
        <v>1.3597272805535511E-3</v>
      </c>
      <c r="BH304" s="18">
        <f t="shared" si="389"/>
        <v>7.556615995500263E-4</v>
      </c>
      <c r="BI304" s="18">
        <f t="shared" si="390"/>
        <v>3.3596410762725136E-4</v>
      </c>
      <c r="BJ304" s="19">
        <f t="shared" si="391"/>
        <v>0.48248372568032938</v>
      </c>
      <c r="BK304" s="19">
        <f t="shared" si="392"/>
        <v>0.20819118333502881</v>
      </c>
      <c r="BL304" s="19">
        <f t="shared" si="393"/>
        <v>0.28795099717523326</v>
      </c>
      <c r="BM304" s="19">
        <f t="shared" si="394"/>
        <v>0.74723153334409476</v>
      </c>
      <c r="BN304" s="19">
        <f t="shared" si="395"/>
        <v>0.24274439589085098</v>
      </c>
    </row>
    <row r="305" spans="1:66" x14ac:dyDescent="0.25">
      <c r="A305" t="s">
        <v>13</v>
      </c>
      <c r="B305" t="s">
        <v>52</v>
      </c>
      <c r="C305" t="s">
        <v>14</v>
      </c>
      <c r="D305" s="16">
        <v>44349</v>
      </c>
      <c r="E305" s="15">
        <f>VLOOKUP(A305,home!$A$2:$E$405,3,FALSE)</f>
        <v>1.6256983240223499</v>
      </c>
      <c r="F305" s="15">
        <f>VLOOKUP(B305,home!$B$2:$E$405,3,FALSE)</f>
        <v>0.56000000000000005</v>
      </c>
      <c r="G305" s="15">
        <f>VLOOKUP(C305,away!$B$2:$E$405,4,FALSE)</f>
        <v>0.8</v>
      </c>
      <c r="H305" s="15">
        <f>VLOOKUP(A305,away!$A$2:$E$405,3,FALSE)</f>
        <v>1.4636871508379901</v>
      </c>
      <c r="I305" s="15">
        <f>VLOOKUP(C305,away!$B$2:$E$405,3,FALSE)</f>
        <v>0.8</v>
      </c>
      <c r="J305" s="15">
        <f>VLOOKUP(B305,home!$B$2:$E$405,4,FALSE)</f>
        <v>1.18</v>
      </c>
      <c r="K305" s="17">
        <f t="shared" si="396"/>
        <v>0.72831284916201289</v>
      </c>
      <c r="L305" s="17">
        <f t="shared" si="397"/>
        <v>1.3817206703910625</v>
      </c>
      <c r="M305" s="18">
        <f t="shared" si="342"/>
        <v>0.12123390265903937</v>
      </c>
      <c r="N305" s="18">
        <f t="shared" si="343"/>
        <v>8.8296209060635095E-2</v>
      </c>
      <c r="O305" s="18">
        <f t="shared" si="344"/>
        <v>0.1675113892561727</v>
      </c>
      <c r="P305" s="18">
        <f t="shared" si="345"/>
        <v>0.12200069717625012</v>
      </c>
      <c r="Q305" s="18">
        <f t="shared" si="346"/>
        <v>3.2153631795577939E-2</v>
      </c>
      <c r="R305" s="18">
        <f t="shared" si="347"/>
        <v>0.11572697453058861</v>
      </c>
      <c r="S305" s="18">
        <f t="shared" si="348"/>
        <v>3.0693085401514345E-2</v>
      </c>
      <c r="T305" s="18">
        <f t="shared" si="349"/>
        <v>4.4427337680093333E-2</v>
      </c>
      <c r="U305" s="18">
        <f t="shared" si="350"/>
        <v>8.428544254527269E-2</v>
      </c>
      <c r="V305" s="18">
        <f t="shared" si="351"/>
        <v>3.4319129617711541E-3</v>
      </c>
      <c r="W305" s="18">
        <f t="shared" si="352"/>
        <v>7.8059677279812192E-3</v>
      </c>
      <c r="X305" s="18">
        <f t="shared" si="353"/>
        <v>1.0785666962157209E-2</v>
      </c>
      <c r="Y305" s="18">
        <f t="shared" si="354"/>
        <v>7.4513894927832986E-3</v>
      </c>
      <c r="Z305" s="18">
        <f t="shared" si="355"/>
        <v>5.3300784276911456E-2</v>
      </c>
      <c r="AA305" s="18">
        <f t="shared" si="356"/>
        <v>3.8819646059287199E-2</v>
      </c>
      <c r="AB305" s="18">
        <f t="shared" si="357"/>
        <v>1.4136423512450183E-2</v>
      </c>
      <c r="AC305" s="18">
        <f t="shared" si="358"/>
        <v>2.1585122065743357E-4</v>
      </c>
      <c r="AD305" s="18">
        <f t="shared" si="359"/>
        <v>1.4212966491081815E-3</v>
      </c>
      <c r="AE305" s="18">
        <f t="shared" si="360"/>
        <v>1.9638349588303274E-3</v>
      </c>
      <c r="AF305" s="18">
        <f t="shared" si="361"/>
        <v>1.3567356779262225E-3</v>
      </c>
      <c r="AG305" s="18">
        <f t="shared" si="362"/>
        <v>6.2487657681589779E-4</v>
      </c>
      <c r="AH305" s="18">
        <f t="shared" si="363"/>
        <v>1.8411698845865868E-2</v>
      </c>
      <c r="AI305" s="18">
        <f t="shared" si="364"/>
        <v>1.3409476844345514E-2</v>
      </c>
      <c r="AJ305" s="18">
        <f t="shared" si="365"/>
        <v>4.8831471431386598E-3</v>
      </c>
      <c r="AK305" s="18">
        <f t="shared" si="366"/>
        <v>1.1854862695655534E-3</v>
      </c>
      <c r="AL305" s="18">
        <f t="shared" si="367"/>
        <v>8.6886584788460553E-6</v>
      </c>
      <c r="AM305" s="18">
        <f t="shared" si="368"/>
        <v>2.0702972240328033E-4</v>
      </c>
      <c r="AN305" s="18">
        <f t="shared" si="369"/>
        <v>2.8605724682993609E-4</v>
      </c>
      <c r="AO305" s="18">
        <f t="shared" si="370"/>
        <v>1.9762560543004051E-4</v>
      </c>
      <c r="AP305" s="18">
        <f t="shared" si="371"/>
        <v>9.1021128007078429E-5</v>
      </c>
      <c r="AQ305" s="18">
        <f t="shared" si="372"/>
        <v>3.1441443502422768E-5</v>
      </c>
      <c r="AR305" s="18">
        <f t="shared" si="373"/>
        <v>5.0879649744696252E-3</v>
      </c>
      <c r="AS305" s="18">
        <f t="shared" si="374"/>
        <v>3.7056302669925007E-3</v>
      </c>
      <c r="AT305" s="18">
        <f t="shared" si="375"/>
        <v>1.3494290688471494E-3</v>
      </c>
      <c r="AU305" s="18">
        <f t="shared" si="376"/>
        <v>3.2760217662470312E-4</v>
      </c>
      <c r="AV305" s="18">
        <f t="shared" si="377"/>
        <v>5.9649218662303627E-5</v>
      </c>
      <c r="AW305" s="18">
        <f t="shared" si="378"/>
        <v>2.4287815369388863E-7</v>
      </c>
      <c r="AX305" s="18">
        <f t="shared" si="379"/>
        <v>2.5130401164125602E-5</v>
      </c>
      <c r="AY305" s="18">
        <f t="shared" si="380"/>
        <v>3.4723194743691963E-5</v>
      </c>
      <c r="AZ305" s="18">
        <f t="shared" si="381"/>
        <v>2.3988877959686744E-5</v>
      </c>
      <c r="BA305" s="18">
        <f t="shared" si="382"/>
        <v>1.1048642845462588E-5</v>
      </c>
      <c r="BB305" s="18">
        <f t="shared" si="383"/>
        <v>3.8165345498359941E-6</v>
      </c>
      <c r="BC305" s="18">
        <f t="shared" si="384"/>
        <v>1.0546769353540078E-6</v>
      </c>
      <c r="BD305" s="18">
        <f t="shared" si="385"/>
        <v>1.17169106257507E-3</v>
      </c>
      <c r="BE305" s="18">
        <f t="shared" si="386"/>
        <v>8.5335765612171545E-4</v>
      </c>
      <c r="BF305" s="18">
        <f t="shared" si="387"/>
        <v>3.1075567294211194E-4</v>
      </c>
      <c r="BG305" s="18">
        <f t="shared" si="388"/>
        <v>7.5442449851242723E-5</v>
      </c>
      <c r="BH305" s="18">
        <f t="shared" si="389"/>
        <v>1.3736426399730215E-5</v>
      </c>
      <c r="BI305" s="18">
        <f t="shared" si="390"/>
        <v>2.0008831696983613E-6</v>
      </c>
      <c r="BJ305" s="19">
        <f t="shared" si="391"/>
        <v>0.19719988405627956</v>
      </c>
      <c r="BK305" s="19">
        <f t="shared" si="392"/>
        <v>0.27761886127245494</v>
      </c>
      <c r="BL305" s="19">
        <f t="shared" si="393"/>
        <v>0.47132694486334281</v>
      </c>
      <c r="BM305" s="19">
        <f t="shared" si="394"/>
        <v>0.35248918967413506</v>
      </c>
      <c r="BN305" s="19">
        <f t="shared" si="395"/>
        <v>0.64692280447826378</v>
      </c>
    </row>
    <row r="306" spans="1:66" x14ac:dyDescent="0.25">
      <c r="A306" t="s">
        <v>13</v>
      </c>
      <c r="B306" t="s">
        <v>251</v>
      </c>
      <c r="C306" t="s">
        <v>60</v>
      </c>
      <c r="D306" s="16">
        <v>44349</v>
      </c>
      <c r="E306" s="15">
        <f>VLOOKUP(A306,home!$A$2:$E$405,3,FALSE)</f>
        <v>1.6256983240223499</v>
      </c>
      <c r="F306" s="15">
        <f>VLOOKUP(B306,home!$B$2:$E$405,3,FALSE)</f>
        <v>0.45</v>
      </c>
      <c r="G306" s="15">
        <f>VLOOKUP(C306,away!$B$2:$E$405,4,FALSE)</f>
        <v>0.68</v>
      </c>
      <c r="H306" s="15">
        <f>VLOOKUP(A306,away!$A$2:$E$405,3,FALSE)</f>
        <v>1.4636871508379901</v>
      </c>
      <c r="I306" s="15">
        <f>VLOOKUP(C306,away!$B$2:$E$405,3,FALSE)</f>
        <v>0.98</v>
      </c>
      <c r="J306" s="15">
        <f>VLOOKUP(B306,home!$B$2:$E$405,4,FALSE)</f>
        <v>1.37</v>
      </c>
      <c r="K306" s="17">
        <f t="shared" si="396"/>
        <v>0.49746368715083916</v>
      </c>
      <c r="L306" s="17">
        <f t="shared" si="397"/>
        <v>1.9651463687150856</v>
      </c>
      <c r="M306" s="18">
        <f t="shared" si="342"/>
        <v>8.5212251727548718E-2</v>
      </c>
      <c r="N306" s="18">
        <f t="shared" si="343"/>
        <v>4.2390000934811843E-2</v>
      </c>
      <c r="O306" s="18">
        <f t="shared" si="344"/>
        <v>0.16745454705242813</v>
      </c>
      <c r="P306" s="18">
        <f t="shared" si="345"/>
        <v>8.3302556406874576E-2</v>
      </c>
      <c r="Q306" s="18">
        <f t="shared" si="346"/>
        <v>1.054374308167951E-2</v>
      </c>
      <c r="R306" s="18">
        <f t="shared" si="347"/>
        <v>0.16453634753245433</v>
      </c>
      <c r="S306" s="18">
        <f t="shared" si="348"/>
        <v>2.035891483688218E-2</v>
      </c>
      <c r="T306" s="18">
        <f t="shared" si="349"/>
        <v>2.0719998429627292E-2</v>
      </c>
      <c r="U306" s="18">
        <f t="shared" si="350"/>
        <v>8.1850858113826599E-2</v>
      </c>
      <c r="V306" s="18">
        <f t="shared" si="351"/>
        <v>2.2114055943304144E-3</v>
      </c>
      <c r="W306" s="18">
        <f t="shared" si="352"/>
        <v>1.7483764365944807E-3</v>
      </c>
      <c r="X306" s="18">
        <f t="shared" si="353"/>
        <v>3.4358156055206649E-3</v>
      </c>
      <c r="Y306" s="18">
        <f t="shared" si="354"/>
        <v>3.3759402803817794E-3</v>
      </c>
      <c r="Z306" s="18">
        <f t="shared" si="355"/>
        <v>0.107779335291682</v>
      </c>
      <c r="AA306" s="18">
        <f t="shared" si="356"/>
        <v>5.3616305532866684E-2</v>
      </c>
      <c r="AB306" s="18">
        <f t="shared" si="357"/>
        <v>1.3336082520892901E-2</v>
      </c>
      <c r="AC306" s="18">
        <f t="shared" si="358"/>
        <v>1.3511535571872991E-4</v>
      </c>
      <c r="AD306" s="18">
        <f t="shared" si="359"/>
        <v>2.1743844716898389E-4</v>
      </c>
      <c r="AE306" s="18">
        <f t="shared" si="360"/>
        <v>4.2729837487317569E-4</v>
      </c>
      <c r="AF306" s="18">
        <f t="shared" si="361"/>
        <v>4.1985192486993937E-4</v>
      </c>
      <c r="AG306" s="18">
        <f t="shared" si="362"/>
        <v>2.7502349518540012E-4</v>
      </c>
      <c r="AH306" s="18">
        <f t="shared" si="363"/>
        <v>5.2950542342743608E-2</v>
      </c>
      <c r="AI306" s="18">
        <f t="shared" si="364"/>
        <v>2.6340972030457866E-2</v>
      </c>
      <c r="AJ306" s="18">
        <f t="shared" si="365"/>
        <v>6.5518385347043484E-3</v>
      </c>
      <c r="AK306" s="18">
        <f t="shared" si="366"/>
        <v>1.0864339183636591E-3</v>
      </c>
      <c r="AL306" s="18">
        <f t="shared" si="367"/>
        <v>5.2834911942859011E-6</v>
      </c>
      <c r="AM306" s="18">
        <f t="shared" si="368"/>
        <v>2.1633546331407141E-5</v>
      </c>
      <c r="AN306" s="18">
        <f t="shared" si="369"/>
        <v>4.2513085015594307E-5</v>
      </c>
      <c r="AO306" s="18">
        <f t="shared" si="370"/>
        <v>4.1772217320635445E-5</v>
      </c>
      <c r="AP306" s="18">
        <f t="shared" si="371"/>
        <v>2.736284039360805E-5</v>
      </c>
      <c r="AQ306" s="18">
        <f t="shared" si="372"/>
        <v>1.3442996609307324E-5</v>
      </c>
      <c r="AR306" s="18">
        <f t="shared" si="373"/>
        <v>2.0811113201267405E-2</v>
      </c>
      <c r="AS306" s="18">
        <f t="shared" si="374"/>
        <v>1.0352773106815986E-2</v>
      </c>
      <c r="AT306" s="18">
        <f t="shared" si="375"/>
        <v>2.5750643409763645E-3</v>
      </c>
      <c r="AU306" s="18">
        <f t="shared" si="376"/>
        <v>4.2700033390424949E-4</v>
      </c>
      <c r="AV306" s="18">
        <f t="shared" si="377"/>
        <v>5.3104290129661844E-5</v>
      </c>
      <c r="AW306" s="18">
        <f t="shared" si="378"/>
        <v>1.4347451814416819E-7</v>
      </c>
      <c r="AX306" s="18">
        <f t="shared" si="379"/>
        <v>1.7936506206950508E-6</v>
      </c>
      <c r="AY306" s="18">
        <f t="shared" si="380"/>
        <v>3.5247860040024388E-6</v>
      </c>
      <c r="AZ306" s="18">
        <f t="shared" si="381"/>
        <v>3.4633602081315754E-6</v>
      </c>
      <c r="BA306" s="18">
        <f t="shared" si="382"/>
        <v>2.2686699121873629E-6</v>
      </c>
      <c r="BB306" s="18">
        <f t="shared" si="383"/>
        <v>1.1145671099370415E-6</v>
      </c>
      <c r="BC306" s="18">
        <f t="shared" si="384"/>
        <v>4.3805750175640908E-7</v>
      </c>
      <c r="BD306" s="18">
        <f t="shared" si="385"/>
        <v>6.8161472560648662E-3</v>
      </c>
      <c r="BE306" s="18">
        <f t="shared" si="386"/>
        <v>3.3907857461651031E-3</v>
      </c>
      <c r="BF306" s="18">
        <f t="shared" si="387"/>
        <v>8.4339638981290076E-4</v>
      </c>
      <c r="BG306" s="18">
        <f t="shared" si="388"/>
        <v>1.3985302593534407E-4</v>
      </c>
      <c r="BH306" s="18">
        <f t="shared" si="389"/>
        <v>1.7392950485249547E-5</v>
      </c>
      <c r="BI306" s="18">
        <f t="shared" si="390"/>
        <v>1.7304722557648439E-6</v>
      </c>
      <c r="BJ306" s="19">
        <f t="shared" si="391"/>
        <v>8.3712814787740356E-2</v>
      </c>
      <c r="BK306" s="19">
        <f t="shared" si="392"/>
        <v>0.19122905219855288</v>
      </c>
      <c r="BL306" s="19">
        <f t="shared" si="393"/>
        <v>0.61315228869255078</v>
      </c>
      <c r="BM306" s="19">
        <f t="shared" si="394"/>
        <v>0.44243066292324329</v>
      </c>
      <c r="BN306" s="19">
        <f t="shared" si="395"/>
        <v>0.55343944673579704</v>
      </c>
    </row>
    <row r="307" spans="1:66" x14ac:dyDescent="0.25">
      <c r="A307" t="s">
        <v>13</v>
      </c>
      <c r="B307" t="s">
        <v>62</v>
      </c>
      <c r="C307" t="s">
        <v>53</v>
      </c>
      <c r="D307" s="16">
        <v>44349</v>
      </c>
      <c r="E307" s="15">
        <f>VLOOKUP(A307,home!$A$2:$E$405,3,FALSE)</f>
        <v>1.6256983240223499</v>
      </c>
      <c r="F307" s="15">
        <f>VLOOKUP(B307,home!$B$2:$E$405,3,FALSE)</f>
        <v>1.06</v>
      </c>
      <c r="G307" s="15">
        <f>VLOOKUP(C307,away!$B$2:$E$405,4,FALSE)</f>
        <v>0.86</v>
      </c>
      <c r="H307" s="15">
        <f>VLOOKUP(A307,away!$A$2:$E$405,3,FALSE)</f>
        <v>1.4636871508379901</v>
      </c>
      <c r="I307" s="15">
        <f>VLOOKUP(C307,away!$B$2:$E$405,3,FALSE)</f>
        <v>0.55000000000000004</v>
      </c>
      <c r="J307" s="15">
        <f>VLOOKUP(B307,home!$B$2:$E$405,4,FALSE)</f>
        <v>0.81</v>
      </c>
      <c r="K307" s="17">
        <f t="shared" si="396"/>
        <v>1.4819865921787743</v>
      </c>
      <c r="L307" s="17">
        <f t="shared" si="397"/>
        <v>0.65207262569832469</v>
      </c>
      <c r="M307" s="18">
        <f t="shared" si="342"/>
        <v>0.11835588511723402</v>
      </c>
      <c r="N307" s="18">
        <f t="shared" si="343"/>
        <v>0.17540183484919217</v>
      </c>
      <c r="O307" s="18">
        <f t="shared" si="344"/>
        <v>7.7176632775244072E-2</v>
      </c>
      <c r="P307" s="18">
        <f t="shared" si="345"/>
        <v>0.11437473500241667</v>
      </c>
      <c r="Q307" s="18">
        <f t="shared" si="346"/>
        <v>0.12997158374502926</v>
      </c>
      <c r="R307" s="18">
        <f t="shared" si="347"/>
        <v>2.5162384788154388E-2</v>
      </c>
      <c r="S307" s="18">
        <f t="shared" si="348"/>
        <v>2.7631874819565267E-2</v>
      </c>
      <c r="T307" s="18">
        <f t="shared" si="349"/>
        <v>8.4750911878790927E-2</v>
      </c>
      <c r="U307" s="18">
        <f t="shared" si="350"/>
        <v>3.7290316883287954E-2</v>
      </c>
      <c r="V307" s="18">
        <f t="shared" si="351"/>
        <v>2.9669353736518139E-3</v>
      </c>
      <c r="W307" s="18">
        <f t="shared" si="352"/>
        <v>6.4205381491458019E-2</v>
      </c>
      <c r="X307" s="18">
        <f t="shared" si="353"/>
        <v>4.1866571693097661E-2</v>
      </c>
      <c r="Y307" s="18">
        <f t="shared" si="354"/>
        <v>1.365002266645267E-2</v>
      </c>
      <c r="Z307" s="18">
        <f t="shared" si="355"/>
        <v>5.4692341058811397E-3</v>
      </c>
      <c r="AA307" s="18">
        <f t="shared" si="356"/>
        <v>8.1053316144027165E-3</v>
      </c>
      <c r="AB307" s="18">
        <f t="shared" si="357"/>
        <v>6.0059963888537829E-3</v>
      </c>
      <c r="AC307" s="18">
        <f t="shared" si="358"/>
        <v>1.7919601483831806E-4</v>
      </c>
      <c r="AD307" s="18">
        <f t="shared" si="359"/>
        <v>2.3787878629016008E-2</v>
      </c>
      <c r="AE307" s="18">
        <f t="shared" si="360"/>
        <v>1.5511424477415534E-2</v>
      </c>
      <c r="AF307" s="18">
        <f t="shared" si="361"/>
        <v>5.0572876436548054E-3</v>
      </c>
      <c r="AG307" s="18">
        <f t="shared" si="362"/>
        <v>1.0992396109032276E-3</v>
      </c>
      <c r="AH307" s="18">
        <f t="shared" si="363"/>
        <v>8.9158446099518566E-4</v>
      </c>
      <c r="AI307" s="18">
        <f t="shared" si="364"/>
        <v>1.3213162169898047E-3</v>
      </c>
      <c r="AJ307" s="18">
        <f t="shared" si="365"/>
        <v>9.7908645880363538E-4</v>
      </c>
      <c r="AK307" s="18">
        <f t="shared" si="366"/>
        <v>4.836643348435945E-4</v>
      </c>
      <c r="AL307" s="18">
        <f t="shared" si="367"/>
        <v>6.9267351396410944E-6</v>
      </c>
      <c r="AM307" s="18">
        <f t="shared" si="368"/>
        <v>7.050663436915538E-3</v>
      </c>
      <c r="AN307" s="18">
        <f t="shared" si="369"/>
        <v>4.5975446202246896E-3</v>
      </c>
      <c r="AO307" s="18">
        <f t="shared" si="370"/>
        <v>1.4989664961375601E-3</v>
      </c>
      <c r="AP307" s="18">
        <f t="shared" si="371"/>
        <v>3.2581167299007888E-4</v>
      </c>
      <c r="AQ307" s="18">
        <f t="shared" si="372"/>
        <v>5.3113218272451157E-5</v>
      </c>
      <c r="AR307" s="18">
        <f t="shared" si="373"/>
        <v>1.1627556410259131E-4</v>
      </c>
      <c r="AS307" s="18">
        <f t="shared" si="374"/>
        <v>1.7231882699806391E-4</v>
      </c>
      <c r="AT307" s="18">
        <f t="shared" si="375"/>
        <v>1.2768709559555228E-4</v>
      </c>
      <c r="AU307" s="18">
        <f t="shared" si="376"/>
        <v>6.3076854555619292E-5</v>
      </c>
      <c r="AV307" s="18">
        <f t="shared" si="377"/>
        <v>2.3369763182059608E-5</v>
      </c>
      <c r="AW307" s="18">
        <f t="shared" si="378"/>
        <v>1.8593721602240476E-7</v>
      </c>
      <c r="AX307" s="18">
        <f t="shared" si="379"/>
        <v>1.7414981132456591E-3</v>
      </c>
      <c r="AY307" s="18">
        <f t="shared" si="380"/>
        <v>1.1355832473527755E-3</v>
      </c>
      <c r="AZ307" s="18">
        <f t="shared" si="381"/>
        <v>3.7024137490017719E-4</v>
      </c>
      <c r="BA307" s="18">
        <f t="shared" si="382"/>
        <v>8.0474755157772132E-5</v>
      </c>
      <c r="BB307" s="18">
        <f t="shared" si="383"/>
        <v>1.3118846224539564E-5</v>
      </c>
      <c r="BC307" s="18">
        <f t="shared" si="384"/>
        <v>1.7108881007536141E-6</v>
      </c>
      <c r="BD307" s="18">
        <f t="shared" si="385"/>
        <v>1.2636685398155092E-5</v>
      </c>
      <c r="BE307" s="18">
        <f t="shared" si="386"/>
        <v>1.8727398329647145E-5</v>
      </c>
      <c r="BF307" s="18">
        <f t="shared" si="387"/>
        <v>1.3876876615464121E-5</v>
      </c>
      <c r="BG307" s="18">
        <f t="shared" si="388"/>
        <v>6.8551150284789985E-6</v>
      </c>
      <c r="BH307" s="18">
        <f t="shared" si="389"/>
        <v>2.5397971400122731E-6</v>
      </c>
      <c r="BI307" s="18">
        <f t="shared" si="390"/>
        <v>7.5278906167043647E-7</v>
      </c>
      <c r="BJ307" s="19">
        <f t="shared" si="391"/>
        <v>0.57217086335453216</v>
      </c>
      <c r="BK307" s="19">
        <f t="shared" si="392"/>
        <v>0.26465113631019854</v>
      </c>
      <c r="BL307" s="19">
        <f t="shared" si="393"/>
        <v>0.15797443068758246</v>
      </c>
      <c r="BM307" s="19">
        <f t="shared" si="394"/>
        <v>0.35868721087078703</v>
      </c>
      <c r="BN307" s="19">
        <f t="shared" si="395"/>
        <v>0.64044305627727049</v>
      </c>
    </row>
    <row r="308" spans="1:66" x14ac:dyDescent="0.25">
      <c r="A308" t="s">
        <v>16</v>
      </c>
      <c r="B308" t="s">
        <v>20</v>
      </c>
      <c r="C308" t="s">
        <v>67</v>
      </c>
      <c r="D308" s="16">
        <v>44349</v>
      </c>
      <c r="E308" s="15">
        <f>VLOOKUP(A308,home!$A$2:$E$405,3,FALSE)</f>
        <v>1.6145251396647999</v>
      </c>
      <c r="F308" s="15">
        <f>VLOOKUP(B308,home!$B$2:$E$405,3,FALSE)</f>
        <v>0.68</v>
      </c>
      <c r="G308" s="15">
        <f>VLOOKUP(C308,away!$B$2:$E$405,4,FALSE)</f>
        <v>0.84</v>
      </c>
      <c r="H308" s="15">
        <f>VLOOKUP(A308,away!$A$2:$E$405,3,FALSE)</f>
        <v>1.3296089385474901</v>
      </c>
      <c r="I308" s="15">
        <f>VLOOKUP(C308,away!$B$2:$E$405,3,FALSE)</f>
        <v>0.73</v>
      </c>
      <c r="J308" s="15">
        <f>VLOOKUP(B308,home!$B$2:$E$405,4,FALSE)</f>
        <v>1.23</v>
      </c>
      <c r="K308" s="17">
        <f t="shared" si="396"/>
        <v>0.92221675977653372</v>
      </c>
      <c r="L308" s="17">
        <f t="shared" si="397"/>
        <v>1.1938558659217913</v>
      </c>
      <c r="M308" s="18">
        <f t="shared" si="342"/>
        <v>0.12050396455776616</v>
      </c>
      <c r="N308" s="18">
        <f t="shared" si="343"/>
        <v>0.11113077573468935</v>
      </c>
      <c r="O308" s="18">
        <f t="shared" si="344"/>
        <v>0.14386436495412075</v>
      </c>
      <c r="P308" s="18">
        <f t="shared" si="345"/>
        <v>0.13267412849529794</v>
      </c>
      <c r="Q308" s="18">
        <f t="shared" si="346"/>
        <v>5.1243331954748922E-2</v>
      </c>
      <c r="R308" s="18">
        <f t="shared" si="347"/>
        <v>8.5876657998795264E-2</v>
      </c>
      <c r="S308" s="18">
        <f t="shared" si="348"/>
        <v>3.6518351152564653E-2</v>
      </c>
      <c r="T308" s="18">
        <f t="shared" si="349"/>
        <v>6.1177152443554574E-2</v>
      </c>
      <c r="U308" s="18">
        <f t="shared" si="350"/>
        <v>7.91968932800865E-2</v>
      </c>
      <c r="V308" s="18">
        <f t="shared" si="351"/>
        <v>4.4673868255726782E-3</v>
      </c>
      <c r="W308" s="18">
        <f t="shared" si="352"/>
        <v>1.5752486518487291E-2</v>
      </c>
      <c r="X308" s="18">
        <f t="shared" si="353"/>
        <v>1.8806198432949988E-2</v>
      </c>
      <c r="Y308" s="18">
        <f t="shared" si="354"/>
        <v>1.1225945157433276E-2</v>
      </c>
      <c r="Z308" s="18">
        <f t="shared" si="355"/>
        <v>3.4174783965873722E-2</v>
      </c>
      <c r="AA308" s="18">
        <f t="shared" si="356"/>
        <v>3.1516558535071099E-2</v>
      </c>
      <c r="AB308" s="18">
        <f t="shared" si="357"/>
        <v>1.4532549245760364E-2</v>
      </c>
      <c r="AC308" s="18">
        <f t="shared" si="358"/>
        <v>3.074103494796763E-4</v>
      </c>
      <c r="AD308" s="18">
        <f t="shared" si="359"/>
        <v>3.6318017688757188E-3</v>
      </c>
      <c r="AE308" s="18">
        <f t="shared" si="360"/>
        <v>4.3358478456374146E-3</v>
      </c>
      <c r="AF308" s="18">
        <f t="shared" si="361"/>
        <v>2.5881886921292952E-3</v>
      </c>
      <c r="AG308" s="18">
        <f t="shared" si="362"/>
        <v>1.0299747507370022E-3</v>
      </c>
      <c r="AH308" s="18">
        <f t="shared" si="363"/>
        <v>1.0199941576067083E-2</v>
      </c>
      <c r="AI308" s="18">
        <f t="shared" si="364"/>
        <v>9.4065570701905351E-3</v>
      </c>
      <c r="AJ308" s="18">
        <f t="shared" si="365"/>
        <v>4.3374422909620795E-3</v>
      </c>
      <c r="AK308" s="18">
        <f t="shared" si="366"/>
        <v>1.3333539917629183E-3</v>
      </c>
      <c r="AL308" s="18">
        <f t="shared" si="367"/>
        <v>1.3538276639222004E-5</v>
      </c>
      <c r="AM308" s="18">
        <f t="shared" si="368"/>
        <v>6.6986169188865E-4</v>
      </c>
      <c r="AN308" s="18">
        <f t="shared" si="369"/>
        <v>7.9971831021756034E-4</v>
      </c>
      <c r="AO308" s="18">
        <f t="shared" si="370"/>
        <v>4.7737419786914888E-4</v>
      </c>
      <c r="AP308" s="18">
        <f t="shared" si="371"/>
        <v>1.8997199545526429E-4</v>
      </c>
      <c r="AQ308" s="18">
        <f t="shared" si="372"/>
        <v>5.6699795283783802E-5</v>
      </c>
      <c r="AR308" s="18">
        <f t="shared" si="373"/>
        <v>2.43545201652945E-3</v>
      </c>
      <c r="AS308" s="18">
        <f t="shared" si="374"/>
        <v>2.2460146672750141E-3</v>
      </c>
      <c r="AT308" s="18">
        <f t="shared" si="375"/>
        <v>1.0356561844324665E-3</v>
      </c>
      <c r="AU308" s="18">
        <f t="shared" si="376"/>
        <v>3.183664968832792E-4</v>
      </c>
      <c r="AV308" s="18">
        <f t="shared" si="377"/>
        <v>7.3400729794275896E-5</v>
      </c>
      <c r="AW308" s="18">
        <f t="shared" si="378"/>
        <v>4.1404332883448915E-7</v>
      </c>
      <c r="AX308" s="18">
        <f t="shared" si="379"/>
        <v>1.0295961316532956E-4</v>
      </c>
      <c r="AY308" s="18">
        <f t="shared" si="380"/>
        <v>1.2291893813046718E-4</v>
      </c>
      <c r="AZ308" s="18">
        <f t="shared" si="381"/>
        <v>7.3373747659968025E-5</v>
      </c>
      <c r="BA308" s="18">
        <f t="shared" si="382"/>
        <v>2.9199226349506026E-5</v>
      </c>
      <c r="BB308" s="18">
        <f t="shared" si="383"/>
        <v>8.7149169144339785E-6</v>
      </c>
      <c r="BC308" s="18">
        <f t="shared" si="384"/>
        <v>2.0808709358636085E-6</v>
      </c>
      <c r="BD308" s="18">
        <f t="shared" si="385"/>
        <v>4.8459644601745621E-4</v>
      </c>
      <c r="BE308" s="18">
        <f t="shared" si="386"/>
        <v>4.4690296424544233E-4</v>
      </c>
      <c r="BF308" s="18">
        <f t="shared" si="387"/>
        <v>2.0607070181047997E-4</v>
      </c>
      <c r="BG308" s="18">
        <f t="shared" si="388"/>
        <v>6.3347284969512385E-5</v>
      </c>
      <c r="BH308" s="18">
        <f t="shared" si="389"/>
        <v>1.4604981971306102E-5</v>
      </c>
      <c r="BI308" s="18">
        <f t="shared" si="390"/>
        <v>2.6937918300345223E-6</v>
      </c>
      <c r="BJ308" s="19">
        <f t="shared" si="391"/>
        <v>0.28345457660311291</v>
      </c>
      <c r="BK308" s="19">
        <f t="shared" si="392"/>
        <v>0.29460769859545083</v>
      </c>
      <c r="BL308" s="19">
        <f t="shared" si="393"/>
        <v>0.38759142520857531</v>
      </c>
      <c r="BM308" s="19">
        <f t="shared" si="394"/>
        <v>0.35441275578279274</v>
      </c>
      <c r="BN308" s="19">
        <f t="shared" si="395"/>
        <v>0.64529322369541842</v>
      </c>
    </row>
    <row r="309" spans="1:66" x14ac:dyDescent="0.25">
      <c r="A309" t="s">
        <v>16</v>
      </c>
      <c r="B309" t="s">
        <v>253</v>
      </c>
      <c r="C309" t="s">
        <v>64</v>
      </c>
      <c r="D309" s="16">
        <v>44349</v>
      </c>
      <c r="E309" s="15">
        <f>VLOOKUP(A309,home!$A$2:$E$405,3,FALSE)</f>
        <v>1.6145251396647999</v>
      </c>
      <c r="F309" s="15">
        <f>VLOOKUP(B309,home!$B$2:$E$405,3,FALSE)</f>
        <v>0.81</v>
      </c>
      <c r="G309" s="15">
        <f>VLOOKUP(C309,away!$B$2:$E$405,4,FALSE)</f>
        <v>0.99</v>
      </c>
      <c r="H309" s="15">
        <f>VLOOKUP(A309,away!$A$2:$E$405,3,FALSE)</f>
        <v>1.3296089385474901</v>
      </c>
      <c r="I309" s="15">
        <f>VLOOKUP(C309,away!$B$2:$E$405,3,FALSE)</f>
        <v>0.87</v>
      </c>
      <c r="J309" s="15">
        <f>VLOOKUP(B309,home!$B$2:$E$405,4,FALSE)</f>
        <v>1.1299999999999999</v>
      </c>
      <c r="K309" s="17">
        <f t="shared" si="396"/>
        <v>1.2946877094972031</v>
      </c>
      <c r="L309" s="17">
        <f t="shared" si="397"/>
        <v>1.3071385474860375</v>
      </c>
      <c r="M309" s="18">
        <f t="shared" si="342"/>
        <v>7.4138059357244601E-2</v>
      </c>
      <c r="N309" s="18">
        <f t="shared" si="343"/>
        <v>9.5985634255798702E-2</v>
      </c>
      <c r="O309" s="18">
        <f t="shared" si="344"/>
        <v>9.6908715221662348E-2</v>
      </c>
      <c r="P309" s="18">
        <f t="shared" si="345"/>
        <v>0.12546652254065077</v>
      </c>
      <c r="Q309" s="18">
        <f t="shared" si="346"/>
        <v>6.2135710479638166E-2</v>
      </c>
      <c r="R309" s="18">
        <f t="shared" si="347"/>
        <v>6.3336558626790884E-2</v>
      </c>
      <c r="S309" s="18">
        <f t="shared" si="348"/>
        <v>5.3082884873575306E-2</v>
      </c>
      <c r="T309" s="18">
        <f t="shared" si="349"/>
        <v>8.1219982343367192E-2</v>
      </c>
      <c r="U309" s="18">
        <f t="shared" si="350"/>
        <v>8.2001064015955208E-2</v>
      </c>
      <c r="V309" s="18">
        <f t="shared" si="351"/>
        <v>9.9815653679013808E-3</v>
      </c>
      <c r="W309" s="18">
        <f t="shared" si="352"/>
        <v>2.6815446892954699E-2</v>
      </c>
      <c r="X309" s="18">
        <f t="shared" si="353"/>
        <v>3.5051504301845782E-2</v>
      </c>
      <c r="Y309" s="18">
        <f t="shared" si="354"/>
        <v>2.2908586210157646E-2</v>
      </c>
      <c r="Z309" s="18">
        <f t="shared" si="355"/>
        <v>2.7596552415395909E-2</v>
      </c>
      <c r="AA309" s="18">
        <f t="shared" si="356"/>
        <v>3.5728917236708437E-2</v>
      </c>
      <c r="AB309" s="18">
        <f t="shared" si="357"/>
        <v>2.3128895010004598E-2</v>
      </c>
      <c r="AC309" s="18">
        <f t="shared" si="358"/>
        <v>1.0557602828091157E-3</v>
      </c>
      <c r="AD309" s="18">
        <f t="shared" si="359"/>
        <v>8.6794073792458553E-3</v>
      </c>
      <c r="AE309" s="18">
        <f t="shared" si="360"/>
        <v>1.1345187954747022E-2</v>
      </c>
      <c r="AF309" s="18">
        <f t="shared" si="361"/>
        <v>7.4148662520620561E-3</v>
      </c>
      <c r="AG309" s="18">
        <f t="shared" si="362"/>
        <v>3.2307525008412126E-3</v>
      </c>
      <c r="AH309" s="18">
        <f t="shared" si="363"/>
        <v>9.0181293599707214E-3</v>
      </c>
      <c r="AI309" s="18">
        <f t="shared" si="364"/>
        <v>1.1675661245009971E-2</v>
      </c>
      <c r="AJ309" s="18">
        <f t="shared" si="365"/>
        <v>7.5581675570836129E-3</v>
      </c>
      <c r="AK309" s="18">
        <f t="shared" si="366"/>
        <v>3.2618222141588844E-3</v>
      </c>
      <c r="AL309" s="18">
        <f t="shared" si="367"/>
        <v>7.1468054313266748E-5</v>
      </c>
      <c r="AM309" s="18">
        <f t="shared" si="368"/>
        <v>2.2474244119257865E-3</v>
      </c>
      <c r="AN309" s="18">
        <f t="shared" si="369"/>
        <v>2.9376950813893347E-3</v>
      </c>
      <c r="AO309" s="18">
        <f t="shared" si="370"/>
        <v>1.919987240822066E-3</v>
      </c>
      <c r="AP309" s="18">
        <f t="shared" si="371"/>
        <v>8.3656311105329364E-4</v>
      </c>
      <c r="AQ309" s="18">
        <f t="shared" si="372"/>
        <v>2.7337597246565056E-4</v>
      </c>
      <c r="AR309" s="18">
        <f t="shared" si="373"/>
        <v>2.3575889025266657E-3</v>
      </c>
      <c r="AS309" s="18">
        <f t="shared" si="374"/>
        <v>3.0523413761482732E-3</v>
      </c>
      <c r="AT309" s="18">
        <f t="shared" si="375"/>
        <v>1.9759144324444748E-3</v>
      </c>
      <c r="AU309" s="18">
        <f t="shared" si="376"/>
        <v>8.5273071023466774E-4</v>
      </c>
      <c r="AV309" s="18">
        <f t="shared" si="377"/>
        <v>2.7600499251291137E-4</v>
      </c>
      <c r="AW309" s="18">
        <f t="shared" si="378"/>
        <v>3.359666008844362E-6</v>
      </c>
      <c r="AX309" s="18">
        <f t="shared" si="379"/>
        <v>4.8495212735738221E-4</v>
      </c>
      <c r="AY309" s="18">
        <f t="shared" si="380"/>
        <v>6.3389961935419244E-4</v>
      </c>
      <c r="AZ309" s="18">
        <f t="shared" si="381"/>
        <v>4.1429731384729564E-4</v>
      </c>
      <c r="BA309" s="18">
        <f t="shared" si="382"/>
        <v>1.8051466301657372E-4</v>
      </c>
      <c r="BB309" s="18">
        <f t="shared" si="383"/>
        <v>5.8989418603853885E-5</v>
      </c>
      <c r="BC309" s="18">
        <f t="shared" si="384"/>
        <v>1.5421468590177494E-5</v>
      </c>
      <c r="BD309" s="18">
        <f t="shared" si="385"/>
        <v>5.1361588893631804E-4</v>
      </c>
      <c r="BE309" s="18">
        <f t="shared" si="386"/>
        <v>6.6497217880833142E-4</v>
      </c>
      <c r="BF309" s="18">
        <f t="shared" si="387"/>
        <v>4.3046565353036171E-4</v>
      </c>
      <c r="BG309" s="18">
        <f t="shared" si="388"/>
        <v>1.8577286366214688E-4</v>
      </c>
      <c r="BH309" s="18">
        <f t="shared" si="389"/>
        <v>6.0129460835370305E-5</v>
      </c>
      <c r="BI309" s="18">
        <f t="shared" si="390"/>
        <v>1.5569774784449464E-5</v>
      </c>
      <c r="BJ309" s="19">
        <f t="shared" si="391"/>
        <v>0.36479019899908377</v>
      </c>
      <c r="BK309" s="19">
        <f t="shared" si="392"/>
        <v>0.26443016009584863</v>
      </c>
      <c r="BL309" s="19">
        <f t="shared" si="393"/>
        <v>0.34300303672176874</v>
      </c>
      <c r="BM309" s="19">
        <f t="shared" si="394"/>
        <v>0.48121820779696622</v>
      </c>
      <c r="BN309" s="19">
        <f t="shared" si="395"/>
        <v>0.51797120048178547</v>
      </c>
    </row>
    <row r="310" spans="1:66" x14ac:dyDescent="0.25">
      <c r="A310" t="s">
        <v>16</v>
      </c>
      <c r="B310" t="s">
        <v>323</v>
      </c>
      <c r="C310" t="s">
        <v>63</v>
      </c>
      <c r="D310" s="16">
        <v>44349</v>
      </c>
      <c r="E310" s="15">
        <f>VLOOKUP(A310,home!$A$2:$E$405,3,FALSE)</f>
        <v>1.6145251396647999</v>
      </c>
      <c r="F310" s="15">
        <f>VLOOKUP(B310,home!$B$2:$E$405,3,FALSE)</f>
        <v>0.62</v>
      </c>
      <c r="G310" s="15">
        <f>VLOOKUP(C310,away!$B$2:$E$405,4,FALSE)</f>
        <v>0.87</v>
      </c>
      <c r="H310" s="15">
        <f>VLOOKUP(A310,away!$A$2:$E$405,3,FALSE)</f>
        <v>1.3296089385474901</v>
      </c>
      <c r="I310" s="15">
        <f>VLOOKUP(C310,away!$B$2:$E$405,3,FALSE)</f>
        <v>1.05</v>
      </c>
      <c r="J310" s="15">
        <f>VLOOKUP(B310,home!$B$2:$E$405,4,FALSE)</f>
        <v>1.28</v>
      </c>
      <c r="K310" s="17">
        <f t="shared" si="396"/>
        <v>0.87087486033519301</v>
      </c>
      <c r="L310" s="17">
        <f t="shared" si="397"/>
        <v>1.7869944134078268</v>
      </c>
      <c r="M310" s="18">
        <f t="shared" si="342"/>
        <v>7.009742115245661E-2</v>
      </c>
      <c r="N310" s="18">
        <f t="shared" si="343"/>
        <v>6.104608185600284E-2</v>
      </c>
      <c r="O310" s="18">
        <f t="shared" si="344"/>
        <v>0.12526369999373557</v>
      </c>
      <c r="P310" s="18">
        <f t="shared" si="345"/>
        <v>0.10908900723711397</v>
      </c>
      <c r="Q310" s="18">
        <f t="shared" si="346"/>
        <v>2.658174900517862E-2</v>
      </c>
      <c r="R310" s="18">
        <f t="shared" si="347"/>
        <v>0.11192276604579979</v>
      </c>
      <c r="S310" s="18">
        <f t="shared" si="348"/>
        <v>4.2442401247888326E-2</v>
      </c>
      <c r="T310" s="18">
        <f t="shared" si="349"/>
        <v>4.7501436970863245E-2</v>
      </c>
      <c r="U310" s="18">
        <f t="shared" si="350"/>
        <v>9.7470723248464355E-2</v>
      </c>
      <c r="V310" s="18">
        <f t="shared" si="351"/>
        <v>7.3389915234644762E-3</v>
      </c>
      <c r="W310" s="18">
        <f t="shared" si="352"/>
        <v>7.7164589841166951E-3</v>
      </c>
      <c r="X310" s="18">
        <f t="shared" si="353"/>
        <v>1.3789269095907167E-2</v>
      </c>
      <c r="Y310" s="18">
        <f t="shared" si="354"/>
        <v>1.2320673419681656E-2</v>
      </c>
      <c r="Z310" s="18">
        <f t="shared" si="355"/>
        <v>6.6668452552331822E-2</v>
      </c>
      <c r="AA310" s="18">
        <f t="shared" si="356"/>
        <v>5.8059879305275411E-2</v>
      </c>
      <c r="AB310" s="18">
        <f t="shared" si="357"/>
        <v>2.5281444640529945E-2</v>
      </c>
      <c r="AC310" s="18">
        <f t="shared" si="358"/>
        <v>7.1383091404593382E-4</v>
      </c>
      <c r="AD310" s="18">
        <f t="shared" si="359"/>
        <v>1.6800175350187179E-3</v>
      </c>
      <c r="AE310" s="18">
        <f t="shared" si="360"/>
        <v>3.0021819495056369E-3</v>
      </c>
      <c r="AF310" s="18">
        <f t="shared" si="361"/>
        <v>2.6824411859001965E-3</v>
      </c>
      <c r="AG310" s="18">
        <f t="shared" si="362"/>
        <v>1.5978358044995726E-3</v>
      </c>
      <c r="AH310" s="18">
        <f t="shared" si="363"/>
        <v>2.9784038065390421E-2</v>
      </c>
      <c r="AI310" s="18">
        <f t="shared" si="364"/>
        <v>2.5938169990414948E-2</v>
      </c>
      <c r="AJ310" s="18">
        <f t="shared" si="365"/>
        <v>1.1294450083876558E-2</v>
      </c>
      <c r="AK310" s="18">
        <f t="shared" si="366"/>
        <v>3.2786842131196023E-3</v>
      </c>
      <c r="AL310" s="18">
        <f t="shared" si="367"/>
        <v>4.443593186064223E-5</v>
      </c>
      <c r="AM310" s="18">
        <f t="shared" si="368"/>
        <v>2.926170072340203E-4</v>
      </c>
      <c r="AN310" s="18">
        <f t="shared" si="369"/>
        <v>5.2290495719531198E-4</v>
      </c>
      <c r="AO310" s="18">
        <f t="shared" si="370"/>
        <v>4.6721411862564075E-4</v>
      </c>
      <c r="AP310" s="18">
        <f t="shared" si="371"/>
        <v>2.7830300661642733E-4</v>
      </c>
      <c r="AQ310" s="18">
        <f t="shared" si="372"/>
        <v>1.243314795145392E-4</v>
      </c>
      <c r="AR310" s="18">
        <f t="shared" si="373"/>
        <v>1.0644781926315745E-2</v>
      </c>
      <c r="AS310" s="18">
        <f t="shared" si="374"/>
        <v>9.2702729733788094E-3</v>
      </c>
      <c r="AT310" s="18">
        <f t="shared" si="375"/>
        <v>4.0366238404801929E-3</v>
      </c>
      <c r="AU310" s="18">
        <f t="shared" si="376"/>
        <v>1.1717980744346329E-3</v>
      </c>
      <c r="AV310" s="18">
        <f t="shared" si="377"/>
        <v>2.5512237110357722E-4</v>
      </c>
      <c r="AW310" s="18">
        <f t="shared" si="378"/>
        <v>1.9209264654808147E-6</v>
      </c>
      <c r="AX310" s="18">
        <f t="shared" si="379"/>
        <v>4.2472132551104921E-5</v>
      </c>
      <c r="AY310" s="18">
        <f t="shared" si="380"/>
        <v>7.5897463594341201E-5</v>
      </c>
      <c r="AZ310" s="18">
        <f t="shared" si="381"/>
        <v>6.7814171717455832E-5</v>
      </c>
      <c r="BA310" s="18">
        <f t="shared" si="382"/>
        <v>4.0394515336324219E-5</v>
      </c>
      <c r="BB310" s="18">
        <f t="shared" si="383"/>
        <v>1.8046193309582032E-5</v>
      </c>
      <c r="BC310" s="18">
        <f t="shared" si="384"/>
        <v>6.4496893255001564E-6</v>
      </c>
      <c r="BD310" s="18">
        <f t="shared" si="385"/>
        <v>3.1703609723784773E-3</v>
      </c>
      <c r="BE310" s="18">
        <f t="shared" si="386"/>
        <v>2.7609876690322527E-3</v>
      </c>
      <c r="BF310" s="18">
        <f t="shared" si="387"/>
        <v>1.2022373753278266E-3</v>
      </c>
      <c r="BG310" s="18">
        <f t="shared" si="388"/>
        <v>3.4899943544279002E-4</v>
      </c>
      <c r="BH310" s="18">
        <f t="shared" si="389"/>
        <v>7.5983708649575226E-5</v>
      </c>
      <c r="BI310" s="18">
        <f t="shared" si="390"/>
        <v>1.3234460331589769E-5</v>
      </c>
      <c r="BJ310" s="19">
        <f t="shared" si="391"/>
        <v>0.17985459054169459</v>
      </c>
      <c r="BK310" s="19">
        <f t="shared" si="392"/>
        <v>0.2298019854704243</v>
      </c>
      <c r="BL310" s="19">
        <f t="shared" si="393"/>
        <v>0.5212442583934821</v>
      </c>
      <c r="BM310" s="19">
        <f t="shared" si="394"/>
        <v>0.49349458513051658</v>
      </c>
      <c r="BN310" s="19">
        <f t="shared" si="395"/>
        <v>0.50400072529028739</v>
      </c>
    </row>
    <row r="311" spans="1:66" x14ac:dyDescent="0.25">
      <c r="A311" t="s">
        <v>69</v>
      </c>
      <c r="B311" t="s">
        <v>351</v>
      </c>
      <c r="C311" t="s">
        <v>324</v>
      </c>
      <c r="D311" s="16">
        <v>44349</v>
      </c>
      <c r="E311" s="15">
        <f>VLOOKUP(A311,home!$A$2:$E$405,3,FALSE)</f>
        <v>1.34666666666667</v>
      </c>
      <c r="F311" s="15">
        <f>VLOOKUP(B311,home!$B$2:$E$405,3,FALSE)</f>
        <v>1.41</v>
      </c>
      <c r="G311" s="15">
        <f>VLOOKUP(C311,away!$B$2:$E$405,4,FALSE)</f>
        <v>0.74</v>
      </c>
      <c r="H311" s="15">
        <f>VLOOKUP(A311,away!$A$2:$E$405,3,FALSE)</f>
        <v>1.3688888888888899</v>
      </c>
      <c r="I311" s="15">
        <f>VLOOKUP(C311,away!$B$2:$E$405,3,FALSE)</f>
        <v>0.93</v>
      </c>
      <c r="J311" s="15">
        <f>VLOOKUP(B311,home!$B$2:$E$405,4,FALSE)</f>
        <v>1.02</v>
      </c>
      <c r="K311" s="17">
        <f t="shared" si="396"/>
        <v>1.4051120000000035</v>
      </c>
      <c r="L311" s="17">
        <f t="shared" si="397"/>
        <v>1.298528000000001</v>
      </c>
      <c r="M311" s="18">
        <f t="shared" si="342"/>
        <v>6.69613293567448E-2</v>
      </c>
      <c r="N311" s="18">
        <f t="shared" si="343"/>
        <v>9.4088167415114637E-2</v>
      </c>
      <c r="O311" s="18">
        <f t="shared" si="344"/>
        <v>8.6951161086955192E-2</v>
      </c>
      <c r="P311" s="18">
        <f t="shared" si="345"/>
        <v>0.12217611985721408</v>
      </c>
      <c r="Q311" s="18">
        <f t="shared" si="346"/>
        <v>6.6102206546493458E-2</v>
      </c>
      <c r="R311" s="18">
        <f t="shared" si="347"/>
        <v>5.6454258651960916E-2</v>
      </c>
      <c r="S311" s="18">
        <f t="shared" si="348"/>
        <v>5.5729942963941445E-2</v>
      </c>
      <c r="T311" s="18">
        <f t="shared" si="349"/>
        <v>8.5835566062405125E-2</v>
      </c>
      <c r="U311" s="18">
        <f t="shared" si="350"/>
        <v>7.9324556282974301E-2</v>
      </c>
      <c r="V311" s="18">
        <f t="shared" si="351"/>
        <v>1.1298176386292588E-2</v>
      </c>
      <c r="W311" s="18">
        <f t="shared" si="352"/>
        <v>3.0960334548318914E-2</v>
      </c>
      <c r="X311" s="18">
        <f t="shared" si="353"/>
        <v>4.0202861300359494E-2</v>
      </c>
      <c r="Y311" s="18">
        <f t="shared" si="354"/>
        <v>2.6102270539316626E-2</v>
      </c>
      <c r="Z311" s="18">
        <f t="shared" si="355"/>
        <v>2.4435811859604518E-2</v>
      </c>
      <c r="AA311" s="18">
        <f t="shared" si="356"/>
        <v>3.433505247367271E-2</v>
      </c>
      <c r="AB311" s="18">
        <f t="shared" si="357"/>
        <v>2.4122297125693668E-2</v>
      </c>
      <c r="AC311" s="18">
        <f t="shared" si="358"/>
        <v>1.2883997428067312E-3</v>
      </c>
      <c r="AD311" s="18">
        <f t="shared" si="359"/>
        <v>1.0875684399464401E-2</v>
      </c>
      <c r="AE311" s="18">
        <f t="shared" si="360"/>
        <v>1.4122380711867721E-2</v>
      </c>
      <c r="AF311" s="18">
        <f t="shared" si="361"/>
        <v>9.1691533905100923E-3</v>
      </c>
      <c r="AG311" s="18">
        <f t="shared" si="362"/>
        <v>3.9688008046240989E-3</v>
      </c>
      <c r="AH311" s="18">
        <f t="shared" si="363"/>
        <v>7.9326464756071385E-3</v>
      </c>
      <c r="AI311" s="18">
        <f t="shared" si="364"/>
        <v>1.1146256754633325E-2</v>
      </c>
      <c r="AJ311" s="18">
        <f t="shared" si="365"/>
        <v>7.8308695605081909E-3</v>
      </c>
      <c r="AK311" s="18">
        <f t="shared" si="366"/>
        <v>3.6677495966349377E-3</v>
      </c>
      <c r="AL311" s="18">
        <f t="shared" si="367"/>
        <v>9.4031395680649427E-5</v>
      </c>
      <c r="AM311" s="18">
        <f t="shared" si="368"/>
        <v>3.0563109315800531E-3</v>
      </c>
      <c r="AN311" s="18">
        <f t="shared" si="369"/>
        <v>3.9687053213627865E-3</v>
      </c>
      <c r="AO311" s="18">
        <f t="shared" si="370"/>
        <v>2.5767374917692902E-3</v>
      </c>
      <c r="AP311" s="18">
        <f t="shared" si="371"/>
        <v>1.1153219272373983E-3</v>
      </c>
      <c r="AQ311" s="18">
        <f t="shared" si="372"/>
        <v>3.6206918788293129E-4</v>
      </c>
      <c r="AR311" s="18">
        <f t="shared" si="373"/>
        <v>2.0601527125354378E-3</v>
      </c>
      <c r="AS311" s="18">
        <f t="shared" si="374"/>
        <v>2.8947452982161009E-3</v>
      </c>
      <c r="AT311" s="18">
        <f t="shared" si="375"/>
        <v>2.0337206777335166E-3</v>
      </c>
      <c r="AU311" s="18">
        <f t="shared" si="376"/>
        <v>9.5253510964383461E-4</v>
      </c>
      <c r="AV311" s="18">
        <f t="shared" si="377"/>
        <v>3.3460462824546787E-4</v>
      </c>
      <c r="AW311" s="18">
        <f t="shared" si="378"/>
        <v>4.7657652141176296E-6</v>
      </c>
      <c r="AX311" s="18">
        <f t="shared" si="379"/>
        <v>7.1574319428238642E-4</v>
      </c>
      <c r="AY311" s="18">
        <f t="shared" si="380"/>
        <v>9.294125785851195E-4</v>
      </c>
      <c r="AZ311" s="18">
        <f t="shared" si="381"/>
        <v>6.0343412842248946E-4</v>
      </c>
      <c r="BA311" s="18">
        <f t="shared" si="382"/>
        <v>2.6119203730406629E-4</v>
      </c>
      <c r="BB311" s="18">
        <f t="shared" si="383"/>
        <v>8.4791293454093716E-5</v>
      </c>
      <c r="BC311" s="18">
        <f t="shared" si="384"/>
        <v>2.2020773741271482E-5</v>
      </c>
      <c r="BD311" s="18">
        <f t="shared" si="385"/>
        <v>4.4586099691720283E-4</v>
      </c>
      <c r="BE311" s="18">
        <f t="shared" si="386"/>
        <v>6.2648463710032623E-4</v>
      </c>
      <c r="BF311" s="18">
        <f t="shared" si="387"/>
        <v>4.4014054070265799E-4</v>
      </c>
      <c r="BG311" s="18">
        <f t="shared" si="388"/>
        <v>2.0614891847593156E-4</v>
      </c>
      <c r="BH311" s="18">
        <f t="shared" si="389"/>
        <v>7.2415579784388485E-5</v>
      </c>
      <c r="BI311" s="18">
        <f t="shared" si="390"/>
        <v>2.0350400028400389E-5</v>
      </c>
      <c r="BJ311" s="19">
        <f t="shared" si="391"/>
        <v>0.39512316458409646</v>
      </c>
      <c r="BK311" s="19">
        <f t="shared" si="392"/>
        <v>0.25847741228126547</v>
      </c>
      <c r="BL311" s="19">
        <f t="shared" si="393"/>
        <v>0.32185200750802367</v>
      </c>
      <c r="BM311" s="19">
        <f t="shared" si="394"/>
        <v>0.50623050650513601</v>
      </c>
      <c r="BN311" s="19">
        <f t="shared" si="395"/>
        <v>0.49273324291448306</v>
      </c>
    </row>
    <row r="312" spans="1:66" x14ac:dyDescent="0.25">
      <c r="A312" t="s">
        <v>69</v>
      </c>
      <c r="B312" t="s">
        <v>75</v>
      </c>
      <c r="C312" t="s">
        <v>73</v>
      </c>
      <c r="D312" s="16">
        <v>44349</v>
      </c>
      <c r="E312" s="15">
        <f>VLOOKUP(A312,home!$A$2:$E$405,3,FALSE)</f>
        <v>1.34666666666667</v>
      </c>
      <c r="F312" s="15">
        <f>VLOOKUP(B312,home!$B$2:$E$405,3,FALSE)</f>
        <v>0.61</v>
      </c>
      <c r="G312" s="15">
        <f>VLOOKUP(C312,away!$B$2:$E$405,4,FALSE)</f>
        <v>0.93</v>
      </c>
      <c r="H312" s="15">
        <f>VLOOKUP(A312,away!$A$2:$E$405,3,FALSE)</f>
        <v>1.3688888888888899</v>
      </c>
      <c r="I312" s="15">
        <f>VLOOKUP(C312,away!$B$2:$E$405,3,FALSE)</f>
        <v>0.87</v>
      </c>
      <c r="J312" s="15">
        <f>VLOOKUP(B312,home!$B$2:$E$405,4,FALSE)</f>
        <v>0.86</v>
      </c>
      <c r="K312" s="17">
        <f t="shared" si="396"/>
        <v>0.76396400000000186</v>
      </c>
      <c r="L312" s="17">
        <f t="shared" si="397"/>
        <v>1.0242026666666675</v>
      </c>
      <c r="M312" s="18">
        <f t="shared" si="342"/>
        <v>0.16726654406881825</v>
      </c>
      <c r="N312" s="18">
        <f t="shared" si="343"/>
        <v>0.12778561807299096</v>
      </c>
      <c r="O312" s="18">
        <f t="shared" si="344"/>
        <v>0.17131484047940132</v>
      </c>
      <c r="P312" s="18">
        <f t="shared" si="345"/>
        <v>0.13087837079200565</v>
      </c>
      <c r="Q312" s="18">
        <f t="shared" si="346"/>
        <v>4.8811805962757353E-2</v>
      </c>
      <c r="R312" s="18">
        <f t="shared" si="347"/>
        <v>8.7730558229288769E-2</v>
      </c>
      <c r="S312" s="18">
        <f t="shared" si="348"/>
        <v>2.5601575073677458E-2</v>
      </c>
      <c r="T312" s="18">
        <f t="shared" si="349"/>
        <v>4.9993181831872027E-2</v>
      </c>
      <c r="U312" s="18">
        <f t="shared" si="350"/>
        <v>6.7022988187080523E-2</v>
      </c>
      <c r="V312" s="18">
        <f t="shared" si="351"/>
        <v>2.2257837725779476E-3</v>
      </c>
      <c r="W312" s="18">
        <f t="shared" si="352"/>
        <v>1.2430154176844017E-2</v>
      </c>
      <c r="X312" s="18">
        <f t="shared" si="353"/>
        <v>1.2730997055001459E-2</v>
      </c>
      <c r="Y312" s="18">
        <f t="shared" si="354"/>
        <v>6.519560566528991E-3</v>
      </c>
      <c r="Z312" s="18">
        <f t="shared" si="355"/>
        <v>2.9951290562197641E-2</v>
      </c>
      <c r="AA312" s="18">
        <f t="shared" si="356"/>
        <v>2.2881707743058814E-2</v>
      </c>
      <c r="AB312" s="18">
        <f t="shared" si="357"/>
        <v>8.7404004871091141E-3</v>
      </c>
      <c r="AC312" s="18">
        <f t="shared" si="358"/>
        <v>1.088483337746974E-4</v>
      </c>
      <c r="AD312" s="18">
        <f t="shared" si="359"/>
        <v>2.3740475763896216E-3</v>
      </c>
      <c r="AE312" s="18">
        <f t="shared" si="360"/>
        <v>2.4315058585317895E-3</v>
      </c>
      <c r="AF312" s="18">
        <f t="shared" si="361"/>
        <v>1.2451773921619415E-3</v>
      </c>
      <c r="AG312" s="18">
        <f t="shared" si="362"/>
        <v>4.2510466850843582E-4</v>
      </c>
      <c r="AH312" s="18">
        <f t="shared" si="363"/>
        <v>7.6690479159777529E-3</v>
      </c>
      <c r="AI312" s="18">
        <f t="shared" si="364"/>
        <v>5.8588765220820415E-3</v>
      </c>
      <c r="AJ312" s="18">
        <f t="shared" si="365"/>
        <v>2.237985371657948E-3</v>
      </c>
      <c r="AK312" s="18">
        <f t="shared" si="366"/>
        <v>5.6991341882443229E-4</v>
      </c>
      <c r="AL312" s="18">
        <f t="shared" si="367"/>
        <v>3.4067524183427088E-6</v>
      </c>
      <c r="AM312" s="18">
        <f t="shared" si="368"/>
        <v>3.6273737652978513E-4</v>
      </c>
      <c r="AN312" s="18">
        <f t="shared" si="369"/>
        <v>3.71516588341477E-4</v>
      </c>
      <c r="AO312" s="18">
        <f t="shared" si="370"/>
        <v>1.9025414024512159E-4</v>
      </c>
      <c r="AP312" s="18">
        <f t="shared" si="371"/>
        <v>6.4952932594475912E-5</v>
      </c>
      <c r="AQ312" s="18">
        <f t="shared" si="372"/>
        <v>1.6631241692770629E-5</v>
      </c>
      <c r="AR312" s="18">
        <f t="shared" si="373"/>
        <v>1.570931865267773E-3</v>
      </c>
      <c r="AS312" s="18">
        <f t="shared" si="374"/>
        <v>1.2001353915174319E-3</v>
      </c>
      <c r="AT312" s="18">
        <f t="shared" si="375"/>
        <v>4.5843011712261278E-4</v>
      </c>
      <c r="AU312" s="18">
        <f t="shared" si="376"/>
        <v>1.167413686658202E-4</v>
      </c>
      <c r="AV312" s="18">
        <f t="shared" si="377"/>
        <v>2.2296550742853721E-5</v>
      </c>
      <c r="AW312" s="18">
        <f t="shared" si="378"/>
        <v>7.4045192806653769E-8</v>
      </c>
      <c r="AX312" s="18">
        <f t="shared" si="379"/>
        <v>4.618638285386689E-5</v>
      </c>
      <c r="AY312" s="18">
        <f t="shared" si="380"/>
        <v>4.730421648261812E-5</v>
      </c>
      <c r="AZ312" s="18">
        <f t="shared" si="381"/>
        <v>2.4224552333037397E-5</v>
      </c>
      <c r="BA312" s="18">
        <f t="shared" si="382"/>
        <v>8.2702836994343827E-6</v>
      </c>
      <c r="BB312" s="18">
        <f t="shared" si="383"/>
        <v>2.1176116547626413E-6</v>
      </c>
      <c r="BC312" s="18">
        <f t="shared" si="384"/>
        <v>4.3377270075446246E-7</v>
      </c>
      <c r="BD312" s="18">
        <f t="shared" si="385"/>
        <v>2.6815876759314909E-4</v>
      </c>
      <c r="BE312" s="18">
        <f t="shared" si="386"/>
        <v>2.0486364472553306E-4</v>
      </c>
      <c r="BF312" s="18">
        <f t="shared" si="387"/>
        <v>7.8254224739548762E-5</v>
      </c>
      <c r="BG312" s="18">
        <f t="shared" si="388"/>
        <v>1.992780351630826E-5</v>
      </c>
      <c r="BH312" s="18">
        <f t="shared" si="389"/>
        <v>3.8060311213832398E-6</v>
      </c>
      <c r="BI312" s="18">
        <f t="shared" si="390"/>
        <v>5.8153415192328663E-7</v>
      </c>
      <c r="BJ312" s="19">
        <f t="shared" si="391"/>
        <v>0.26588178226071474</v>
      </c>
      <c r="BK312" s="19">
        <f t="shared" si="392"/>
        <v>0.32613183300975496</v>
      </c>
      <c r="BL312" s="19">
        <f t="shared" si="393"/>
        <v>0.37797044565364513</v>
      </c>
      <c r="BM312" s="19">
        <f t="shared" si="394"/>
        <v>0.2661003837097603</v>
      </c>
      <c r="BN312" s="19">
        <f t="shared" si="395"/>
        <v>0.73378773760526228</v>
      </c>
    </row>
    <row r="313" spans="1:66" x14ac:dyDescent="0.25">
      <c r="A313" t="s">
        <v>69</v>
      </c>
      <c r="B313" t="s">
        <v>325</v>
      </c>
      <c r="C313" t="s">
        <v>79</v>
      </c>
      <c r="D313" s="16">
        <v>44349</v>
      </c>
      <c r="E313" s="15">
        <f>VLOOKUP(A313,home!$A$2:$E$405,3,FALSE)</f>
        <v>1.34666666666667</v>
      </c>
      <c r="F313" s="15">
        <f>VLOOKUP(B313,home!$B$2:$E$405,3,FALSE)</f>
        <v>0.93</v>
      </c>
      <c r="G313" s="15">
        <f>VLOOKUP(C313,away!$B$2:$E$405,4,FALSE)</f>
        <v>1.62</v>
      </c>
      <c r="H313" s="15">
        <f>VLOOKUP(A313,away!$A$2:$E$405,3,FALSE)</f>
        <v>1.3688888888888899</v>
      </c>
      <c r="I313" s="15">
        <f>VLOOKUP(C313,away!$B$2:$E$405,3,FALSE)</f>
        <v>0.95</v>
      </c>
      <c r="J313" s="15">
        <f>VLOOKUP(B313,home!$B$2:$E$405,4,FALSE)</f>
        <v>1.28</v>
      </c>
      <c r="K313" s="17">
        <f t="shared" si="396"/>
        <v>2.0288880000000051</v>
      </c>
      <c r="L313" s="17">
        <f t="shared" si="397"/>
        <v>1.6645688888888901</v>
      </c>
      <c r="M313" s="18">
        <f t="shared" si="342"/>
        <v>2.4885825642819517E-2</v>
      </c>
      <c r="N313" s="18">
        <f t="shared" si="343"/>
        <v>5.0490553016808937E-2</v>
      </c>
      <c r="O313" s="18">
        <f t="shared" si="344"/>
        <v>4.1424171139350721E-2</v>
      </c>
      <c r="P313" s="18">
        <f t="shared" si="345"/>
        <v>8.4045003734575227E-2</v>
      </c>
      <c r="Q313" s="18">
        <f t="shared" si="346"/>
        <v>5.1219838564583869E-2</v>
      </c>
      <c r="R313" s="18">
        <f t="shared" si="347"/>
        <v>3.4476693263286146E-2</v>
      </c>
      <c r="S313" s="18">
        <f t="shared" si="348"/>
        <v>7.0959697642007602E-2</v>
      </c>
      <c r="T313" s="18">
        <f t="shared" si="349"/>
        <v>8.5258949768517681E-2</v>
      </c>
      <c r="U313" s="18">
        <f t="shared" si="350"/>
        <v>6.9949349241562278E-2</v>
      </c>
      <c r="V313" s="18">
        <f t="shared" si="351"/>
        <v>2.6627420314251766E-2</v>
      </c>
      <c r="W313" s="18">
        <f t="shared" si="352"/>
        <v>3.4639771941873905E-2</v>
      </c>
      <c r="X313" s="18">
        <f t="shared" si="353"/>
        <v>5.7660286692649582E-2</v>
      </c>
      <c r="Y313" s="18">
        <f t="shared" si="354"/>
        <v>4.7989759676499301E-2</v>
      </c>
      <c r="Z313" s="18">
        <f t="shared" si="355"/>
        <v>1.9129610332610431E-2</v>
      </c>
      <c r="AA313" s="18">
        <f t="shared" si="356"/>
        <v>3.8811836848509411E-2</v>
      </c>
      <c r="AB313" s="18">
        <f t="shared" si="357"/>
        <v>3.9372435019949394E-2</v>
      </c>
      <c r="AC313" s="18">
        <f t="shared" si="358"/>
        <v>5.620422424077556E-3</v>
      </c>
      <c r="AD313" s="18">
        <f t="shared" si="359"/>
        <v>1.7570054403901206E-2</v>
      </c>
      <c r="AE313" s="18">
        <f t="shared" si="360"/>
        <v>2.9246565936819173E-2</v>
      </c>
      <c r="AF313" s="18">
        <f t="shared" si="361"/>
        <v>2.4341461882633385E-2</v>
      </c>
      <c r="AG313" s="18">
        <f t="shared" si="362"/>
        <v>1.350601338663544E-2</v>
      </c>
      <c r="AH313" s="18">
        <f t="shared" si="363"/>
        <v>7.9606385540576911E-3</v>
      </c>
      <c r="AI313" s="18">
        <f t="shared" si="364"/>
        <v>1.6151244034665044E-2</v>
      </c>
      <c r="AJ313" s="18">
        <f t="shared" si="365"/>
        <v>1.638453260350179E-2</v>
      </c>
      <c r="AK313" s="18">
        <f t="shared" si="366"/>
        <v>1.1080793861617876E-2</v>
      </c>
      <c r="AL313" s="18">
        <f t="shared" si="367"/>
        <v>7.5925698492191229E-4</v>
      </c>
      <c r="AM313" s="18">
        <f t="shared" si="368"/>
        <v>7.1295345078844835E-3</v>
      </c>
      <c r="AN313" s="18">
        <f t="shared" si="369"/>
        <v>1.1867601334084271E-2</v>
      </c>
      <c r="AO313" s="18">
        <f t="shared" si="370"/>
        <v>9.8772199832264859E-3</v>
      </c>
      <c r="AP313" s="18">
        <f t="shared" si="371"/>
        <v>5.4804376975968174E-3</v>
      </c>
      <c r="AQ313" s="18">
        <f t="shared" si="372"/>
        <v>2.2806415222283798E-3</v>
      </c>
      <c r="AR313" s="18">
        <f t="shared" si="373"/>
        <v>2.6502062545547748E-3</v>
      </c>
      <c r="AS313" s="18">
        <f t="shared" si="374"/>
        <v>5.3769716673911418E-3</v>
      </c>
      <c r="AT313" s="18">
        <f t="shared" si="375"/>
        <v>5.4546366461549547E-3</v>
      </c>
      <c r="AU313" s="18">
        <f t="shared" si="376"/>
        <v>3.688948945248021E-3</v>
      </c>
      <c r="AV313" s="18">
        <f t="shared" si="377"/>
        <v>1.8711160619065961E-3</v>
      </c>
      <c r="AW313" s="18">
        <f t="shared" si="378"/>
        <v>7.1227244252232021E-5</v>
      </c>
      <c r="AX313" s="18">
        <f t="shared" si="379"/>
        <v>2.4108378347721254E-3</v>
      </c>
      <c r="AY313" s="18">
        <f t="shared" si="380"/>
        <v>4.0130056559179337E-3</v>
      </c>
      <c r="AZ313" s="18">
        <f t="shared" si="381"/>
        <v>3.3399621828880746E-3</v>
      </c>
      <c r="BA313" s="18">
        <f t="shared" si="382"/>
        <v>1.8531990465669712E-3</v>
      </c>
      <c r="BB313" s="18">
        <f t="shared" si="383"/>
        <v>7.7119436945848323E-4</v>
      </c>
      <c r="BC313" s="18">
        <f t="shared" si="384"/>
        <v>2.5674123093737513E-4</v>
      </c>
      <c r="BD313" s="18">
        <f t="shared" si="385"/>
        <v>7.3524181341177075E-4</v>
      </c>
      <c r="BE313" s="18">
        <f t="shared" si="386"/>
        <v>1.4917232923293848E-3</v>
      </c>
      <c r="BF313" s="18">
        <f t="shared" si="387"/>
        <v>1.5132697435637945E-3</v>
      </c>
      <c r="BG313" s="18">
        <f t="shared" si="388"/>
        <v>1.0234182744932228E-3</v>
      </c>
      <c r="BH313" s="18">
        <f t="shared" si="389"/>
        <v>5.1910026402500259E-4</v>
      </c>
      <c r="BI313" s="18">
        <f t="shared" si="390"/>
        <v>2.1063925929543252E-4</v>
      </c>
      <c r="BJ313" s="19">
        <f t="shared" si="391"/>
        <v>0.46120363063648395</v>
      </c>
      <c r="BK313" s="19">
        <f t="shared" si="392"/>
        <v>0.21691063239857153</v>
      </c>
      <c r="BL313" s="19">
        <f t="shared" si="393"/>
        <v>0.30014696678887448</v>
      </c>
      <c r="BM313" s="19">
        <f t="shared" si="394"/>
        <v>0.70690697638345035</v>
      </c>
      <c r="BN313" s="19">
        <f t="shared" si="395"/>
        <v>0.28654208536142445</v>
      </c>
    </row>
    <row r="314" spans="1:66" x14ac:dyDescent="0.25">
      <c r="A314" t="s">
        <v>69</v>
      </c>
      <c r="B314" t="s">
        <v>76</v>
      </c>
      <c r="C314" t="s">
        <v>74</v>
      </c>
      <c r="D314" s="16">
        <v>44349</v>
      </c>
      <c r="E314" s="15">
        <f>VLOOKUP(A314,home!$A$2:$E$405,3,FALSE)</f>
        <v>1.34666666666667</v>
      </c>
      <c r="F314" s="15">
        <f>VLOOKUP(B314,home!$B$2:$E$405,3,FALSE)</f>
        <v>0.43</v>
      </c>
      <c r="G314" s="15">
        <f>VLOOKUP(C314,away!$B$2:$E$405,4,FALSE)</f>
        <v>0.87</v>
      </c>
      <c r="H314" s="15">
        <f>VLOOKUP(A314,away!$A$2:$E$405,3,FALSE)</f>
        <v>1.3688888888888899</v>
      </c>
      <c r="I314" s="15">
        <f>VLOOKUP(C314,away!$B$2:$E$405,3,FALSE)</f>
        <v>1.1100000000000001</v>
      </c>
      <c r="J314" s="15">
        <f>VLOOKUP(B314,home!$B$2:$E$405,4,FALSE)</f>
        <v>1.03</v>
      </c>
      <c r="K314" s="17">
        <f t="shared" si="396"/>
        <v>0.50378800000000123</v>
      </c>
      <c r="L314" s="17">
        <f t="shared" si="397"/>
        <v>1.5650506666666679</v>
      </c>
      <c r="M314" s="18">
        <f t="shared" si="342"/>
        <v>0.1263324105855487</v>
      </c>
      <c r="N314" s="18">
        <f t="shared" si="343"/>
        <v>6.3644752464072557E-2</v>
      </c>
      <c r="O314" s="18">
        <f t="shared" si="344"/>
        <v>0.1977166234085202</v>
      </c>
      <c r="P314" s="18">
        <f t="shared" si="345"/>
        <v>9.9607262273731803E-2</v>
      </c>
      <c r="Q314" s="18">
        <f t="shared" si="346"/>
        <v>1.6031731277185129E-2</v>
      </c>
      <c r="R314" s="18">
        <f t="shared" si="347"/>
        <v>0.15471826663829355</v>
      </c>
      <c r="S314" s="18">
        <f t="shared" si="348"/>
        <v>1.9633929748671598E-2</v>
      </c>
      <c r="T314" s="18">
        <f t="shared" si="349"/>
        <v>2.5090471723179457E-2</v>
      </c>
      <c r="U314" s="18">
        <f t="shared" si="350"/>
        <v>7.7945206113172807E-2</v>
      </c>
      <c r="V314" s="18">
        <f t="shared" si="351"/>
        <v>1.7200494938317474E-3</v>
      </c>
      <c r="W314" s="18">
        <f t="shared" si="352"/>
        <v>2.6921979455568545E-3</v>
      </c>
      <c r="X314" s="18">
        <f t="shared" si="353"/>
        <v>4.2134261894923889E-3</v>
      </c>
      <c r="Y314" s="18">
        <f t="shared" si="354"/>
        <v>3.2971127334079308E-3</v>
      </c>
      <c r="Z314" s="18">
        <f t="shared" si="355"/>
        <v>8.0713975449257541E-2</v>
      </c>
      <c r="AA314" s="18">
        <f t="shared" si="356"/>
        <v>4.0662732263630652E-2</v>
      </c>
      <c r="AB314" s="18">
        <f t="shared" si="357"/>
        <v>1.0242698280815005E-2</v>
      </c>
      <c r="AC314" s="18">
        <f t="shared" si="358"/>
        <v>8.4761216590119927E-5</v>
      </c>
      <c r="AD314" s="18">
        <f t="shared" si="359"/>
        <v>3.3907425464904987E-4</v>
      </c>
      <c r="AE314" s="18">
        <f t="shared" si="360"/>
        <v>5.3066838828799907E-4</v>
      </c>
      <c r="AF314" s="18">
        <f t="shared" si="361"/>
        <v>4.1526145743452959E-4</v>
      </c>
      <c r="AG314" s="18">
        <f t="shared" si="362"/>
        <v>2.1663507359962757E-4</v>
      </c>
      <c r="AH314" s="18">
        <f t="shared" si="363"/>
        <v>3.158036527154439E-2</v>
      </c>
      <c r="AI314" s="18">
        <f t="shared" si="364"/>
        <v>1.590980905942084E-2</v>
      </c>
      <c r="AJ314" s="18">
        <f t="shared" si="365"/>
        <v>4.0075854432137627E-3</v>
      </c>
      <c r="AK314" s="18">
        <f t="shared" si="366"/>
        <v>6.7299115175526011E-4</v>
      </c>
      <c r="AL314" s="18">
        <f t="shared" si="367"/>
        <v>2.6732119469264546E-6</v>
      </c>
      <c r="AM314" s="18">
        <f t="shared" si="368"/>
        <v>3.4164308120227202E-5</v>
      </c>
      <c r="AN314" s="18">
        <f t="shared" si="369"/>
        <v>5.3468873199767034E-5</v>
      </c>
      <c r="AO314" s="18">
        <f t="shared" si="370"/>
        <v>4.1840747823605469E-5</v>
      </c>
      <c r="AP314" s="18">
        <f t="shared" si="371"/>
        <v>2.1827630091721894E-5</v>
      </c>
      <c r="AQ314" s="18">
        <f t="shared" si="372"/>
        <v>8.5403367567006904E-6</v>
      </c>
      <c r="AR314" s="18">
        <f t="shared" si="373"/>
        <v>9.8849743443614919E-3</v>
      </c>
      <c r="AS314" s="18">
        <f t="shared" si="374"/>
        <v>4.9799314549971996E-3</v>
      </c>
      <c r="AT314" s="18">
        <f t="shared" si="375"/>
        <v>1.2544148539250675E-3</v>
      </c>
      <c r="AU314" s="18">
        <f t="shared" si="376"/>
        <v>2.1065305014306783E-4</v>
      </c>
      <c r="AV314" s="18">
        <f t="shared" si="377"/>
        <v>2.6531119706369024E-5</v>
      </c>
      <c r="AW314" s="18">
        <f t="shared" si="378"/>
        <v>5.8547332539566143E-8</v>
      </c>
      <c r="AX314" s="18">
        <f t="shared" si="379"/>
        <v>2.8685947432121763E-6</v>
      </c>
      <c r="AY314" s="18">
        <f t="shared" si="380"/>
        <v>4.4894961152607154E-6</v>
      </c>
      <c r="AZ314" s="18">
        <f t="shared" si="381"/>
        <v>3.5131444440930997E-6</v>
      </c>
      <c r="BA314" s="18">
        <f t="shared" si="382"/>
        <v>1.8327496847747356E-6</v>
      </c>
      <c r="BB314" s="18">
        <f t="shared" si="383"/>
        <v>7.1708652899745618E-7</v>
      </c>
      <c r="BC314" s="18">
        <f t="shared" si="384"/>
        <v>2.2445535005303128E-7</v>
      </c>
      <c r="BD314" s="18">
        <f t="shared" si="385"/>
        <v>2.5784142812709764E-3</v>
      </c>
      <c r="BE314" s="18">
        <f t="shared" si="386"/>
        <v>1.2989741739329458E-3</v>
      </c>
      <c r="BF314" s="18">
        <f t="shared" si="387"/>
        <v>3.2720380056866624E-4</v>
      </c>
      <c r="BG314" s="18">
        <f t="shared" si="388"/>
        <v>5.4947116093629211E-5</v>
      </c>
      <c r="BH314" s="18">
        <f t="shared" si="389"/>
        <v>6.9204244306443335E-6</v>
      </c>
      <c r="BI314" s="18">
        <f t="shared" si="390"/>
        <v>6.9728535661309135E-7</v>
      </c>
      <c r="BJ314" s="19">
        <f t="shared" si="391"/>
        <v>0.11664481892972396</v>
      </c>
      <c r="BK314" s="19">
        <f t="shared" si="392"/>
        <v>0.24738557602643615</v>
      </c>
      <c r="BL314" s="19">
        <f t="shared" si="393"/>
        <v>0.55407993953515322</v>
      </c>
      <c r="BM314" s="19">
        <f t="shared" si="394"/>
        <v>0.34076883234443611</v>
      </c>
      <c r="BN314" s="19">
        <f t="shared" si="395"/>
        <v>0.65805104664735192</v>
      </c>
    </row>
    <row r="315" spans="1:66" x14ac:dyDescent="0.25">
      <c r="A315" t="s">
        <v>69</v>
      </c>
      <c r="B315" t="s">
        <v>261</v>
      </c>
      <c r="C315" t="s">
        <v>381</v>
      </c>
      <c r="D315" s="16">
        <v>44349</v>
      </c>
      <c r="E315" s="15">
        <f>VLOOKUP(A315,home!$A$2:$E$405,3,FALSE)</f>
        <v>1.34666666666667</v>
      </c>
      <c r="F315" s="15">
        <f>VLOOKUP(B315,home!$B$2:$E$405,3,FALSE)</f>
        <v>1.55</v>
      </c>
      <c r="G315" s="15">
        <f>VLOOKUP(C315,away!$B$2:$E$405,4,FALSE)</f>
        <v>0.88</v>
      </c>
      <c r="H315" s="15">
        <f>VLOOKUP(A315,away!$A$2:$E$405,3,FALSE)</f>
        <v>1.3688888888888899</v>
      </c>
      <c r="I315" s="15">
        <f>VLOOKUP(C315,away!$B$2:$E$405,3,FALSE)</f>
        <v>1.22</v>
      </c>
      <c r="J315" s="15">
        <f>VLOOKUP(B315,home!$B$2:$E$405,4,FALSE)</f>
        <v>1.1000000000000001</v>
      </c>
      <c r="K315" s="17">
        <f t="shared" si="396"/>
        <v>1.8368533333333377</v>
      </c>
      <c r="L315" s="17">
        <f t="shared" si="397"/>
        <v>1.8370488888888905</v>
      </c>
      <c r="M315" s="18">
        <f t="shared" si="342"/>
        <v>2.5377248816866097E-2</v>
      </c>
      <c r="N315" s="18">
        <f t="shared" si="343"/>
        <v>4.6614284080089982E-2</v>
      </c>
      <c r="O315" s="18">
        <f t="shared" si="344"/>
        <v>4.6619246742080768E-2</v>
      </c>
      <c r="P315" s="18">
        <f t="shared" si="345"/>
        <v>8.5632718775680391E-2</v>
      </c>
      <c r="Q315" s="18">
        <f t="shared" si="346"/>
        <v>4.2811801546730227E-2</v>
      </c>
      <c r="R315" s="18">
        <f t="shared" si="347"/>
        <v>4.2820917714188257E-2</v>
      </c>
      <c r="S315" s="18">
        <f t="shared" si="348"/>
        <v>7.223953409836506E-2</v>
      </c>
      <c r="T315" s="18">
        <f t="shared" si="349"/>
        <v>7.8647372462752427E-2</v>
      </c>
      <c r="U315" s="18">
        <f t="shared" si="350"/>
        <v>7.8655745439699262E-2</v>
      </c>
      <c r="V315" s="18">
        <f t="shared" si="351"/>
        <v>2.7084924035579969E-2</v>
      </c>
      <c r="W315" s="18">
        <f t="shared" si="352"/>
        <v>2.6213000125705582E-2</v>
      </c>
      <c r="X315" s="18">
        <f t="shared" si="353"/>
        <v>4.8154562755371777E-2</v>
      </c>
      <c r="Y315" s="18">
        <f t="shared" si="354"/>
        <v>4.4231143002343043E-2</v>
      </c>
      <c r="Z315" s="18">
        <f t="shared" si="355"/>
        <v>2.6221373102684048E-2</v>
      </c>
      <c r="AA315" s="18">
        <f t="shared" si="356"/>
        <v>4.8164816588242308E-2</v>
      </c>
      <c r="AB315" s="18">
        <f t="shared" si="357"/>
        <v>4.4235851949750875E-2</v>
      </c>
      <c r="AC315" s="18">
        <f t="shared" si="358"/>
        <v>5.7121924931092492E-3</v>
      </c>
      <c r="AD315" s="18">
        <f t="shared" si="359"/>
        <v>1.2037359164392386E-2</v>
      </c>
      <c r="AE315" s="18">
        <f t="shared" si="360"/>
        <v>2.2113217278103531E-2</v>
      </c>
      <c r="AF315" s="18">
        <f t="shared" si="361"/>
        <v>2.031153061524936E-2</v>
      </c>
      <c r="AG315" s="18">
        <f t="shared" si="362"/>
        <v>1.2437758249458837E-2</v>
      </c>
      <c r="AH315" s="18">
        <f t="shared" si="363"/>
        <v>1.2042486080856696E-2</v>
      </c>
      <c r="AI315" s="18">
        <f t="shared" si="364"/>
        <v>2.2120280699241941E-2</v>
      </c>
      <c r="AJ315" s="18">
        <f t="shared" si="365"/>
        <v>2.0315855668335832E-2</v>
      </c>
      <c r="AK315" s="18">
        <f t="shared" si="366"/>
        <v>1.2439082401300551E-2</v>
      </c>
      <c r="AL315" s="18">
        <f t="shared" si="367"/>
        <v>7.710064662799531E-4</v>
      </c>
      <c r="AM315" s="18">
        <f t="shared" si="368"/>
        <v>4.4221726611289452E-3</v>
      </c>
      <c r="AN315" s="18">
        <f t="shared" si="369"/>
        <v>8.1237473736017543E-3</v>
      </c>
      <c r="AO315" s="18">
        <f t="shared" si="370"/>
        <v>7.4618605431445743E-3</v>
      </c>
      <c r="AP315" s="18">
        <f t="shared" si="371"/>
        <v>4.5692675399425309E-3</v>
      </c>
      <c r="AQ315" s="18">
        <f t="shared" si="372"/>
        <v>2.0984919643218759E-3</v>
      </c>
      <c r="AR315" s="18">
        <f t="shared" si="373"/>
        <v>4.424527134859543E-3</v>
      </c>
      <c r="AS315" s="18">
        <f t="shared" si="374"/>
        <v>8.1272074160905518E-3</v>
      </c>
      <c r="AT315" s="18">
        <f t="shared" si="375"/>
        <v>7.4642440164686789E-3</v>
      </c>
      <c r="AU315" s="18">
        <f t="shared" si="376"/>
        <v>4.5702405008213043E-3</v>
      </c>
      <c r="AV315" s="18">
        <f t="shared" si="377"/>
        <v>2.0987153745171605E-3</v>
      </c>
      <c r="AW315" s="18">
        <f t="shared" si="378"/>
        <v>7.2268778553093217E-5</v>
      </c>
      <c r="AX315" s="18">
        <f t="shared" si="379"/>
        <v>1.3538137655283761E-3</v>
      </c>
      <c r="AY315" s="18">
        <f t="shared" si="380"/>
        <v>2.4870220737263876E-3</v>
      </c>
      <c r="AZ315" s="18">
        <f t="shared" si="381"/>
        <v>2.2843905685906028E-3</v>
      </c>
      <c r="BA315" s="18">
        <f t="shared" si="382"/>
        <v>1.3988457186058757E-3</v>
      </c>
      <c r="BB315" s="18">
        <f t="shared" si="383"/>
        <v>6.4243699327297659E-4</v>
      </c>
      <c r="BC315" s="18">
        <f t="shared" si="384"/>
        <v>2.3603763293464819E-4</v>
      </c>
      <c r="BD315" s="18">
        <f t="shared" si="385"/>
        <v>1.3546787761587451E-3</v>
      </c>
      <c r="BE315" s="18">
        <f t="shared" si="386"/>
        <v>2.4883462255831171E-3</v>
      </c>
      <c r="BF315" s="18">
        <f t="shared" si="387"/>
        <v>2.28536352947489E-3</v>
      </c>
      <c r="BG315" s="18">
        <f t="shared" si="388"/>
        <v>1.3992925389981307E-3</v>
      </c>
      <c r="BH315" s="18">
        <f t="shared" si="389"/>
        <v>6.4257379114179706E-4</v>
      </c>
      <c r="BI315" s="18">
        <f t="shared" si="390"/>
        <v>2.3606276203428966E-4</v>
      </c>
      <c r="BJ315" s="19">
        <f t="shared" si="391"/>
        <v>0.38865011611499578</v>
      </c>
      <c r="BK315" s="19">
        <f t="shared" si="392"/>
        <v>0.21930464675960709</v>
      </c>
      <c r="BL315" s="19">
        <f t="shared" si="393"/>
        <v>0.36250553534984464</v>
      </c>
      <c r="BM315" s="19">
        <f t="shared" si="394"/>
        <v>0.70439070035632245</v>
      </c>
      <c r="BN315" s="19">
        <f t="shared" si="395"/>
        <v>0.28987621767563571</v>
      </c>
    </row>
    <row r="316" spans="1:66" x14ac:dyDescent="0.25">
      <c r="A316" t="s">
        <v>80</v>
      </c>
      <c r="B316" t="s">
        <v>369</v>
      </c>
      <c r="C316" t="s">
        <v>95</v>
      </c>
      <c r="D316" s="16">
        <v>44349</v>
      </c>
      <c r="E316" s="15">
        <f>VLOOKUP(A316,home!$A$2:$E$405,3,FALSE)</f>
        <v>1.18844984802432</v>
      </c>
      <c r="F316" s="15">
        <f>VLOOKUP(B316,home!$B$2:$E$405,3,FALSE)</f>
        <v>0.9</v>
      </c>
      <c r="G316" s="15">
        <f>VLOOKUP(C316,away!$B$2:$E$405,4,FALSE)</f>
        <v>0.54</v>
      </c>
      <c r="H316" s="15">
        <f>VLOOKUP(A316,away!$A$2:$E$405,3,FALSE)</f>
        <v>1.02431610942249</v>
      </c>
      <c r="I316" s="15">
        <f>VLOOKUP(C316,away!$B$2:$E$405,3,FALSE)</f>
        <v>0.42</v>
      </c>
      <c r="J316" s="15">
        <f>VLOOKUP(B316,home!$B$2:$E$405,4,FALSE)</f>
        <v>1.05</v>
      </c>
      <c r="K316" s="17">
        <f t="shared" si="396"/>
        <v>0.57758662613981959</v>
      </c>
      <c r="L316" s="17">
        <f t="shared" si="397"/>
        <v>0.4517234042553181</v>
      </c>
      <c r="M316" s="18">
        <f t="shared" si="342"/>
        <v>0.35725336951823161</v>
      </c>
      <c r="N316" s="18">
        <f t="shared" si="343"/>
        <v>0.20634476837711765</v>
      </c>
      <c r="O316" s="18">
        <f t="shared" si="344"/>
        <v>0.16137970826045861</v>
      </c>
      <c r="P316" s="18">
        <f t="shared" si="345"/>
        <v>9.3210761221586669E-2</v>
      </c>
      <c r="Q316" s="18">
        <f t="shared" si="346"/>
        <v>5.9590989294270959E-2</v>
      </c>
      <c r="R316" s="18">
        <f t="shared" si="347"/>
        <v>3.6449495596572221E-2</v>
      </c>
      <c r="S316" s="18">
        <f t="shared" si="348"/>
        <v>6.0798908763436185E-3</v>
      </c>
      <c r="T316" s="18">
        <f t="shared" si="349"/>
        <v>2.6918644546950286E-2</v>
      </c>
      <c r="U316" s="18">
        <f t="shared" si="350"/>
        <v>2.105274118612236E-2</v>
      </c>
      <c r="V316" s="18">
        <f t="shared" si="351"/>
        <v>1.7625562916077009E-4</v>
      </c>
      <c r="W316" s="18">
        <f t="shared" si="352"/>
        <v>1.1472986151604025E-2</v>
      </c>
      <c r="X316" s="18">
        <f t="shared" si="353"/>
        <v>5.18261636137669E-3</v>
      </c>
      <c r="Y316" s="18">
        <f t="shared" si="354"/>
        <v>1.1705545528551942E-3</v>
      </c>
      <c r="Z316" s="18">
        <f t="shared" si="355"/>
        <v>5.4883634114242796E-3</v>
      </c>
      <c r="AA316" s="18">
        <f t="shared" si="356"/>
        <v>3.1700053058337802E-3</v>
      </c>
      <c r="AB316" s="18">
        <f t="shared" si="357"/>
        <v>9.1547633472092993E-4</v>
      </c>
      <c r="AC316" s="18">
        <f t="shared" si="358"/>
        <v>2.8741718702716547E-6</v>
      </c>
      <c r="AD316" s="18">
        <f t="shared" si="359"/>
        <v>1.6566608407634598E-3</v>
      </c>
      <c r="AE316" s="18">
        <f t="shared" si="360"/>
        <v>7.4835247468614736E-4</v>
      </c>
      <c r="AF316" s="18">
        <f t="shared" si="361"/>
        <v>1.6902416372405912E-4</v>
      </c>
      <c r="AG316" s="18">
        <f t="shared" si="362"/>
        <v>2.5450723546280086E-5</v>
      </c>
      <c r="AH316" s="18">
        <f t="shared" si="363"/>
        <v>6.1980555099972639E-4</v>
      </c>
      <c r="AI316" s="18">
        <f t="shared" si="364"/>
        <v>3.579913970646638E-4</v>
      </c>
      <c r="AJ316" s="18">
        <f t="shared" si="365"/>
        <v>1.0338552160882985E-4</v>
      </c>
      <c r="AK316" s="18">
        <f t="shared" si="366"/>
        <v>1.9904698205916485E-5</v>
      </c>
      <c r="AL316" s="18">
        <f t="shared" si="367"/>
        <v>2.9995937983282838E-8</v>
      </c>
      <c r="AM316" s="18">
        <f t="shared" si="368"/>
        <v>1.913730291349048E-4</v>
      </c>
      <c r="AN316" s="18">
        <f t="shared" si="369"/>
        <v>8.6447676203471344E-5</v>
      </c>
      <c r="AO316" s="18">
        <f t="shared" si="370"/>
        <v>1.9525219292296761E-5</v>
      </c>
      <c r="AP316" s="18">
        <f t="shared" si="371"/>
        <v>2.9399995091826369E-6</v>
      </c>
      <c r="AQ316" s="18">
        <f t="shared" si="372"/>
        <v>3.3201664669923611E-7</v>
      </c>
      <c r="AR316" s="18">
        <f t="shared" si="373"/>
        <v>5.599613469478792E-5</v>
      </c>
      <c r="AS316" s="18">
        <f t="shared" si="374"/>
        <v>3.2342618515233452E-5</v>
      </c>
      <c r="AT316" s="18">
        <f t="shared" si="375"/>
        <v>9.3403319543704759E-6</v>
      </c>
      <c r="AU316" s="18">
        <f t="shared" si="376"/>
        <v>1.7982836068502638E-6</v>
      </c>
      <c r="AV316" s="18">
        <f t="shared" si="377"/>
        <v>2.596661403307973E-7</v>
      </c>
      <c r="AW316" s="18">
        <f t="shared" si="378"/>
        <v>2.1739505811206568E-10</v>
      </c>
      <c r="AX316" s="18">
        <f t="shared" si="379"/>
        <v>1.842241703869784E-5</v>
      </c>
      <c r="AY316" s="18">
        <f t="shared" si="380"/>
        <v>8.3218369393317633E-6</v>
      </c>
      <c r="AZ316" s="18">
        <f t="shared" si="381"/>
        <v>1.8795842559463003E-6</v>
      </c>
      <c r="BA316" s="18">
        <f t="shared" si="382"/>
        <v>2.830173995602541E-7</v>
      </c>
      <c r="BB316" s="18">
        <f t="shared" si="383"/>
        <v>3.1961395798211372E-8</v>
      </c>
      <c r="BC316" s="18">
        <f t="shared" si="384"/>
        <v>2.8875421029439329E-9</v>
      </c>
      <c r="BD316" s="18">
        <f t="shared" si="385"/>
        <v>4.2157940982448229E-6</v>
      </c>
      <c r="BE316" s="18">
        <f t="shared" si="386"/>
        <v>2.4349862897053905E-6</v>
      </c>
      <c r="BF316" s="18">
        <f t="shared" si="387"/>
        <v>7.0320775788382687E-7</v>
      </c>
      <c r="BG316" s="18">
        <f t="shared" si="388"/>
        <v>1.3538779878382227E-7</v>
      </c>
      <c r="BH316" s="18">
        <f t="shared" si="389"/>
        <v>1.9549545480011159E-8</v>
      </c>
      <c r="BI316" s="18">
        <f t="shared" si="390"/>
        <v>2.2583112032733218E-9</v>
      </c>
      <c r="BJ316" s="19">
        <f t="shared" si="391"/>
        <v>0.31360960713225267</v>
      </c>
      <c r="BK316" s="19">
        <f t="shared" si="392"/>
        <v>0.45673150325007028</v>
      </c>
      <c r="BL316" s="19">
        <f t="shared" si="393"/>
        <v>0.22417576207029991</v>
      </c>
      <c r="BM316" s="19">
        <f t="shared" si="394"/>
        <v>8.5767821976265202E-2</v>
      </c>
      <c r="BN316" s="19">
        <f t="shared" si="395"/>
        <v>0.91422909226823768</v>
      </c>
    </row>
    <row r="317" spans="1:66" x14ac:dyDescent="0.25">
      <c r="A317" t="s">
        <v>80</v>
      </c>
      <c r="B317" t="s">
        <v>97</v>
      </c>
      <c r="C317" t="s">
        <v>91</v>
      </c>
      <c r="D317" s="16">
        <v>44349</v>
      </c>
      <c r="E317" s="15">
        <f>VLOOKUP(A317,home!$A$2:$E$405,3,FALSE)</f>
        <v>1.18844984802432</v>
      </c>
      <c r="F317" s="15">
        <f>VLOOKUP(B317,home!$B$2:$E$405,3,FALSE)</f>
        <v>1.04</v>
      </c>
      <c r="G317" s="15">
        <f>VLOOKUP(C317,away!$B$2:$E$405,4,FALSE)</f>
        <v>0.84</v>
      </c>
      <c r="H317" s="15">
        <f>VLOOKUP(A317,away!$A$2:$E$405,3,FALSE)</f>
        <v>1.02431610942249</v>
      </c>
      <c r="I317" s="15">
        <f>VLOOKUP(C317,away!$B$2:$E$405,3,FALSE)</f>
        <v>0.65</v>
      </c>
      <c r="J317" s="15">
        <f>VLOOKUP(B317,home!$B$2:$E$405,4,FALSE)</f>
        <v>1.1299999999999999</v>
      </c>
      <c r="K317" s="17">
        <f t="shared" si="396"/>
        <v>1.0382297872340458</v>
      </c>
      <c r="L317" s="17">
        <f t="shared" si="397"/>
        <v>0.75236018237081881</v>
      </c>
      <c r="M317" s="18">
        <f t="shared" si="342"/>
        <v>0.16686169729242431</v>
      </c>
      <c r="N317" s="18">
        <f t="shared" si="343"/>
        <v>0.17324078447742544</v>
      </c>
      <c r="O317" s="18">
        <f t="shared" si="344"/>
        <v>0.12554009700563273</v>
      </c>
      <c r="P317" s="18">
        <f t="shared" si="345"/>
        <v>0.13033946820349951</v>
      </c>
      <c r="Q317" s="18">
        <f t="shared" si="346"/>
        <v>8.9931871404128283E-2</v>
      </c>
      <c r="R317" s="18">
        <f t="shared" si="347"/>
        <v>4.7225685139004055E-2</v>
      </c>
      <c r="S317" s="18">
        <f t="shared" si="348"/>
        <v>2.5452781026491372E-2</v>
      </c>
      <c r="T317" s="18">
        <f t="shared" si="349"/>
        <v>6.7661159170558982E-2</v>
      </c>
      <c r="U317" s="18">
        <f t="shared" si="350"/>
        <v>4.9031113033850209E-2</v>
      </c>
      <c r="V317" s="18">
        <f t="shared" si="351"/>
        <v>2.2090829292390995E-3</v>
      </c>
      <c r="W317" s="18">
        <f t="shared" si="352"/>
        <v>3.1123315904489229E-2</v>
      </c>
      <c r="X317" s="18">
        <f t="shared" si="353"/>
        <v>2.3415943629886124E-2</v>
      </c>
      <c r="Y317" s="18">
        <f t="shared" si="354"/>
        <v>8.8086118098829672E-3</v>
      </c>
      <c r="Z317" s="18">
        <f t="shared" si="355"/>
        <v>1.1843575027922654E-2</v>
      </c>
      <c r="AA317" s="18">
        <f t="shared" si="356"/>
        <v>1.2296352381330594E-2</v>
      </c>
      <c r="AB317" s="18">
        <f t="shared" si="357"/>
        <v>6.3832196583118563E-3</v>
      </c>
      <c r="AC317" s="18">
        <f t="shared" si="358"/>
        <v>1.078478085768599E-4</v>
      </c>
      <c r="AD317" s="18">
        <f t="shared" si="359"/>
        <v>8.0782884123839598E-3</v>
      </c>
      <c r="AE317" s="18">
        <f t="shared" si="360"/>
        <v>6.0777825431852688E-3</v>
      </c>
      <c r="AF317" s="18">
        <f t="shared" si="361"/>
        <v>2.2863407913005238E-3</v>
      </c>
      <c r="AG317" s="18">
        <f t="shared" si="362"/>
        <v>5.733839249015681E-4</v>
      </c>
      <c r="AH317" s="18">
        <f t="shared" si="363"/>
        <v>2.2276585669825906E-3</v>
      </c>
      <c r="AI317" s="18">
        <f t="shared" si="364"/>
        <v>2.3128214800284342E-3</v>
      </c>
      <c r="AJ317" s="18">
        <f t="shared" si="365"/>
        <v>1.2006200765601258E-3</v>
      </c>
      <c r="AK317" s="18">
        <f t="shared" si="366"/>
        <v>4.1550650887864777E-4</v>
      </c>
      <c r="AL317" s="18">
        <f t="shared" si="367"/>
        <v>3.3696950815947238E-6</v>
      </c>
      <c r="AM317" s="18">
        <f t="shared" si="368"/>
        <v>1.6774239319209321E-3</v>
      </c>
      <c r="AN317" s="18">
        <f t="shared" si="369"/>
        <v>1.2620269753332084E-3</v>
      </c>
      <c r="AO317" s="18">
        <f t="shared" si="370"/>
        <v>4.7474942265929271E-4</v>
      </c>
      <c r="AP317" s="18">
        <f t="shared" si="371"/>
        <v>1.1906085407079548E-4</v>
      </c>
      <c r="AQ317" s="18">
        <f t="shared" si="372"/>
        <v>2.2394161470482279E-5</v>
      </c>
      <c r="AR317" s="18">
        <f t="shared" si="373"/>
        <v>3.3520032114298787E-4</v>
      </c>
      <c r="AS317" s="18">
        <f t="shared" si="374"/>
        <v>3.4801495810106811E-4</v>
      </c>
      <c r="AT317" s="18">
        <f t="shared" si="375"/>
        <v>1.8065974795176861E-4</v>
      </c>
      <c r="AU317" s="18">
        <f t="shared" si="376"/>
        <v>6.252211055924036E-5</v>
      </c>
      <c r="AV317" s="18">
        <f t="shared" si="377"/>
        <v>1.6228079385835902E-5</v>
      </c>
      <c r="AW317" s="18">
        <f t="shared" si="378"/>
        <v>7.3115152659980119E-8</v>
      </c>
      <c r="AX317" s="18">
        <f t="shared" si="379"/>
        <v>2.9025858198992749E-4</v>
      </c>
      <c r="AY317" s="18">
        <f t="shared" si="380"/>
        <v>2.183789996806371E-4</v>
      </c>
      <c r="AZ317" s="18">
        <f t="shared" si="381"/>
        <v>8.2149832012840543E-5</v>
      </c>
      <c r="BA317" s="18">
        <f t="shared" si="382"/>
        <v>2.0602087531637615E-5</v>
      </c>
      <c r="BB317" s="18">
        <f t="shared" si="383"/>
        <v>3.8750475831306113E-6</v>
      </c>
      <c r="BC317" s="18">
        <f t="shared" si="384"/>
        <v>5.8308630126794981E-7</v>
      </c>
      <c r="BD317" s="18">
        <f t="shared" si="385"/>
        <v>4.203189579098254E-5</v>
      </c>
      <c r="BE317" s="18">
        <f t="shared" si="386"/>
        <v>4.3638766224115384E-5</v>
      </c>
      <c r="BF317" s="18">
        <f t="shared" si="387"/>
        <v>2.2653533486009788E-5</v>
      </c>
      <c r="BG317" s="18">
        <f t="shared" si="388"/>
        <v>7.8398577504264256E-6</v>
      </c>
      <c r="BH317" s="18">
        <f t="shared" si="389"/>
        <v>2.0348934610426029E-6</v>
      </c>
      <c r="BI317" s="18">
        <f t="shared" si="390"/>
        <v>4.2253740102044274E-7</v>
      </c>
      <c r="BJ317" s="19">
        <f t="shared" si="391"/>
        <v>0.41536898504869652</v>
      </c>
      <c r="BK317" s="19">
        <f t="shared" si="392"/>
        <v>0.32519262595499338</v>
      </c>
      <c r="BL317" s="19">
        <f t="shared" si="393"/>
        <v>0.24769432055183374</v>
      </c>
      <c r="BM317" s="19">
        <f t="shared" si="394"/>
        <v>0.26674159717680401</v>
      </c>
      <c r="BN317" s="19">
        <f t="shared" si="395"/>
        <v>0.73313960352211438</v>
      </c>
    </row>
    <row r="318" spans="1:66" x14ac:dyDescent="0.25">
      <c r="A318" t="s">
        <v>80</v>
      </c>
      <c r="B318" t="s">
        <v>85</v>
      </c>
      <c r="C318" t="s">
        <v>82</v>
      </c>
      <c r="D318" s="16">
        <v>44349</v>
      </c>
      <c r="E318" s="15">
        <f>VLOOKUP(A318,home!$A$2:$E$405,3,FALSE)</f>
        <v>1.18844984802432</v>
      </c>
      <c r="F318" s="15">
        <f>VLOOKUP(B318,home!$B$2:$E$405,3,FALSE)</f>
        <v>1.5</v>
      </c>
      <c r="G318" s="15">
        <f>VLOOKUP(C318,away!$B$2:$E$405,4,FALSE)</f>
        <v>0.66</v>
      </c>
      <c r="H318" s="15">
        <f>VLOOKUP(A318,away!$A$2:$E$405,3,FALSE)</f>
        <v>1.02431610942249</v>
      </c>
      <c r="I318" s="15">
        <f>VLOOKUP(C318,away!$B$2:$E$405,3,FALSE)</f>
        <v>0.72</v>
      </c>
      <c r="J318" s="15">
        <f>VLOOKUP(B318,home!$B$2:$E$405,4,FALSE)</f>
        <v>0.98</v>
      </c>
      <c r="K318" s="17">
        <f t="shared" si="396"/>
        <v>1.1765653495440769</v>
      </c>
      <c r="L318" s="17">
        <f t="shared" si="397"/>
        <v>0.72275744680850884</v>
      </c>
      <c r="M318" s="18">
        <f t="shared" si="342"/>
        <v>0.1496699419412964</v>
      </c>
      <c r="N318" s="18">
        <f t="shared" si="343"/>
        <v>0.1760964675564031</v>
      </c>
      <c r="O318" s="18">
        <f t="shared" si="344"/>
        <v>0.10817506510146914</v>
      </c>
      <c r="P318" s="18">
        <f t="shared" si="345"/>
        <v>0.1272750332830633</v>
      </c>
      <c r="Q318" s="18">
        <f t="shared" si="346"/>
        <v>0.10359450095198831</v>
      </c>
      <c r="R318" s="18">
        <f t="shared" si="347"/>
        <v>3.9092166930541031E-2</v>
      </c>
      <c r="S318" s="18">
        <f t="shared" si="348"/>
        <v>2.7057761042558609E-2</v>
      </c>
      <c r="T318" s="18">
        <f t="shared" si="349"/>
        <v>7.4873697011460696E-2</v>
      </c>
      <c r="U318" s="18">
        <f t="shared" si="350"/>
        <v>4.5994489049067409E-2</v>
      </c>
      <c r="V318" s="18">
        <f t="shared" si="351"/>
        <v>2.5565716970950662E-3</v>
      </c>
      <c r="W318" s="18">
        <f t="shared" si="352"/>
        <v>4.0628566741140112E-2</v>
      </c>
      <c r="X318" s="18">
        <f t="shared" si="353"/>
        <v>2.9364599165315523E-2</v>
      </c>
      <c r="Y318" s="18">
        <f t="shared" si="354"/>
        <v>1.0611741359639357E-2</v>
      </c>
      <c r="Z318" s="18">
        <f t="shared" si="355"/>
        <v>9.4180515869766203E-3</v>
      </c>
      <c r="AA318" s="18">
        <f t="shared" si="356"/>
        <v>1.1080953157455295E-2</v>
      </c>
      <c r="AB318" s="18">
        <f t="shared" si="357"/>
        <v>6.5187327624914668E-3</v>
      </c>
      <c r="AC318" s="18">
        <f t="shared" si="358"/>
        <v>1.358772107219163E-4</v>
      </c>
      <c r="AD318" s="18">
        <f t="shared" si="359"/>
        <v>1.1950540957316094E-2</v>
      </c>
      <c r="AE318" s="18">
        <f t="shared" si="360"/>
        <v>8.6373424702902921E-3</v>
      </c>
      <c r="AF318" s="18">
        <f t="shared" si="361"/>
        <v>3.1213517955188549E-3</v>
      </c>
      <c r="AG318" s="18">
        <f t="shared" si="362"/>
        <v>7.5199341810678764E-4</v>
      </c>
      <c r="AH318" s="18">
        <f t="shared" si="363"/>
        <v>1.7017417297285117E-3</v>
      </c>
      <c r="AI318" s="18">
        <f t="shared" si="364"/>
        <v>2.0022103530717684E-3</v>
      </c>
      <c r="AJ318" s="18">
        <f t="shared" si="365"/>
        <v>1.1778656619613275E-3</v>
      </c>
      <c r="AK318" s="18">
        <f t="shared" si="366"/>
        <v>4.6194530809383154E-4</v>
      </c>
      <c r="AL318" s="18">
        <f t="shared" si="367"/>
        <v>4.6218435826813299E-6</v>
      </c>
      <c r="AM318" s="18">
        <f t="shared" si="368"/>
        <v>2.8121184797370814E-3</v>
      </c>
      <c r="AN318" s="18">
        <f t="shared" si="369"/>
        <v>2.0324795725377982E-3</v>
      </c>
      <c r="AO318" s="18">
        <f t="shared" si="370"/>
        <v>7.3449487326893419E-4</v>
      </c>
      <c r="AP318" s="18">
        <f t="shared" si="371"/>
        <v>1.7695387976593142E-4</v>
      </c>
      <c r="AQ318" s="18">
        <f t="shared" si="372"/>
        <v>3.1973683585621113E-5</v>
      </c>
      <c r="AR318" s="18">
        <f t="shared" si="373"/>
        <v>2.4598930154121502E-4</v>
      </c>
      <c r="AS318" s="18">
        <f t="shared" si="374"/>
        <v>2.8942248855194294E-4</v>
      </c>
      <c r="AT318" s="18">
        <f t="shared" si="375"/>
        <v>1.7026223570451669E-4</v>
      </c>
      <c r="AU318" s="18">
        <f t="shared" si="376"/>
        <v>6.6774882288613569E-5</v>
      </c>
      <c r="AV318" s="18">
        <f t="shared" si="377"/>
        <v>1.9641253180166804E-5</v>
      </c>
      <c r="AW318" s="18">
        <f t="shared" si="378"/>
        <v>1.0917454028530172E-7</v>
      </c>
      <c r="AX318" s="18">
        <f t="shared" si="379"/>
        <v>5.5144019367853582E-4</v>
      </c>
      <c r="AY318" s="18">
        <f t="shared" si="380"/>
        <v>3.9855750645068809E-4</v>
      </c>
      <c r="AZ318" s="18">
        <f t="shared" si="381"/>
        <v>1.4403020288433256E-4</v>
      </c>
      <c r="BA318" s="18">
        <f t="shared" si="382"/>
        <v>3.4699633899997253E-5</v>
      </c>
      <c r="BB318" s="18">
        <f t="shared" si="383"/>
        <v>6.2698547006879977E-6</v>
      </c>
      <c r="BC318" s="18">
        <f t="shared" si="384"/>
        <v>9.0631683506591725E-7</v>
      </c>
      <c r="BD318" s="18">
        <f t="shared" si="385"/>
        <v>2.9631766587356139E-5</v>
      </c>
      <c r="BE318" s="18">
        <f t="shared" si="386"/>
        <v>3.4863709812461176E-5</v>
      </c>
      <c r="BF318" s="18">
        <f t="shared" si="387"/>
        <v>2.0509716460950825E-5</v>
      </c>
      <c r="BG318" s="18">
        <f t="shared" si="388"/>
        <v>8.0436739056428381E-6</v>
      </c>
      <c r="BH318" s="18">
        <f t="shared" si="389"/>
        <v>2.3659770001028089E-6</v>
      </c>
      <c r="BI318" s="18">
        <f t="shared" si="390"/>
        <v>5.5674531122784121E-7</v>
      </c>
      <c r="BJ318" s="19">
        <f t="shared" si="391"/>
        <v>0.46655472562452377</v>
      </c>
      <c r="BK318" s="19">
        <f t="shared" si="392"/>
        <v>0.30709836452476863</v>
      </c>
      <c r="BL318" s="19">
        <f t="shared" si="393"/>
        <v>0.21709323180422391</v>
      </c>
      <c r="BM318" s="19">
        <f t="shared" si="394"/>
        <v>0.29586274944382146</v>
      </c>
      <c r="BN318" s="19">
        <f t="shared" si="395"/>
        <v>0.70390317576476136</v>
      </c>
    </row>
    <row r="319" spans="1:66" x14ac:dyDescent="0.25">
      <c r="A319" t="s">
        <v>80</v>
      </c>
      <c r="B319" t="s">
        <v>87</v>
      </c>
      <c r="C319" t="s">
        <v>89</v>
      </c>
      <c r="D319" s="16">
        <v>44349</v>
      </c>
      <c r="E319" s="15">
        <f>VLOOKUP(A319,home!$A$2:$E$405,3,FALSE)</f>
        <v>1.18844984802432</v>
      </c>
      <c r="F319" s="15">
        <f>VLOOKUP(B319,home!$B$2:$E$405,3,FALSE)</f>
        <v>0.84</v>
      </c>
      <c r="G319" s="15">
        <f>VLOOKUP(C319,away!$B$2:$E$405,4,FALSE)</f>
        <v>0.84</v>
      </c>
      <c r="H319" s="15">
        <f>VLOOKUP(A319,away!$A$2:$E$405,3,FALSE)</f>
        <v>1.02431610942249</v>
      </c>
      <c r="I319" s="15">
        <f>VLOOKUP(C319,away!$B$2:$E$405,3,FALSE)</f>
        <v>0.97</v>
      </c>
      <c r="J319" s="15">
        <f>VLOOKUP(B319,home!$B$2:$E$405,4,FALSE)</f>
        <v>0.91</v>
      </c>
      <c r="K319" s="17">
        <f t="shared" si="396"/>
        <v>0.83857021276596011</v>
      </c>
      <c r="L319" s="17">
        <f t="shared" si="397"/>
        <v>0.90416382978723187</v>
      </c>
      <c r="M319" s="18">
        <f t="shared" si="342"/>
        <v>0.1750411757818193</v>
      </c>
      <c r="N319" s="18">
        <f t="shared" si="343"/>
        <v>0.14678431601816402</v>
      </c>
      <c r="O319" s="18">
        <f t="shared" si="344"/>
        <v>0.15826589986534981</v>
      </c>
      <c r="P319" s="18">
        <f t="shared" si="345"/>
        <v>0.13271706932368252</v>
      </c>
      <c r="Q319" s="18">
        <f t="shared" si="346"/>
        <v>6.1544477557028868E-2</v>
      </c>
      <c r="R319" s="18">
        <f t="shared" si="347"/>
        <v>7.1549151073488609E-2</v>
      </c>
      <c r="S319" s="18">
        <f t="shared" si="348"/>
        <v>2.5156681579627239E-2</v>
      </c>
      <c r="T319" s="18">
        <f t="shared" si="349"/>
        <v>5.5646290530217558E-2</v>
      </c>
      <c r="U319" s="18">
        <f t="shared" si="350"/>
        <v>5.9998986838919154E-2</v>
      </c>
      <c r="V319" s="18">
        <f t="shared" si="351"/>
        <v>2.1193242347089282E-3</v>
      </c>
      <c r="W319" s="18">
        <f t="shared" si="352"/>
        <v>1.7203121879855857E-2</v>
      </c>
      <c r="X319" s="18">
        <f t="shared" si="353"/>
        <v>1.5554440563186995E-2</v>
      </c>
      <c r="Y319" s="18">
        <f t="shared" si="354"/>
        <v>7.03188127490451E-3</v>
      </c>
      <c r="Z319" s="18">
        <f t="shared" si="355"/>
        <v>2.1564051484210232E-2</v>
      </c>
      <c r="AA319" s="18">
        <f t="shared" si="356"/>
        <v>1.8082971241210291E-2</v>
      </c>
      <c r="AB319" s="18">
        <f t="shared" si="357"/>
        <v>7.5819205205912262E-3</v>
      </c>
      <c r="AC319" s="18">
        <f t="shared" si="358"/>
        <v>1.0043012027060696E-4</v>
      </c>
      <c r="AD319" s="18">
        <f t="shared" si="359"/>
        <v>3.6065063937573663E-3</v>
      </c>
      <c r="AE319" s="18">
        <f t="shared" si="360"/>
        <v>3.2608726331317989E-3</v>
      </c>
      <c r="AF319" s="18">
        <f t="shared" si="361"/>
        <v>1.4741815442104111E-3</v>
      </c>
      <c r="AG319" s="18">
        <f t="shared" si="362"/>
        <v>4.4430054360498032E-4</v>
      </c>
      <c r="AH319" s="18">
        <f t="shared" si="363"/>
        <v>4.8743588439231393E-3</v>
      </c>
      <c r="AI319" s="18">
        <f t="shared" si="364"/>
        <v>4.087492132846266E-3</v>
      </c>
      <c r="AJ319" s="18">
        <f t="shared" si="365"/>
        <v>1.7138245737600409E-3</v>
      </c>
      <c r="AK319" s="18">
        <f t="shared" si="366"/>
        <v>4.7905407915382957E-4</v>
      </c>
      <c r="AL319" s="18">
        <f t="shared" si="367"/>
        <v>3.0458641915782484E-6</v>
      </c>
      <c r="AM319" s="18">
        <f t="shared" si="368"/>
        <v>6.0486176679098221E-4</v>
      </c>
      <c r="AN319" s="18">
        <f t="shared" si="369"/>
        <v>5.4689413155360593E-4</v>
      </c>
      <c r="AO319" s="18">
        <f t="shared" si="370"/>
        <v>2.4724094623683528E-4</v>
      </c>
      <c r="AP319" s="18">
        <f t="shared" si="371"/>
        <v>7.4515440276572037E-5</v>
      </c>
      <c r="AQ319" s="18">
        <f t="shared" si="372"/>
        <v>1.6843541464686772E-5</v>
      </c>
      <c r="AR319" s="18">
        <f t="shared" si="373"/>
        <v>8.8144379201576242E-4</v>
      </c>
      <c r="AS319" s="18">
        <f t="shared" si="374"/>
        <v>7.3915250821189257E-4</v>
      </c>
      <c r="AT319" s="18">
        <f t="shared" si="375"/>
        <v>3.0991563803886991E-4</v>
      </c>
      <c r="AU319" s="18">
        <f t="shared" si="376"/>
        <v>8.6628674176584497E-5</v>
      </c>
      <c r="AV319" s="18">
        <f t="shared" si="377"/>
        <v>1.8161056433972869E-5</v>
      </c>
      <c r="AW319" s="18">
        <f t="shared" si="378"/>
        <v>6.4149694946963079E-8</v>
      </c>
      <c r="AX319" s="18">
        <f t="shared" si="379"/>
        <v>8.4536510078651373E-5</v>
      </c>
      <c r="AY319" s="18">
        <f t="shared" si="380"/>
        <v>7.643485470956035E-5</v>
      </c>
      <c r="AZ319" s="18">
        <f t="shared" si="381"/>
        <v>3.4554815481713361E-5</v>
      </c>
      <c r="BA319" s="18">
        <f t="shared" si="382"/>
        <v>1.0414404767845696E-5</v>
      </c>
      <c r="BB319" s="18">
        <f t="shared" si="383"/>
        <v>2.3540820249624421E-6</v>
      </c>
      <c r="BC319" s="18">
        <f t="shared" si="384"/>
        <v>4.2569516386466493E-7</v>
      </c>
      <c r="BD319" s="18">
        <f t="shared" si="385"/>
        <v>1.3282826578852529E-4</v>
      </c>
      <c r="BE319" s="18">
        <f t="shared" si="386"/>
        <v>1.1138582710361713E-4</v>
      </c>
      <c r="BF319" s="18">
        <f t="shared" si="387"/>
        <v>4.6702418366696336E-5</v>
      </c>
      <c r="BG319" s="18">
        <f t="shared" si="388"/>
        <v>1.3054418968815146E-5</v>
      </c>
      <c r="BH319" s="18">
        <f t="shared" si="389"/>
        <v>2.7367617230538251E-6</v>
      </c>
      <c r="BI319" s="18">
        <f t="shared" si="390"/>
        <v>4.5899337207819645E-7</v>
      </c>
      <c r="BJ319" s="19">
        <f t="shared" si="391"/>
        <v>0.31424946512661173</v>
      </c>
      <c r="BK319" s="19">
        <f t="shared" si="392"/>
        <v>0.33521416175900975</v>
      </c>
      <c r="BL319" s="19">
        <f t="shared" si="393"/>
        <v>0.32897612752344219</v>
      </c>
      <c r="BM319" s="19">
        <f t="shared" si="394"/>
        <v>0.25402534556872625</v>
      </c>
      <c r="BN319" s="19">
        <f t="shared" si="395"/>
        <v>0.74590208961953308</v>
      </c>
    </row>
    <row r="320" spans="1:66" x14ac:dyDescent="0.25">
      <c r="A320" t="s">
        <v>80</v>
      </c>
      <c r="B320" t="s">
        <v>86</v>
      </c>
      <c r="C320" t="s">
        <v>96</v>
      </c>
      <c r="D320" s="16">
        <v>44349</v>
      </c>
      <c r="E320" s="15">
        <f>VLOOKUP(A320,home!$A$2:$E$405,3,FALSE)</f>
        <v>1.18844984802432</v>
      </c>
      <c r="F320" s="15">
        <f>VLOOKUP(B320,home!$B$2:$E$405,3,FALSE)</f>
        <v>1.04</v>
      </c>
      <c r="G320" s="15">
        <f>VLOOKUP(C320,away!$B$2:$E$405,4,FALSE)</f>
        <v>1.56</v>
      </c>
      <c r="H320" s="15">
        <f>VLOOKUP(A320,away!$A$2:$E$405,3,FALSE)</f>
        <v>1.02431610942249</v>
      </c>
      <c r="I320" s="15">
        <f>VLOOKUP(C320,away!$B$2:$E$405,3,FALSE)</f>
        <v>0.78</v>
      </c>
      <c r="J320" s="15">
        <f>VLOOKUP(B320,home!$B$2:$E$405,4,FALSE)</f>
        <v>1.05</v>
      </c>
      <c r="K320" s="17">
        <f t="shared" si="396"/>
        <v>1.9281410334346567</v>
      </c>
      <c r="L320" s="17">
        <f t="shared" si="397"/>
        <v>0.83891489361701943</v>
      </c>
      <c r="M320" s="18">
        <f t="shared" si="342"/>
        <v>6.2846758085415483E-2</v>
      </c>
      <c r="N320" s="18">
        <f t="shared" si="343"/>
        <v>0.12117741308283088</v>
      </c>
      <c r="O320" s="18">
        <f t="shared" si="344"/>
        <v>5.2723081373400885E-2</v>
      </c>
      <c r="P320" s="18">
        <f t="shared" si="345"/>
        <v>0.10165753660516869</v>
      </c>
      <c r="Q320" s="18">
        <f t="shared" si="346"/>
        <v>0.11682357124523392</v>
      </c>
      <c r="R320" s="18">
        <f t="shared" si="347"/>
        <v>2.2115089100764027E-2</v>
      </c>
      <c r="S320" s="18">
        <f t="shared" si="348"/>
        <v>4.1108941270231673E-2</v>
      </c>
      <c r="T320" s="18">
        <f t="shared" si="349"/>
        <v>9.8005033843155689E-2</v>
      </c>
      <c r="U320" s="18">
        <f t="shared" si="350"/>
        <v>4.2641010753246666E-2</v>
      </c>
      <c r="V320" s="18">
        <f t="shared" si="351"/>
        <v>7.3884014409542915E-3</v>
      </c>
      <c r="W320" s="18">
        <f t="shared" si="352"/>
        <v>7.5084107130104188E-2</v>
      </c>
      <c r="X320" s="18">
        <f t="shared" si="353"/>
        <v>6.2989175745380238E-2</v>
      </c>
      <c r="Y320" s="18">
        <f t="shared" si="354"/>
        <v>2.6421278834729701E-2</v>
      </c>
      <c r="Z320" s="18">
        <f t="shared" si="355"/>
        <v>6.1842258734327877E-3</v>
      </c>
      <c r="AA320" s="18">
        <f t="shared" si="356"/>
        <v>1.1924059666594038E-2</v>
      </c>
      <c r="AB320" s="18">
        <f t="shared" si="357"/>
        <v>1.1495634364141569E-2</v>
      </c>
      <c r="AC320" s="18">
        <f t="shared" si="358"/>
        <v>7.469425560073091E-4</v>
      </c>
      <c r="AD320" s="18">
        <f t="shared" si="359"/>
        <v>3.6193186979089402E-2</v>
      </c>
      <c r="AE320" s="18">
        <f t="shared" si="360"/>
        <v>3.0363003604223678E-2</v>
      </c>
      <c r="AF320" s="18">
        <f t="shared" si="361"/>
        <v>1.273598796926524E-2</v>
      </c>
      <c r="AG320" s="18">
        <f t="shared" si="362"/>
        <v>3.5614699974479296E-3</v>
      </c>
      <c r="AH320" s="18">
        <f t="shared" si="363"/>
        <v>1.2970097976786213E-3</v>
      </c>
      <c r="AI320" s="18">
        <f t="shared" si="364"/>
        <v>2.5008178116709321E-3</v>
      </c>
      <c r="AJ320" s="18">
        <f t="shared" si="365"/>
        <v>2.4109647199134941E-3</v>
      </c>
      <c r="AK320" s="18">
        <f t="shared" si="366"/>
        <v>1.5495600022095006E-3</v>
      </c>
      <c r="AL320" s="18">
        <f t="shared" si="367"/>
        <v>4.8328564618127828E-5</v>
      </c>
      <c r="AM320" s="18">
        <f t="shared" si="368"/>
        <v>1.395711378903103E-2</v>
      </c>
      <c r="AN320" s="18">
        <f t="shared" si="369"/>
        <v>1.1708830629525602E-2</v>
      </c>
      <c r="AO320" s="18">
        <f t="shared" si="370"/>
        <v>4.9113562009740841E-3</v>
      </c>
      <c r="AP320" s="18">
        <f t="shared" si="371"/>
        <v>1.3734032882851542E-3</v>
      </c>
      <c r="AQ320" s="18">
        <f t="shared" si="372"/>
        <v>2.8804211837125119E-4</v>
      </c>
      <c r="AR320" s="18">
        <f t="shared" si="373"/>
        <v>2.1761616728795856E-4</v>
      </c>
      <c r="AS320" s="18">
        <f t="shared" si="374"/>
        <v>4.1959466168669358E-4</v>
      </c>
      <c r="AT320" s="18">
        <f t="shared" si="375"/>
        <v>4.0451884230412324E-4</v>
      </c>
      <c r="AU320" s="18">
        <f t="shared" si="376"/>
        <v>2.5998979288135434E-4</v>
      </c>
      <c r="AV320" s="18">
        <f t="shared" si="377"/>
        <v>1.2532424698217926E-4</v>
      </c>
      <c r="AW320" s="18">
        <f t="shared" si="378"/>
        <v>2.1714913193495123E-6</v>
      </c>
      <c r="AX320" s="18">
        <f t="shared" si="379"/>
        <v>4.4852139674912287E-3</v>
      </c>
      <c r="AY320" s="18">
        <f t="shared" si="380"/>
        <v>3.7627127983874734E-3</v>
      </c>
      <c r="AZ320" s="18">
        <f t="shared" si="381"/>
        <v>1.5782979034853122E-3</v>
      </c>
      <c r="BA320" s="18">
        <f t="shared" si="382"/>
        <v>4.4135253926611521E-4</v>
      </c>
      <c r="BB320" s="18">
        <f t="shared" si="383"/>
        <v>9.2564304631508594E-5</v>
      </c>
      <c r="BC320" s="18">
        <f t="shared" si="384"/>
        <v>1.5530714754535084E-5</v>
      </c>
      <c r="BD320" s="18">
        <f t="shared" si="385"/>
        <v>3.0426907304953536E-5</v>
      </c>
      <c r="BE320" s="18">
        <f t="shared" si="386"/>
        <v>5.8667368495193621E-5</v>
      </c>
      <c r="BF320" s="18">
        <f t="shared" si="387"/>
        <v>5.6559480259607221E-5</v>
      </c>
      <c r="BG320" s="18">
        <f t="shared" si="388"/>
        <v>3.6351551572762045E-5</v>
      </c>
      <c r="BH320" s="18">
        <f t="shared" si="389"/>
        <v>1.7522729554114663E-5</v>
      </c>
      <c r="BI320" s="18">
        <f t="shared" si="390"/>
        <v>6.7572587742133247E-6</v>
      </c>
      <c r="BJ320" s="19">
        <f t="shared" si="391"/>
        <v>0.62596864668566432</v>
      </c>
      <c r="BK320" s="19">
        <f t="shared" si="392"/>
        <v>0.21755962132078302</v>
      </c>
      <c r="BL320" s="19">
        <f t="shared" si="393"/>
        <v>0.15029055659672291</v>
      </c>
      <c r="BM320" s="19">
        <f t="shared" si="394"/>
        <v>0.51889905967672112</v>
      </c>
      <c r="BN320" s="19">
        <f t="shared" si="395"/>
        <v>0.47734344949281388</v>
      </c>
    </row>
    <row r="321" spans="1:66" x14ac:dyDescent="0.25">
      <c r="A321" t="s">
        <v>80</v>
      </c>
      <c r="B321" t="s">
        <v>81</v>
      </c>
      <c r="C321" t="s">
        <v>359</v>
      </c>
      <c r="D321" s="16">
        <v>44349</v>
      </c>
      <c r="E321" s="15">
        <f>VLOOKUP(A321,home!$A$2:$E$405,3,FALSE)</f>
        <v>1.18844984802432</v>
      </c>
      <c r="F321" s="15">
        <f>VLOOKUP(B321,home!$B$2:$E$405,3,FALSE)</f>
        <v>0.96</v>
      </c>
      <c r="G321" s="15">
        <f>VLOOKUP(C321,away!$B$2:$E$405,4,FALSE)</f>
        <v>0.78</v>
      </c>
      <c r="H321" s="15">
        <f>VLOOKUP(A321,away!$A$2:$E$405,3,FALSE)</f>
        <v>1.02431610942249</v>
      </c>
      <c r="I321" s="15">
        <f>VLOOKUP(C321,away!$B$2:$E$405,3,FALSE)</f>
        <v>1.49</v>
      </c>
      <c r="J321" s="15">
        <f>VLOOKUP(B321,home!$B$2:$E$405,4,FALSE)</f>
        <v>0.91</v>
      </c>
      <c r="K321" s="17">
        <f t="shared" si="396"/>
        <v>0.88991124620061079</v>
      </c>
      <c r="L321" s="17">
        <f t="shared" si="397"/>
        <v>1.3888702127659542</v>
      </c>
      <c r="M321" s="18">
        <f t="shared" si="342"/>
        <v>0.10240892018730242</v>
      </c>
      <c r="N321" s="18">
        <f t="shared" si="343"/>
        <v>9.1134849785941177E-2</v>
      </c>
      <c r="O321" s="18">
        <f t="shared" si="344"/>
        <v>0.14223269876967035</v>
      </c>
      <c r="P321" s="18">
        <f t="shared" si="345"/>
        <v>0.12657447821259341</v>
      </c>
      <c r="Q321" s="18">
        <f t="shared" si="346"/>
        <v>4.0550963872656186E-2</v>
      </c>
      <c r="R321" s="18">
        <f t="shared" si="347"/>
        <v>9.8771379301253986E-2</v>
      </c>
      <c r="S321" s="18">
        <f t="shared" si="348"/>
        <v>3.9110603122970738E-2</v>
      </c>
      <c r="T321" s="18">
        <f t="shared" si="349"/>
        <v>5.6320025821680525E-2</v>
      </c>
      <c r="U321" s="18">
        <f t="shared" si="350"/>
        <v>8.7897761242932138E-2</v>
      </c>
      <c r="V321" s="18">
        <f t="shared" si="351"/>
        <v>5.3710644365915373E-3</v>
      </c>
      <c r="W321" s="18">
        <f t="shared" si="352"/>
        <v>1.2028919598183805E-2</v>
      </c>
      <c r="X321" s="18">
        <f t="shared" si="353"/>
        <v>1.6706608121674099E-2</v>
      </c>
      <c r="Y321" s="18">
        <f t="shared" si="354"/>
        <v>1.1601655188273465E-2</v>
      </c>
      <c r="Z321" s="18">
        <f t="shared" si="355"/>
        <v>4.572687552843982E-2</v>
      </c>
      <c r="AA321" s="18">
        <f t="shared" si="356"/>
        <v>4.0692860786374088E-2</v>
      </c>
      <c r="AB321" s="18">
        <f t="shared" si="357"/>
        <v>1.8106517226935064E-2</v>
      </c>
      <c r="AC321" s="18">
        <f t="shared" si="358"/>
        <v>4.1490506714673091E-4</v>
      </c>
      <c r="AD321" s="18">
        <f t="shared" si="359"/>
        <v>2.6761677075166747E-3</v>
      </c>
      <c r="AE321" s="18">
        <f t="shared" si="360"/>
        <v>3.7168496133360598E-3</v>
      </c>
      <c r="AF321" s="18">
        <f t="shared" si="361"/>
        <v>2.5811108566465551E-3</v>
      </c>
      <c r="AG321" s="18">
        <f t="shared" si="362"/>
        <v>1.194942661547739E-3</v>
      </c>
      <c r="AH321" s="18">
        <f t="shared" si="363"/>
        <v>1.5877173836076629E-2</v>
      </c>
      <c r="AI321" s="18">
        <f t="shared" si="364"/>
        <v>1.4129275554606682E-2</v>
      </c>
      <c r="AJ321" s="18">
        <f t="shared" si="365"/>
        <v>6.2869006083559288E-3</v>
      </c>
      <c r="AK321" s="18">
        <f t="shared" si="366"/>
        <v>1.8649278517071345E-3</v>
      </c>
      <c r="AL321" s="18">
        <f t="shared" si="367"/>
        <v>2.0512428911781437E-5</v>
      </c>
      <c r="AM321" s="18">
        <f t="shared" si="368"/>
        <v>4.763103479275993E-4</v>
      </c>
      <c r="AN321" s="18">
        <f t="shared" si="369"/>
        <v>6.6153325426883056E-4</v>
      </c>
      <c r="AO321" s="18">
        <f t="shared" si="370"/>
        <v>4.5939191580405246E-4</v>
      </c>
      <c r="AP321" s="18">
        <f t="shared" si="371"/>
        <v>2.1267858261524468E-4</v>
      </c>
      <c r="AQ321" s="18">
        <f t="shared" si="372"/>
        <v>7.3845737071899102E-5</v>
      </c>
      <c r="AR321" s="18">
        <f t="shared" si="373"/>
        <v>4.4102667607667564E-3</v>
      </c>
      <c r="AS321" s="18">
        <f t="shared" si="374"/>
        <v>3.9247459891510747E-3</v>
      </c>
      <c r="AT321" s="18">
        <f t="shared" si="375"/>
        <v>1.7463377971131406E-3</v>
      </c>
      <c r="AU321" s="18">
        <f t="shared" si="376"/>
        <v>5.1802854843872816E-4</v>
      </c>
      <c r="AV321" s="18">
        <f t="shared" si="377"/>
        <v>1.152498577771505E-4</v>
      </c>
      <c r="AW321" s="18">
        <f t="shared" si="378"/>
        <v>7.0424366181324137E-7</v>
      </c>
      <c r="AX321" s="18">
        <f t="shared" si="379"/>
        <v>7.064565588374937E-5</v>
      </c>
      <c r="AY321" s="18">
        <f t="shared" si="380"/>
        <v>9.8117647118253374E-5</v>
      </c>
      <c r="AZ321" s="18">
        <f t="shared" si="381"/>
        <v>6.813633871461171E-5</v>
      </c>
      <c r="BA321" s="18">
        <f t="shared" si="382"/>
        <v>3.1544177082551979E-5</v>
      </c>
      <c r="BB321" s="18">
        <f t="shared" si="383"/>
        <v>1.0952691984042725E-5</v>
      </c>
      <c r="BC321" s="18">
        <f t="shared" si="384"/>
        <v>3.0423735292474754E-6</v>
      </c>
      <c r="BD321" s="18">
        <f t="shared" si="385"/>
        <v>1.0208813557301235E-3</v>
      </c>
      <c r="BE321" s="18">
        <f t="shared" si="386"/>
        <v>9.0849379950076303E-4</v>
      </c>
      <c r="BF321" s="18">
        <f t="shared" si="387"/>
        <v>4.042394246396259E-4</v>
      </c>
      <c r="BG321" s="18">
        <f t="shared" si="388"/>
        <v>1.1991240338148914E-4</v>
      </c>
      <c r="BH321" s="18">
        <f t="shared" si="389"/>
        <v>2.6677849082032832E-5</v>
      </c>
      <c r="BI321" s="18">
        <f t="shared" si="390"/>
        <v>4.7481835845087325E-6</v>
      </c>
      <c r="BJ321" s="19">
        <f t="shared" si="391"/>
        <v>0.24067829194945636</v>
      </c>
      <c r="BK321" s="19">
        <f t="shared" si="392"/>
        <v>0.27399860110263485</v>
      </c>
      <c r="BL321" s="19">
        <f t="shared" si="393"/>
        <v>0.43905907714707748</v>
      </c>
      <c r="BM321" s="19">
        <f t="shared" si="394"/>
        <v>0.3976921421947347</v>
      </c>
      <c r="BN321" s="19">
        <f t="shared" si="395"/>
        <v>0.60167329012941762</v>
      </c>
    </row>
    <row r="322" spans="1:66" x14ac:dyDescent="0.25">
      <c r="A322" t="s">
        <v>80</v>
      </c>
      <c r="B322" t="s">
        <v>94</v>
      </c>
      <c r="C322" t="s">
        <v>416</v>
      </c>
      <c r="D322" s="16">
        <v>44349</v>
      </c>
      <c r="E322" s="15">
        <f>VLOOKUP(A322,home!$A$2:$E$405,3,FALSE)</f>
        <v>1.18844984802432</v>
      </c>
      <c r="F322" s="15">
        <f>VLOOKUP(B322,home!$B$2:$E$405,3,FALSE)</f>
        <v>0.78</v>
      </c>
      <c r="G322" s="15">
        <f>VLOOKUP(C322,away!$B$2:$E$405,4,FALSE)</f>
        <v>1.32</v>
      </c>
      <c r="H322" s="15">
        <f>VLOOKUP(A322,away!$A$2:$E$405,3,FALSE)</f>
        <v>1.02431610942249</v>
      </c>
      <c r="I322" s="15">
        <f>VLOOKUP(C322,away!$B$2:$E$405,3,FALSE)</f>
        <v>0.54</v>
      </c>
      <c r="J322" s="15">
        <f>VLOOKUP(B322,home!$B$2:$E$405,4,FALSE)</f>
        <v>0.91</v>
      </c>
      <c r="K322" s="17">
        <f t="shared" si="396"/>
        <v>1.2236279635258398</v>
      </c>
      <c r="L322" s="17">
        <f t="shared" si="397"/>
        <v>0.50334893617021159</v>
      </c>
      <c r="M322" s="18">
        <f t="shared" si="342"/>
        <v>0.17782116945362925</v>
      </c>
      <c r="N322" s="18">
        <f t="shared" si="343"/>
        <v>0.21758695545032761</v>
      </c>
      <c r="O322" s="18">
        <f t="shared" si="344"/>
        <v>8.9506096473027208E-2</v>
      </c>
      <c r="P322" s="18">
        <f t="shared" si="345"/>
        <v>0.10952216255043763</v>
      </c>
      <c r="Q322" s="18">
        <f t="shared" si="346"/>
        <v>0.13312274159373602</v>
      </c>
      <c r="R322" s="18">
        <f t="shared" si="347"/>
        <v>2.2526399220223283E-2</v>
      </c>
      <c r="S322" s="18">
        <f t="shared" si="348"/>
        <v>1.6863998992049805E-2</v>
      </c>
      <c r="T322" s="18">
        <f t="shared" si="349"/>
        <v>6.7007190361269009E-2</v>
      </c>
      <c r="U322" s="18">
        <f t="shared" si="350"/>
        <v>2.7563932003411881E-2</v>
      </c>
      <c r="V322" s="18">
        <f t="shared" si="351"/>
        <v>1.154081838095296E-3</v>
      </c>
      <c r="W322" s="18">
        <f t="shared" si="352"/>
        <v>5.4297569731773292E-2</v>
      </c>
      <c r="X322" s="18">
        <f t="shared" si="353"/>
        <v>2.733062396111597E-2</v>
      </c>
      <c r="Y322" s="18">
        <f t="shared" si="354"/>
        <v>6.8784202478479085E-3</v>
      </c>
      <c r="Z322" s="18">
        <f t="shared" si="355"/>
        <v>3.7795463610816251E-3</v>
      </c>
      <c r="AA322" s="18">
        <f t="shared" si="356"/>
        <v>4.6247586168618069E-3</v>
      </c>
      <c r="AB322" s="18">
        <f t="shared" si="357"/>
        <v>2.8294919840745969E-3</v>
      </c>
      <c r="AC322" s="18">
        <f t="shared" si="358"/>
        <v>4.4425791321959879E-5</v>
      </c>
      <c r="AD322" s="18">
        <f t="shared" si="359"/>
        <v>1.6610006168822997E-2</v>
      </c>
      <c r="AE322" s="18">
        <f t="shared" si="360"/>
        <v>8.3606289348577088E-3</v>
      </c>
      <c r="AF322" s="18">
        <f t="shared" si="361"/>
        <v>2.1041568400372583E-3</v>
      </c>
      <c r="AG322" s="18">
        <f t="shared" si="362"/>
        <v>3.5304170232267605E-4</v>
      </c>
      <c r="AH322" s="18">
        <f t="shared" si="363"/>
        <v>4.7560766001410762E-4</v>
      </c>
      <c r="AI322" s="18">
        <f t="shared" si="364"/>
        <v>5.8196683246035255E-4</v>
      </c>
      <c r="AJ322" s="18">
        <f t="shared" si="365"/>
        <v>3.5605544502152243E-4</v>
      </c>
      <c r="AK322" s="18">
        <f t="shared" si="366"/>
        <v>1.4522646636465743E-4</v>
      </c>
      <c r="AL322" s="18">
        <f t="shared" si="367"/>
        <v>1.0944948238830084E-6</v>
      </c>
      <c r="AM322" s="18">
        <f t="shared" si="368"/>
        <v>4.064893604501703E-3</v>
      </c>
      <c r="AN322" s="18">
        <f t="shared" si="369"/>
        <v>2.0460598714710293E-3</v>
      </c>
      <c r="AO322" s="18">
        <f t="shared" si="370"/>
        <v>5.1494102982275114E-4</v>
      </c>
      <c r="AP322" s="18">
        <f t="shared" si="371"/>
        <v>8.6398339850558348E-5</v>
      </c>
      <c r="AQ322" s="18">
        <f t="shared" si="372"/>
        <v>1.0872128112662736E-5</v>
      </c>
      <c r="AR322" s="18">
        <f t="shared" si="373"/>
        <v>4.7879321940500978E-5</v>
      </c>
      <c r="AS322" s="18">
        <f t="shared" si="374"/>
        <v>5.8586477201053274E-5</v>
      </c>
      <c r="AT322" s="18">
        <f t="shared" si="375"/>
        <v>3.5844025893838937E-5</v>
      </c>
      <c r="AU322" s="18">
        <f t="shared" si="376"/>
        <v>1.4619917469681874E-5</v>
      </c>
      <c r="AV322" s="18">
        <f t="shared" si="377"/>
        <v>4.4723349600856673E-6</v>
      </c>
      <c r="AW322" s="18">
        <f t="shared" si="378"/>
        <v>1.8725342054517559E-8</v>
      </c>
      <c r="AX322" s="18">
        <f t="shared" si="379"/>
        <v>8.2898624720427157E-4</v>
      </c>
      <c r="AY322" s="18">
        <f t="shared" si="380"/>
        <v>4.1726934563000612E-4</v>
      </c>
      <c r="AZ322" s="18">
        <f t="shared" si="381"/>
        <v>1.0501604060965195E-4</v>
      </c>
      <c r="BA322" s="18">
        <f t="shared" si="382"/>
        <v>1.761990410722535E-5</v>
      </c>
      <c r="BB322" s="18">
        <f t="shared" si="383"/>
        <v>2.2172399969482559E-6</v>
      </c>
      <c r="BC322" s="18">
        <f t="shared" si="384"/>
        <v>2.2320907873958967E-7</v>
      </c>
      <c r="BD322" s="18">
        <f t="shared" si="385"/>
        <v>4.0166676272170357E-6</v>
      </c>
      <c r="BE322" s="18">
        <f t="shared" si="386"/>
        <v>4.9149068288517483E-6</v>
      </c>
      <c r="BF322" s="18">
        <f t="shared" si="387"/>
        <v>3.0070087169535546E-6</v>
      </c>
      <c r="BG322" s="18">
        <f t="shared" si="388"/>
        <v>1.226486650876776E-6</v>
      </c>
      <c r="BH322" s="18">
        <f t="shared" si="389"/>
        <v>3.7519084072599405E-7</v>
      </c>
      <c r="BI322" s="18">
        <f t="shared" si="390"/>
        <v>9.181880087421913E-8</v>
      </c>
      <c r="BJ322" s="19">
        <f t="shared" si="391"/>
        <v>0.54174583195249604</v>
      </c>
      <c r="BK322" s="19">
        <f t="shared" si="392"/>
        <v>0.30582420246598785</v>
      </c>
      <c r="BL322" s="19">
        <f t="shared" si="393"/>
        <v>0.14878456885839009</v>
      </c>
      <c r="BM322" s="19">
        <f t="shared" si="394"/>
        <v>0.24963137427628654</v>
      </c>
      <c r="BN322" s="19">
        <f t="shared" si="395"/>
        <v>0.75008552474138102</v>
      </c>
    </row>
    <row r="323" spans="1:66" x14ac:dyDescent="0.25">
      <c r="A323" t="s">
        <v>80</v>
      </c>
      <c r="B323" t="s">
        <v>88</v>
      </c>
      <c r="C323" t="s">
        <v>92</v>
      </c>
      <c r="D323" s="16">
        <v>44349</v>
      </c>
      <c r="E323" s="15">
        <f>VLOOKUP(A323,home!$A$2:$E$405,3,FALSE)</f>
        <v>1.18844984802432</v>
      </c>
      <c r="F323" s="15">
        <f>VLOOKUP(B323,home!$B$2:$E$405,3,FALSE)</f>
        <v>0.66</v>
      </c>
      <c r="G323" s="15">
        <f>VLOOKUP(C323,away!$B$2:$E$405,4,FALSE)</f>
        <v>1.17</v>
      </c>
      <c r="H323" s="15">
        <f>VLOOKUP(A323,away!$A$2:$E$405,3,FALSE)</f>
        <v>1.02431610942249</v>
      </c>
      <c r="I323" s="15">
        <f>VLOOKUP(C323,away!$B$2:$E$405,3,FALSE)</f>
        <v>0.84</v>
      </c>
      <c r="J323" s="15">
        <f>VLOOKUP(B323,home!$B$2:$E$405,4,FALSE)</f>
        <v>1.05</v>
      </c>
      <c r="K323" s="17">
        <f t="shared" si="396"/>
        <v>0.9177209726443798</v>
      </c>
      <c r="L323" s="17">
        <f t="shared" si="397"/>
        <v>0.90344680851063619</v>
      </c>
      <c r="M323" s="18">
        <f t="shared" si="342"/>
        <v>0.16183665075061796</v>
      </c>
      <c r="N323" s="18">
        <f t="shared" si="343"/>
        <v>0.14852088853636589</v>
      </c>
      <c r="O323" s="18">
        <f t="shared" si="344"/>
        <v>0.14621080562069622</v>
      </c>
      <c r="P323" s="18">
        <f t="shared" si="345"/>
        <v>0.13418072274534368</v>
      </c>
      <c r="Q323" s="18">
        <f t="shared" si="346"/>
        <v>6.8150367142800608E-2</v>
      </c>
      <c r="R323" s="18">
        <f t="shared" si="347"/>
        <v>6.6046842853893492E-2</v>
      </c>
      <c r="S323" s="18">
        <f t="shared" si="348"/>
        <v>2.7812714661598441E-2</v>
      </c>
      <c r="T323" s="18">
        <f t="shared" si="349"/>
        <v>6.1570231693991326E-2</v>
      </c>
      <c r="U323" s="18">
        <f t="shared" si="350"/>
        <v>6.0612572863965639E-2</v>
      </c>
      <c r="V323" s="18">
        <f t="shared" si="351"/>
        <v>2.5622064233658884E-3</v>
      </c>
      <c r="W323" s="18">
        <f t="shared" si="352"/>
        <v>2.0847673740120858E-2</v>
      </c>
      <c r="X323" s="18">
        <f t="shared" si="353"/>
        <v>1.8834764305383184E-2</v>
      </c>
      <c r="Y323" s="18">
        <f t="shared" si="354"/>
        <v>8.5081038503742427E-3</v>
      </c>
      <c r="Z323" s="18">
        <f t="shared" si="355"/>
        <v>1.9889936462851199E-2</v>
      </c>
      <c r="AA323" s="18">
        <f t="shared" si="356"/>
        <v>1.8253411836522716E-2</v>
      </c>
      <c r="AB323" s="18">
        <f t="shared" si="357"/>
        <v>8.3757694323460304E-3</v>
      </c>
      <c r="AC323" s="18">
        <f t="shared" si="358"/>
        <v>1.3277226918138481E-4</v>
      </c>
      <c r="AD323" s="18">
        <f t="shared" si="359"/>
        <v>4.7830868555391003E-3</v>
      </c>
      <c r="AE323" s="18">
        <f t="shared" si="360"/>
        <v>4.321264554465974E-3</v>
      </c>
      <c r="AF323" s="18">
        <f t="shared" si="361"/>
        <v>1.9520163352312102E-3</v>
      </c>
      <c r="AG323" s="18">
        <f t="shared" si="362"/>
        <v>5.8784764274175507E-4</v>
      </c>
      <c r="AH323" s="18">
        <f t="shared" si="363"/>
        <v>4.492374904710562E-3</v>
      </c>
      <c r="AI323" s="18">
        <f t="shared" si="364"/>
        <v>4.1227466670341797E-3</v>
      </c>
      <c r="AJ323" s="18">
        <f t="shared" si="365"/>
        <v>1.8917655406184913E-3</v>
      </c>
      <c r="AK323" s="18">
        <f t="shared" si="366"/>
        <v>5.7870430398384101E-4</v>
      </c>
      <c r="AL323" s="18">
        <f t="shared" si="367"/>
        <v>4.4033237110795863E-6</v>
      </c>
      <c r="AM323" s="18">
        <f t="shared" si="368"/>
        <v>8.7790782426157862E-4</v>
      </c>
      <c r="AN323" s="18">
        <f t="shared" si="369"/>
        <v>7.9314302199563953E-4</v>
      </c>
      <c r="AO323" s="18">
        <f t="shared" si="370"/>
        <v>3.5828126595722093E-4</v>
      </c>
      <c r="AP323" s="18">
        <f t="shared" si="371"/>
        <v>1.078960220927339E-4</v>
      </c>
      <c r="AQ323" s="18">
        <f t="shared" si="372"/>
        <v>2.4369579202668385E-5</v>
      </c>
      <c r="AR323" s="18">
        <f t="shared" si="373"/>
        <v>8.1172435405880625E-4</v>
      </c>
      <c r="AS323" s="18">
        <f t="shared" si="374"/>
        <v>7.4493646372597859E-4</v>
      </c>
      <c r="AT323" s="18">
        <f t="shared" si="375"/>
        <v>3.418219080244349E-4</v>
      </c>
      <c r="AU323" s="18">
        <f t="shared" si="376"/>
        <v>1.0456571130111405E-4</v>
      </c>
      <c r="AV323" s="18">
        <f t="shared" si="377"/>
        <v>2.3990536570127443E-5</v>
      </c>
      <c r="AW323" s="18">
        <f t="shared" si="378"/>
        <v>1.0141246938639374E-7</v>
      </c>
      <c r="AX323" s="18">
        <f t="shared" si="379"/>
        <v>1.3427907039557447E-4</v>
      </c>
      <c r="AY323" s="18">
        <f t="shared" si="380"/>
        <v>1.2131399759865679E-4</v>
      </c>
      <c r="AZ323" s="18">
        <f t="shared" si="381"/>
        <v>5.4800371979086731E-5</v>
      </c>
      <c r="BA323" s="18">
        <f t="shared" si="382"/>
        <v>1.6503073723233868E-5</v>
      </c>
      <c r="BB323" s="18">
        <f t="shared" si="383"/>
        <v>3.7274123214678453E-6</v>
      </c>
      <c r="BC323" s="18">
        <f t="shared" si="384"/>
        <v>6.7350375316666935E-7</v>
      </c>
      <c r="BD323" s="18">
        <f t="shared" si="385"/>
        <v>1.2222496284413096E-4</v>
      </c>
      <c r="BE323" s="18">
        <f t="shared" si="386"/>
        <v>1.1216841178273904E-4</v>
      </c>
      <c r="BF323" s="18">
        <f t="shared" si="387"/>
        <v>5.1469651980615293E-5</v>
      </c>
      <c r="BG323" s="18">
        <f t="shared" si="388"/>
        <v>1.5744926359106001E-5</v>
      </c>
      <c r="BH323" s="18">
        <f t="shared" si="389"/>
        <v>3.6123622831232221E-6</v>
      </c>
      <c r="BI323" s="18">
        <f t="shared" si="390"/>
        <v>6.6302812560234345E-7</v>
      </c>
      <c r="BJ323" s="19">
        <f t="shared" si="391"/>
        <v>0.34056913980029518</v>
      </c>
      <c r="BK323" s="19">
        <f t="shared" si="392"/>
        <v>0.32665078417141719</v>
      </c>
      <c r="BL323" s="19">
        <f t="shared" si="393"/>
        <v>0.312917916340827</v>
      </c>
      <c r="BM323" s="19">
        <f t="shared" si="394"/>
        <v>0.27496028654054328</v>
      </c>
      <c r="BN323" s="19">
        <f t="shared" si="395"/>
        <v>0.72494627764971786</v>
      </c>
    </row>
    <row r="324" spans="1:66" x14ac:dyDescent="0.25">
      <c r="A324" t="s">
        <v>80</v>
      </c>
      <c r="B324" t="s">
        <v>410</v>
      </c>
      <c r="C324" t="s">
        <v>83</v>
      </c>
      <c r="D324" s="16">
        <v>44349</v>
      </c>
      <c r="E324" s="15">
        <f>VLOOKUP(A324,home!$A$2:$E$405,3,FALSE)</f>
        <v>1.18844984802432</v>
      </c>
      <c r="F324" s="15">
        <f>VLOOKUP(B324,home!$B$2:$E$405,3,FALSE)</f>
        <v>0.78</v>
      </c>
      <c r="G324" s="15">
        <f>VLOOKUP(C324,away!$B$2:$E$405,4,FALSE)</f>
        <v>0.96</v>
      </c>
      <c r="H324" s="15">
        <f>VLOOKUP(A324,away!$A$2:$E$405,3,FALSE)</f>
        <v>1.02431610942249</v>
      </c>
      <c r="I324" s="15">
        <f>VLOOKUP(C324,away!$B$2:$E$405,3,FALSE)</f>
        <v>1.26</v>
      </c>
      <c r="J324" s="15">
        <f>VLOOKUP(B324,home!$B$2:$E$405,4,FALSE)</f>
        <v>1.05</v>
      </c>
      <c r="K324" s="17">
        <f t="shared" si="396"/>
        <v>0.88991124620061079</v>
      </c>
      <c r="L324" s="17">
        <f t="shared" si="397"/>
        <v>1.3551702127659544</v>
      </c>
      <c r="M324" s="18">
        <f t="shared" si="342"/>
        <v>0.10591891197701066</v>
      </c>
      <c r="N324" s="18">
        <f t="shared" si="343"/>
        <v>9.4258430953674352E-2</v>
      </c>
      <c r="O324" s="18">
        <f t="shared" si="344"/>
        <v>0.14353815447982393</v>
      </c>
      <c r="P324" s="18">
        <f t="shared" si="345"/>
        <v>0.1277362179304759</v>
      </c>
      <c r="Q324" s="18">
        <f t="shared" si="346"/>
        <v>4.1940818877449278E-2</v>
      </c>
      <c r="R324" s="18">
        <f t="shared" si="347"/>
        <v>9.7259315673227736E-2</v>
      </c>
      <c r="S324" s="18">
        <f t="shared" si="348"/>
        <v>3.8511869756374301E-2</v>
      </c>
      <c r="T324" s="18">
        <f t="shared" si="349"/>
        <v>5.6836948441731303E-2</v>
      </c>
      <c r="U324" s="18">
        <f t="shared" si="350"/>
        <v>8.6552158815380684E-2</v>
      </c>
      <c r="V324" s="18">
        <f t="shared" si="351"/>
        <v>5.160510155351526E-3</v>
      </c>
      <c r="W324" s="18">
        <f t="shared" si="352"/>
        <v>1.2441202131301664E-2</v>
      </c>
      <c r="X324" s="18">
        <f t="shared" si="353"/>
        <v>1.6859946539340323E-2</v>
      </c>
      <c r="Y324" s="18">
        <f t="shared" si="354"/>
        <v>1.1424048669470223E-2</v>
      </c>
      <c r="Z324" s="18">
        <f t="shared" si="355"/>
        <v>4.3934309171453051E-2</v>
      </c>
      <c r="AA324" s="18">
        <f t="shared" si="356"/>
        <v>3.9097635825730705E-2</v>
      </c>
      <c r="AB324" s="18">
        <f t="shared" si="357"/>
        <v>1.7396712910586826E-2</v>
      </c>
      <c r="AC324" s="18">
        <f t="shared" si="358"/>
        <v>3.8896739350681886E-4</v>
      </c>
      <c r="AD324" s="18">
        <f t="shared" si="359"/>
        <v>2.7678914232250893E-3</v>
      </c>
      <c r="AE324" s="18">
        <f t="shared" si="360"/>
        <v>3.7509640089250047E-3</v>
      </c>
      <c r="AF324" s="18">
        <f t="shared" si="361"/>
        <v>2.5415973470261687E-3</v>
      </c>
      <c r="AG324" s="18">
        <f t="shared" si="362"/>
        <v>1.1480990058449459E-3</v>
      </c>
      <c r="AH324" s="18">
        <f t="shared" si="363"/>
        <v>1.4884616776900807E-2</v>
      </c>
      <c r="AI324" s="18">
        <f t="shared" si="364"/>
        <v>1.3245987865150315E-2</v>
      </c>
      <c r="AJ324" s="18">
        <f t="shared" si="365"/>
        <v>5.8938767841170423E-3</v>
      </c>
      <c r="AK324" s="18">
        <f t="shared" si="366"/>
        <v>1.7483424113021483E-3</v>
      </c>
      <c r="AL324" s="18">
        <f t="shared" si="367"/>
        <v>1.8763494759319373E-5</v>
      </c>
      <c r="AM324" s="18">
        <f t="shared" si="368"/>
        <v>4.9263554115804443E-4</v>
      </c>
      <c r="AN324" s="18">
        <f t="shared" si="369"/>
        <v>6.6760501112721822E-4</v>
      </c>
      <c r="AO324" s="18">
        <f t="shared" si="370"/>
        <v>4.5235921248644494E-4</v>
      </c>
      <c r="AP324" s="18">
        <f t="shared" si="371"/>
        <v>2.0434124341063171E-4</v>
      </c>
      <c r="AQ324" s="18">
        <f t="shared" si="372"/>
        <v>6.9229291577411328E-5</v>
      </c>
      <c r="AR324" s="18">
        <f t="shared" si="373"/>
        <v>4.0342378568984745E-3</v>
      </c>
      <c r="AS324" s="18">
        <f t="shared" si="374"/>
        <v>3.5901136387022025E-3</v>
      </c>
      <c r="AT324" s="18">
        <f t="shared" si="375"/>
        <v>1.5974412511096431E-3</v>
      </c>
      <c r="AU324" s="18">
        <f t="shared" si="376"/>
        <v>4.7386031150241511E-4</v>
      </c>
      <c r="AV324" s="18">
        <f t="shared" si="377"/>
        <v>1.0542340508353095E-4</v>
      </c>
      <c r="AW324" s="18">
        <f t="shared" si="378"/>
        <v>6.2856728242417982E-7</v>
      </c>
      <c r="AX324" s="18">
        <f t="shared" si="379"/>
        <v>7.3066984725777911E-5</v>
      </c>
      <c r="AY324" s="18">
        <f t="shared" si="380"/>
        <v>9.9018201236999198E-5</v>
      </c>
      <c r="AZ324" s="18">
        <f t="shared" si="381"/>
        <v>6.7093258419023162E-5</v>
      </c>
      <c r="BA324" s="18">
        <f t="shared" si="382"/>
        <v>3.0307595095622922E-5</v>
      </c>
      <c r="BB324" s="18">
        <f t="shared" si="383"/>
        <v>1.0267987523539925E-5</v>
      </c>
      <c r="BC324" s="18">
        <f t="shared" si="384"/>
        <v>2.7829741673907544E-6</v>
      </c>
      <c r="BD324" s="18">
        <f t="shared" si="385"/>
        <v>9.1117982914692779E-4</v>
      </c>
      <c r="BE324" s="18">
        <f t="shared" si="386"/>
        <v>8.1086917726900208E-4</v>
      </c>
      <c r="BF324" s="18">
        <f t="shared" si="387"/>
        <v>3.608008000245608E-4</v>
      </c>
      <c r="BG324" s="18">
        <f t="shared" si="388"/>
        <v>1.0702689652667808E-4</v>
      </c>
      <c r="BH324" s="18">
        <f t="shared" si="389"/>
        <v>2.3811109716259975E-5</v>
      </c>
      <c r="BI324" s="18">
        <f t="shared" si="390"/>
        <v>4.2379548642032791E-6</v>
      </c>
      <c r="BJ324" s="19">
        <f t="shared" si="391"/>
        <v>0.24613865469891649</v>
      </c>
      <c r="BK324" s="19">
        <f t="shared" si="392"/>
        <v>0.27783425890871544</v>
      </c>
      <c r="BL324" s="19">
        <f t="shared" si="393"/>
        <v>0.43163580377306415</v>
      </c>
      <c r="BM324" s="19">
        <f t="shared" si="394"/>
        <v>0.38879278702653269</v>
      </c>
      <c r="BN324" s="19">
        <f t="shared" si="395"/>
        <v>0.61065184989166188</v>
      </c>
    </row>
    <row r="325" spans="1:66" x14ac:dyDescent="0.25">
      <c r="A325" t="s">
        <v>80</v>
      </c>
      <c r="B325" t="s">
        <v>84</v>
      </c>
      <c r="C325" t="s">
        <v>412</v>
      </c>
      <c r="D325" s="16">
        <v>44349</v>
      </c>
      <c r="E325" s="15">
        <f>VLOOKUP(A325,home!$A$2:$E$405,3,FALSE)</f>
        <v>1.18844984802432</v>
      </c>
      <c r="F325" s="15">
        <f>VLOOKUP(B325,home!$B$2:$E$405,3,FALSE)</f>
        <v>1.08</v>
      </c>
      <c r="G325" s="15">
        <f>VLOOKUP(C325,away!$B$2:$E$405,4,FALSE)</f>
        <v>0.96</v>
      </c>
      <c r="H325" s="15">
        <f>VLOOKUP(A325,away!$A$2:$E$405,3,FALSE)</f>
        <v>1.02431610942249</v>
      </c>
      <c r="I325" s="15">
        <f>VLOOKUP(C325,away!$B$2:$E$405,3,FALSE)</f>
        <v>1.08</v>
      </c>
      <c r="J325" s="15">
        <f>VLOOKUP(B325,home!$B$2:$E$405,4,FALSE)</f>
        <v>1.32</v>
      </c>
      <c r="K325" s="17">
        <f t="shared" si="396"/>
        <v>1.2321848024316149</v>
      </c>
      <c r="L325" s="17">
        <f t="shared" si="397"/>
        <v>1.4602650455927018</v>
      </c>
      <c r="M325" s="18">
        <f t="shared" si="342"/>
        <v>6.7714844922703216E-2</v>
      </c>
      <c r="N325" s="18">
        <f t="shared" si="343"/>
        <v>8.3437202812768493E-2</v>
      </c>
      <c r="O325" s="18">
        <f t="shared" si="344"/>
        <v>9.8881621108353954E-2</v>
      </c>
      <c r="P325" s="18">
        <f t="shared" si="345"/>
        <v>0.12184043076951488</v>
      </c>
      <c r="Q325" s="18">
        <f t="shared" si="346"/>
        <v>5.1405026631648872E-2</v>
      </c>
      <c r="R325" s="18">
        <f t="shared" si="347"/>
        <v>7.2196687478035385E-2</v>
      </c>
      <c r="S325" s="18">
        <f t="shared" si="348"/>
        <v>5.4807371216188609E-2</v>
      </c>
      <c r="T325" s="18">
        <f t="shared" si="349"/>
        <v>7.5064963557958789E-2</v>
      </c>
      <c r="U325" s="18">
        <f t="shared" si="350"/>
        <v>8.8959661096340056E-2</v>
      </c>
      <c r="V325" s="18">
        <f t="shared" si="351"/>
        <v>1.0957311298821163E-2</v>
      </c>
      <c r="W325" s="18">
        <f t="shared" si="352"/>
        <v>2.111349752803672E-2</v>
      </c>
      <c r="X325" s="18">
        <f t="shared" si="353"/>
        <v>3.0831302430399939E-2</v>
      </c>
      <c r="Y325" s="18">
        <f t="shared" si="354"/>
        <v>2.2510936624605179E-2</v>
      </c>
      <c r="Z325" s="18">
        <f t="shared" si="355"/>
        <v>3.5142099710585115E-2</v>
      </c>
      <c r="AA325" s="18">
        <f t="shared" si="356"/>
        <v>4.3301561188919424E-2</v>
      </c>
      <c r="AB325" s="18">
        <f t="shared" si="357"/>
        <v>2.6677762809274589E-2</v>
      </c>
      <c r="AC325" s="18">
        <f t="shared" si="358"/>
        <v>1.2322293677331775E-3</v>
      </c>
      <c r="AD325" s="18">
        <f t="shared" si="359"/>
        <v>6.5039326950560809E-3</v>
      </c>
      <c r="AE325" s="18">
        <f t="shared" si="360"/>
        <v>9.4974655734779319E-3</v>
      </c>
      <c r="AF325" s="18">
        <f t="shared" si="361"/>
        <v>6.9344084993349349E-3</v>
      </c>
      <c r="AG325" s="18">
        <f t="shared" si="362"/>
        <v>3.3753581144799149E-3</v>
      </c>
      <c r="AH325" s="18">
        <f t="shared" si="363"/>
        <v>1.2829194959025216E-2</v>
      </c>
      <c r="AI325" s="18">
        <f t="shared" si="364"/>
        <v>1.5807939055943153E-2</v>
      </c>
      <c r="AJ325" s="18">
        <f t="shared" si="365"/>
        <v>9.7391511312491623E-3</v>
      </c>
      <c r="AK325" s="18">
        <f t="shared" si="366"/>
        <v>4.0001446708366291E-3</v>
      </c>
      <c r="AL325" s="18">
        <f t="shared" si="367"/>
        <v>8.8686820234374031E-5</v>
      </c>
      <c r="AM325" s="18">
        <f t="shared" si="368"/>
        <v>1.6028094045772397E-3</v>
      </c>
      <c r="AN325" s="18">
        <f t="shared" si="369"/>
        <v>2.3405265482513943E-3</v>
      </c>
      <c r="AO325" s="18">
        <f t="shared" si="370"/>
        <v>1.7088945533466258E-3</v>
      </c>
      <c r="AP325" s="18">
        <f t="shared" si="371"/>
        <v>8.3181299428527653E-4</v>
      </c>
      <c r="AQ325" s="18">
        <f t="shared" si="372"/>
        <v>3.0366686000614786E-4</v>
      </c>
      <c r="AR325" s="18">
        <f t="shared" si="373"/>
        <v>3.7468049923517236E-3</v>
      </c>
      <c r="AS325" s="18">
        <f t="shared" si="374"/>
        <v>4.6167561692506956E-3</v>
      </c>
      <c r="AT325" s="18">
        <f t="shared" si="375"/>
        <v>2.8443483941415545E-3</v>
      </c>
      <c r="AU325" s="18">
        <f t="shared" si="376"/>
        <v>1.1682542880273308E-3</v>
      </c>
      <c r="AV325" s="18">
        <f t="shared" si="377"/>
        <v>3.5987629477071095E-4</v>
      </c>
      <c r="AW325" s="18">
        <f t="shared" si="378"/>
        <v>4.4326569394172667E-6</v>
      </c>
      <c r="AX325" s="18">
        <f t="shared" si="379"/>
        <v>3.2915956491908957E-4</v>
      </c>
      <c r="AY325" s="18">
        <f t="shared" si="380"/>
        <v>4.8066020707384819E-4</v>
      </c>
      <c r="AZ325" s="18">
        <f t="shared" si="381"/>
        <v>3.509456495986453E-4</v>
      </c>
      <c r="BA325" s="18">
        <f t="shared" si="382"/>
        <v>1.7082455500390864E-4</v>
      </c>
      <c r="BB325" s="18">
        <f t="shared" si="383"/>
        <v>6.236228165028393E-5</v>
      </c>
      <c r="BC325" s="18">
        <f t="shared" si="384"/>
        <v>1.8213092011463356E-5</v>
      </c>
      <c r="BD325" s="18">
        <f t="shared" si="385"/>
        <v>9.1188806049724179E-4</v>
      </c>
      <c r="BE325" s="18">
        <f t="shared" si="386"/>
        <v>1.1236146096635421E-3</v>
      </c>
      <c r="BF325" s="18">
        <f t="shared" si="387"/>
        <v>6.9225042290877391E-4</v>
      </c>
      <c r="BG325" s="18">
        <f t="shared" si="388"/>
        <v>2.8432681686168317E-4</v>
      </c>
      <c r="BH325" s="18">
        <f t="shared" si="389"/>
        <v>8.7585795665180764E-5</v>
      </c>
      <c r="BI325" s="18">
        <f t="shared" si="390"/>
        <v>2.1584377265503314E-5</v>
      </c>
      <c r="BJ325" s="19">
        <f t="shared" si="391"/>
        <v>0.31887397017849062</v>
      </c>
      <c r="BK325" s="19">
        <f t="shared" si="392"/>
        <v>0.25712153460226922</v>
      </c>
      <c r="BL325" s="19">
        <f t="shared" si="393"/>
        <v>0.38825101371938153</v>
      </c>
      <c r="BM325" s="19">
        <f t="shared" si="394"/>
        <v>0.50343657693756727</v>
      </c>
      <c r="BN325" s="19">
        <f t="shared" si="395"/>
        <v>0.49547581372302479</v>
      </c>
    </row>
    <row r="326" spans="1:66" x14ac:dyDescent="0.25">
      <c r="A326" t="s">
        <v>80</v>
      </c>
      <c r="B326" t="s">
        <v>435</v>
      </c>
      <c r="C326" t="s">
        <v>93</v>
      </c>
      <c r="D326" s="16">
        <v>44349</v>
      </c>
      <c r="E326" s="15">
        <f>VLOOKUP(A326,home!$A$2:$E$405,3,FALSE)</f>
        <v>1.18844984802432</v>
      </c>
      <c r="F326" s="15">
        <f>VLOOKUP(B326,home!$B$2:$E$405,3,FALSE)</f>
        <v>0.48</v>
      </c>
      <c r="G326" s="15">
        <f>VLOOKUP(C326,away!$B$2:$E$405,4,FALSE)</f>
        <v>0.96</v>
      </c>
      <c r="H326" s="15">
        <f>VLOOKUP(A326,away!$A$2:$E$405,3,FALSE)</f>
        <v>1.02431610942249</v>
      </c>
      <c r="I326" s="15">
        <f>VLOOKUP(C326,away!$B$2:$E$405,3,FALSE)</f>
        <v>0.66</v>
      </c>
      <c r="J326" s="15">
        <f>VLOOKUP(B326,home!$B$2:$E$405,4,FALSE)</f>
        <v>1.19</v>
      </c>
      <c r="K326" s="17">
        <f t="shared" si="396"/>
        <v>0.5476376899696066</v>
      </c>
      <c r="L326" s="17">
        <f t="shared" si="397"/>
        <v>0.80449787234042358</v>
      </c>
      <c r="M326" s="18">
        <f t="shared" si="342"/>
        <v>0.25868722764441221</v>
      </c>
      <c r="N326" s="18">
        <f t="shared" si="343"/>
        <v>0.14166687577182766</v>
      </c>
      <c r="O326" s="18">
        <f t="shared" si="344"/>
        <v>0.20811332424157244</v>
      </c>
      <c r="P326" s="18">
        <f t="shared" si="345"/>
        <v>0.11397070013955046</v>
      </c>
      <c r="Q326" s="18">
        <f t="shared" si="346"/>
        <v>3.8791060296447466E-2</v>
      </c>
      <c r="R326" s="18">
        <f t="shared" si="347"/>
        <v>8.3713363279018849E-2</v>
      </c>
      <c r="S326" s="18">
        <f t="shared" si="348"/>
        <v>1.2553113472763198E-2</v>
      </c>
      <c r="T326" s="18">
        <f t="shared" si="349"/>
        <v>3.1207325474321066E-2</v>
      </c>
      <c r="U326" s="18">
        <f t="shared" si="350"/>
        <v>4.5844592885708378E-2</v>
      </c>
      <c r="V326" s="18">
        <f t="shared" si="351"/>
        <v>6.1450748176552041E-4</v>
      </c>
      <c r="W326" s="18">
        <f t="shared" si="352"/>
        <v>7.0811488840727367E-3</v>
      </c>
      <c r="X326" s="18">
        <f t="shared" si="353"/>
        <v>5.6967692109622815E-3</v>
      </c>
      <c r="Y326" s="18">
        <f t="shared" si="354"/>
        <v>2.2915193547167942E-3</v>
      </c>
      <c r="Z326" s="18">
        <f t="shared" si="355"/>
        <v>2.2449074214810537E-2</v>
      </c>
      <c r="AA326" s="18">
        <f t="shared" si="356"/>
        <v>1.2293959144955104E-2</v>
      </c>
      <c r="AB326" s="18">
        <f t="shared" si="357"/>
        <v>3.3663176933619661E-3</v>
      </c>
      <c r="AC326" s="18">
        <f t="shared" si="358"/>
        <v>1.6920976485665219E-5</v>
      </c>
      <c r="AD326" s="18">
        <f t="shared" si="359"/>
        <v>9.6947600430111278E-4</v>
      </c>
      <c r="AE326" s="18">
        <f t="shared" si="360"/>
        <v>7.7994138274534055E-4</v>
      </c>
      <c r="AF326" s="18">
        <f t="shared" si="361"/>
        <v>3.1373059148443719E-4</v>
      </c>
      <c r="AG326" s="18">
        <f t="shared" si="362"/>
        <v>8.413186444577745E-5</v>
      </c>
      <c r="AH326" s="18">
        <f t="shared" si="363"/>
        <v>4.5150581104568344E-3</v>
      </c>
      <c r="AI326" s="18">
        <f t="shared" si="364"/>
        <v>2.472615993689118E-3</v>
      </c>
      <c r="AJ326" s="18">
        <f t="shared" si="365"/>
        <v>6.7704885548290595E-4</v>
      </c>
      <c r="AK326" s="18">
        <f t="shared" si="366"/>
        <v>1.235924904044082E-4</v>
      </c>
      <c r="AL326" s="18">
        <f t="shared" si="367"/>
        <v>2.9819725615012093E-7</v>
      </c>
      <c r="AM326" s="18">
        <f t="shared" si="368"/>
        <v>1.061843198952852E-4</v>
      </c>
      <c r="AN326" s="18">
        <f t="shared" si="369"/>
        <v>8.5425059431671853E-5</v>
      </c>
      <c r="AO326" s="18">
        <f t="shared" si="370"/>
        <v>3.4362139278667112E-5</v>
      </c>
      <c r="AP326" s="18">
        <f t="shared" si="371"/>
        <v>9.2147559795843307E-6</v>
      </c>
      <c r="AQ326" s="18">
        <f t="shared" si="372"/>
        <v>1.8533128949279471E-6</v>
      </c>
      <c r="AR326" s="18">
        <f t="shared" si="373"/>
        <v>7.2647092867117946E-4</v>
      </c>
      <c r="AS326" s="18">
        <f t="shared" si="374"/>
        <v>3.9784286120755956E-4</v>
      </c>
      <c r="AT326" s="18">
        <f t="shared" si="375"/>
        <v>1.0893687274130337E-4</v>
      </c>
      <c r="AU326" s="18">
        <f t="shared" si="376"/>
        <v>1.9885979113520123E-5</v>
      </c>
      <c r="AV326" s="18">
        <f t="shared" si="377"/>
        <v>2.7225779161280018E-6</v>
      </c>
      <c r="AW326" s="18">
        <f t="shared" si="378"/>
        <v>3.649382389153667E-9</v>
      </c>
      <c r="AX326" s="18">
        <f t="shared" si="379"/>
        <v>9.6917559430746144E-6</v>
      </c>
      <c r="AY326" s="18">
        <f t="shared" si="380"/>
        <v>7.7969970354461826E-6</v>
      </c>
      <c r="AZ326" s="18">
        <f t="shared" si="381"/>
        <v>3.136333762830522E-6</v>
      </c>
      <c r="BA326" s="18">
        <f t="shared" si="382"/>
        <v>8.4105794638219651E-7</v>
      </c>
      <c r="BB326" s="18">
        <f t="shared" si="383"/>
        <v>1.6915733209487076E-7</v>
      </c>
      <c r="BC326" s="18">
        <f t="shared" si="384"/>
        <v>2.7217342752221199E-8</v>
      </c>
      <c r="BD326" s="18">
        <f t="shared" si="385"/>
        <v>9.7407386072189244E-5</v>
      </c>
      <c r="BE326" s="18">
        <f t="shared" si="386"/>
        <v>5.3343955894551353E-5</v>
      </c>
      <c r="BF326" s="18">
        <f t="shared" si="387"/>
        <v>1.4606580389966339E-5</v>
      </c>
      <c r="BG326" s="18">
        <f t="shared" si="388"/>
        <v>2.6663713143721735E-6</v>
      </c>
      <c r="BH326" s="18">
        <f t="shared" si="389"/>
        <v>3.6505135680100025E-7</v>
      </c>
      <c r="BI326" s="18">
        <f t="shared" si="390"/>
        <v>3.9983176351754093E-8</v>
      </c>
      <c r="BJ326" s="19">
        <f t="shared" si="391"/>
        <v>0.22914068094216739</v>
      </c>
      <c r="BK326" s="19">
        <f t="shared" si="392"/>
        <v>0.38585056490926867</v>
      </c>
      <c r="BL326" s="19">
        <f t="shared" si="393"/>
        <v>0.36254416124250394</v>
      </c>
      <c r="BM326" s="19">
        <f t="shared" si="394"/>
        <v>0.15503413658826826</v>
      </c>
      <c r="BN326" s="19">
        <f t="shared" si="395"/>
        <v>0.84494255137282903</v>
      </c>
    </row>
    <row r="327" spans="1:66" x14ac:dyDescent="0.25">
      <c r="A327" t="s">
        <v>99</v>
      </c>
      <c r="B327" t="s">
        <v>102</v>
      </c>
      <c r="C327" t="s">
        <v>112</v>
      </c>
      <c r="D327" s="16">
        <v>44349</v>
      </c>
      <c r="E327" s="15">
        <f>VLOOKUP(A327,home!$A$2:$E$405,3,FALSE)</f>
        <v>1.34653465346535</v>
      </c>
      <c r="F327" s="15">
        <f>VLOOKUP(B327,home!$B$2:$E$405,3,FALSE)</f>
        <v>1.05</v>
      </c>
      <c r="G327" s="15">
        <f>VLOOKUP(C327,away!$B$2:$E$405,4,FALSE)</f>
        <v>1.31</v>
      </c>
      <c r="H327" s="15">
        <f>VLOOKUP(A327,away!$A$2:$E$405,3,FALSE)</f>
        <v>1.28712871287129</v>
      </c>
      <c r="I327" s="15">
        <f>VLOOKUP(C327,away!$B$2:$E$405,3,FALSE)</f>
        <v>0.69</v>
      </c>
      <c r="J327" s="15">
        <f>VLOOKUP(B327,home!$B$2:$E$405,4,FALSE)</f>
        <v>0.52</v>
      </c>
      <c r="K327" s="17">
        <f t="shared" si="396"/>
        <v>1.8521584158415891</v>
      </c>
      <c r="L327" s="17">
        <f t="shared" si="397"/>
        <v>0.46182178217821884</v>
      </c>
      <c r="M327" s="18">
        <f t="shared" si="342"/>
        <v>9.8866957327837818E-2</v>
      </c>
      <c r="N327" s="18">
        <f t="shared" si="343"/>
        <v>0.18311726706340606</v>
      </c>
      <c r="O327" s="18">
        <f t="shared" si="344"/>
        <v>4.5658914431679971E-2</v>
      </c>
      <c r="P327" s="18">
        <f t="shared" si="345"/>
        <v>8.4567542622827035E-2</v>
      </c>
      <c r="Q327" s="18">
        <f t="shared" si="346"/>
        <v>0.16958109363869972</v>
      </c>
      <c r="R327" s="18">
        <f t="shared" si="347"/>
        <v>1.054314061758062E-2</v>
      </c>
      <c r="S327" s="18">
        <f t="shared" si="348"/>
        <v>1.808407343200898E-2</v>
      </c>
      <c r="T327" s="18">
        <f t="shared" si="349"/>
        <v>7.8316242887955717E-2</v>
      </c>
      <c r="U327" s="18">
        <f t="shared" si="350"/>
        <v>1.9527566624253232E-2</v>
      </c>
      <c r="V327" s="18">
        <f t="shared" si="351"/>
        <v>1.7187246062679159E-3</v>
      </c>
      <c r="W327" s="18">
        <f t="shared" si="352"/>
        <v>0.10469701658351274</v>
      </c>
      <c r="X327" s="18">
        <f t="shared" si="353"/>
        <v>4.8351362787340389E-2</v>
      </c>
      <c r="Y327" s="18">
        <f t="shared" si="354"/>
        <v>1.1164856266597575E-2</v>
      </c>
      <c r="Z327" s="18">
        <f t="shared" si="355"/>
        <v>1.6230173299222165E-3</v>
      </c>
      <c r="AA327" s="18">
        <f t="shared" si="356"/>
        <v>3.0060852066721784E-3</v>
      </c>
      <c r="AB327" s="18">
        <f t="shared" si="357"/>
        <v>2.7838730071373893E-3</v>
      </c>
      <c r="AC327" s="18">
        <f t="shared" si="358"/>
        <v>9.188378018672607E-5</v>
      </c>
      <c r="AD327" s="18">
        <f t="shared" si="359"/>
        <v>4.8478865094664904E-2</v>
      </c>
      <c r="AE327" s="18">
        <f t="shared" si="360"/>
        <v>2.2388595875995589E-2</v>
      </c>
      <c r="AF327" s="18">
        <f t="shared" si="361"/>
        <v>5.1697706239601021E-3</v>
      </c>
      <c r="AG327" s="18">
        <f t="shared" si="362"/>
        <v>7.9583756100328569E-4</v>
      </c>
      <c r="AH327" s="18">
        <f t="shared" si="363"/>
        <v>1.8738618895270301E-4</v>
      </c>
      <c r="AI327" s="18">
        <f t="shared" si="364"/>
        <v>3.470689068812311E-4</v>
      </c>
      <c r="AJ327" s="18">
        <f t="shared" si="365"/>
        <v>3.2141329837850652E-4</v>
      </c>
      <c r="AK327" s="18">
        <f t="shared" si="366"/>
        <v>1.9843611518505154E-4</v>
      </c>
      <c r="AL327" s="18">
        <f t="shared" si="367"/>
        <v>3.1437745055797479E-6</v>
      </c>
      <c r="AM327" s="18">
        <f t="shared" si="368"/>
        <v>1.7958107595106534E-2</v>
      </c>
      <c r="AN327" s="18">
        <f t="shared" si="369"/>
        <v>8.2934452541203081E-3</v>
      </c>
      <c r="AO327" s="18">
        <f t="shared" si="370"/>
        <v>1.9150468338276657E-3</v>
      </c>
      <c r="AP327" s="18">
        <f t="shared" si="371"/>
        <v>2.9480344725101601E-4</v>
      </c>
      <c r="AQ327" s="18">
        <f t="shared" si="372"/>
        <v>3.4036663350436678E-5</v>
      </c>
      <c r="AR327" s="18">
        <f t="shared" si="373"/>
        <v>1.7307804747544362E-5</v>
      </c>
      <c r="AS327" s="18">
        <f t="shared" si="374"/>
        <v>3.2056796222907301E-5</v>
      </c>
      <c r="AT327" s="18">
        <f t="shared" si="375"/>
        <v>2.9687132454588315E-5</v>
      </c>
      <c r="AU327" s="18">
        <f t="shared" si="376"/>
        <v>1.8328424072656573E-5</v>
      </c>
      <c r="AV327" s="18">
        <f t="shared" si="377"/>
        <v>8.4867862238211141E-6</v>
      </c>
      <c r="AW327" s="18">
        <f t="shared" si="378"/>
        <v>7.469670231671638E-8</v>
      </c>
      <c r="AX327" s="18">
        <f t="shared" si="379"/>
        <v>5.5435433524775521E-3</v>
      </c>
      <c r="AY327" s="18">
        <f t="shared" si="380"/>
        <v>2.5601290706234012E-3</v>
      </c>
      <c r="AZ327" s="18">
        <f t="shared" si="381"/>
        <v>5.9116168500078308E-4</v>
      </c>
      <c r="BA327" s="18">
        <f t="shared" si="382"/>
        <v>9.1003780974180178E-5</v>
      </c>
      <c r="BB327" s="18">
        <f t="shared" si="383"/>
        <v>1.050688207861304E-5</v>
      </c>
      <c r="BC327" s="18">
        <f t="shared" si="384"/>
        <v>9.7046140133629296E-7</v>
      </c>
      <c r="BD327" s="18">
        <f t="shared" si="385"/>
        <v>1.3321868723505951E-6</v>
      </c>
      <c r="BE327" s="18">
        <f t="shared" si="386"/>
        <v>2.4674211270978395E-6</v>
      </c>
      <c r="BF327" s="18">
        <f t="shared" si="387"/>
        <v>2.2850274029898019E-6</v>
      </c>
      <c r="BG327" s="18">
        <f t="shared" si="388"/>
        <v>1.410744244958737E-6</v>
      </c>
      <c r="BH327" s="18">
        <f t="shared" si="389"/>
        <v>6.5323045647510353E-7</v>
      </c>
      <c r="BI327" s="18">
        <f t="shared" si="390"/>
        <v>2.4197725748888121E-7</v>
      </c>
      <c r="BJ327" s="19">
        <f t="shared" si="391"/>
        <v>0.70935366340934791</v>
      </c>
      <c r="BK327" s="19">
        <f t="shared" si="392"/>
        <v>0.20589245461425748</v>
      </c>
      <c r="BL327" s="19">
        <f t="shared" si="393"/>
        <v>8.2688141927803771E-2</v>
      </c>
      <c r="BM327" s="19">
        <f t="shared" si="394"/>
        <v>0.40466230720537905</v>
      </c>
      <c r="BN327" s="19">
        <f t="shared" si="395"/>
        <v>0.59233491570203123</v>
      </c>
    </row>
    <row r="328" spans="1:66" x14ac:dyDescent="0.25">
      <c r="A328" t="s">
        <v>99</v>
      </c>
      <c r="B328" t="s">
        <v>106</v>
      </c>
      <c r="C328" t="s">
        <v>110</v>
      </c>
      <c r="D328" s="16">
        <v>44349</v>
      </c>
      <c r="E328" s="15">
        <f>VLOOKUP(A328,home!$A$2:$E$405,3,FALSE)</f>
        <v>1.34653465346535</v>
      </c>
      <c r="F328" s="15">
        <f>VLOOKUP(B328,home!$B$2:$E$405,3,FALSE)</f>
        <v>1.03</v>
      </c>
      <c r="G328" s="15">
        <f>VLOOKUP(C328,away!$B$2:$E$405,4,FALSE)</f>
        <v>0.85</v>
      </c>
      <c r="H328" s="15">
        <f>VLOOKUP(A328,away!$A$2:$E$405,3,FALSE)</f>
        <v>1.28712871287129</v>
      </c>
      <c r="I328" s="15">
        <f>VLOOKUP(C328,away!$B$2:$E$405,3,FALSE)</f>
        <v>1.38</v>
      </c>
      <c r="J328" s="15">
        <f>VLOOKUP(B328,home!$B$2:$E$405,4,FALSE)</f>
        <v>1.67</v>
      </c>
      <c r="K328" s="17">
        <f t="shared" si="396"/>
        <v>1.1788910891089137</v>
      </c>
      <c r="L328" s="17">
        <f t="shared" si="397"/>
        <v>2.9663168316831747</v>
      </c>
      <c r="M328" s="18">
        <f t="shared" si="342"/>
        <v>1.5840142114009206E-2</v>
      </c>
      <c r="N328" s="18">
        <f t="shared" si="343"/>
        <v>1.8673802388424282E-2</v>
      </c>
      <c r="O328" s="18">
        <f t="shared" si="344"/>
        <v>4.6986880169039014E-2</v>
      </c>
      <c r="P328" s="18">
        <f t="shared" si="345"/>
        <v>5.539241433630842E-2</v>
      </c>
      <c r="Q328" s="18">
        <f t="shared" si="346"/>
        <v>1.1007189617747069E-2</v>
      </c>
      <c r="R328" s="18">
        <f t="shared" si="347"/>
        <v>6.968898675685041E-2</v>
      </c>
      <c r="S328" s="18">
        <f t="shared" si="348"/>
        <v>4.8426326353657054E-2</v>
      </c>
      <c r="T328" s="18">
        <f t="shared" si="349"/>
        <v>3.2650811832651422E-2</v>
      </c>
      <c r="U328" s="18">
        <f t="shared" si="350"/>
        <v>8.2155725496680057E-2</v>
      </c>
      <c r="V328" s="18">
        <f t="shared" si="351"/>
        <v>1.8816127019148619E-2</v>
      </c>
      <c r="W328" s="18">
        <f t="shared" si="352"/>
        <v>4.3254259188313902E-3</v>
      </c>
      <c r="X328" s="18">
        <f t="shared" si="353"/>
        <v>1.2830583707228213E-2</v>
      </c>
      <c r="Y328" s="18">
        <f t="shared" si="354"/>
        <v>1.9029788205535483E-2</v>
      </c>
      <c r="Z328" s="18">
        <f t="shared" si="355"/>
        <v>6.8906538133263751E-2</v>
      </c>
      <c r="AA328" s="18">
        <f t="shared" si="356"/>
        <v>8.1233303786648198E-2</v>
      </c>
      <c r="AB328" s="18">
        <f t="shared" si="357"/>
        <v>4.7882608986478468E-2</v>
      </c>
      <c r="AC328" s="18">
        <f t="shared" si="358"/>
        <v>4.1124579902265075E-3</v>
      </c>
      <c r="AD328" s="18">
        <f t="shared" si="359"/>
        <v>1.2748015180777661E-3</v>
      </c>
      <c r="AE328" s="18">
        <f t="shared" si="360"/>
        <v>3.7814652001293405E-3</v>
      </c>
      <c r="AF328" s="18">
        <f t="shared" si="361"/>
        <v>5.6085119357839252E-3</v>
      </c>
      <c r="AG328" s="18">
        <f t="shared" si="362"/>
        <v>5.5455411186039472E-3</v>
      </c>
      <c r="AH328" s="18">
        <f t="shared" si="363"/>
        <v>5.1099655969429697E-2</v>
      </c>
      <c r="AI328" s="18">
        <f t="shared" si="364"/>
        <v>6.0240929078891774E-2</v>
      </c>
      <c r="AJ328" s="18">
        <f t="shared" si="365"/>
        <v>3.5508747245373777E-2</v>
      </c>
      <c r="AK328" s="18">
        <f t="shared" si="366"/>
        <v>1.3953648570997278E-2</v>
      </c>
      <c r="AL328" s="18">
        <f t="shared" si="367"/>
        <v>5.7524478074933588E-4</v>
      </c>
      <c r="AM328" s="18">
        <f t="shared" si="368"/>
        <v>3.0057043000887866E-4</v>
      </c>
      <c r="AN328" s="18">
        <f t="shared" si="369"/>
        <v>8.9158712564158644E-4</v>
      </c>
      <c r="AO328" s="18">
        <f t="shared" si="370"/>
        <v>1.3223649488513299E-3</v>
      </c>
      <c r="AP328" s="18">
        <f t="shared" si="371"/>
        <v>1.3075178018018534E-3</v>
      </c>
      <c r="AQ328" s="18">
        <f t="shared" si="372"/>
        <v>9.6962801580255582E-4</v>
      </c>
      <c r="AR328" s="18">
        <f t="shared" si="373"/>
        <v>3.0315553919067775E-2</v>
      </c>
      <c r="AS328" s="18">
        <f t="shared" si="374"/>
        <v>3.5738736376589808E-2</v>
      </c>
      <c r="AT328" s="18">
        <f t="shared" si="375"/>
        <v>2.1066038925187155E-2</v>
      </c>
      <c r="AU328" s="18">
        <f t="shared" si="376"/>
        <v>8.2781885239082177E-3</v>
      </c>
      <c r="AV328" s="18">
        <f t="shared" si="377"/>
        <v>2.4397706711997693E-3</v>
      </c>
      <c r="AW328" s="18">
        <f t="shared" si="378"/>
        <v>5.5878071271786645E-5</v>
      </c>
      <c r="AX328" s="18">
        <f t="shared" si="379"/>
        <v>5.9056633597850203E-5</v>
      </c>
      <c r="AY328" s="18">
        <f t="shared" si="380"/>
        <v>1.7518068626384915E-4</v>
      </c>
      <c r="AZ328" s="18">
        <f t="shared" si="381"/>
        <v>2.5982070912513271E-4</v>
      </c>
      <c r="BA328" s="18">
        <f t="shared" si="382"/>
        <v>2.5690351423257975E-4</v>
      </c>
      <c r="BB328" s="18">
        <f t="shared" si="383"/>
        <v>1.9051430459666484E-4</v>
      </c>
      <c r="BC328" s="18">
        <f t="shared" si="384"/>
        <v>1.130251576803004E-4</v>
      </c>
      <c r="BD328" s="18">
        <f t="shared" si="385"/>
        <v>1.498758964198826E-2</v>
      </c>
      <c r="BE328" s="18">
        <f t="shared" si="386"/>
        <v>1.7668735876161013E-2</v>
      </c>
      <c r="BF328" s="18">
        <f t="shared" si="387"/>
        <v>1.0414757640112597E-2</v>
      </c>
      <c r="BG328" s="18">
        <f t="shared" si="388"/>
        <v>4.0926216590525732E-3</v>
      </c>
      <c r="BH328" s="18">
        <f t="shared" si="389"/>
        <v>1.2061888012378052E-3</v>
      </c>
      <c r="BI328" s="18">
        <f t="shared" si="390"/>
        <v>2.8439304591244206E-4</v>
      </c>
      <c r="BJ328" s="19">
        <f t="shared" si="391"/>
        <v>0.1205740907706154</v>
      </c>
      <c r="BK328" s="19">
        <f t="shared" si="392"/>
        <v>0.14333789328036298</v>
      </c>
      <c r="BL328" s="19">
        <f t="shared" si="393"/>
        <v>0.63524306114080586</v>
      </c>
      <c r="BM328" s="19">
        <f t="shared" si="394"/>
        <v>0.75035286532767764</v>
      </c>
      <c r="BN328" s="19">
        <f t="shared" si="395"/>
        <v>0.21758941538237841</v>
      </c>
    </row>
    <row r="329" spans="1:66" x14ac:dyDescent="0.25">
      <c r="A329" t="s">
        <v>99</v>
      </c>
      <c r="B329" t="s">
        <v>121</v>
      </c>
      <c r="C329" t="s">
        <v>113</v>
      </c>
      <c r="D329" s="16">
        <v>44349</v>
      </c>
      <c r="E329" s="15">
        <f>VLOOKUP(A329,home!$A$2:$E$405,3,FALSE)</f>
        <v>1.34653465346535</v>
      </c>
      <c r="F329" s="15">
        <f>VLOOKUP(B329,home!$B$2:$E$405,3,FALSE)</f>
        <v>1.43</v>
      </c>
      <c r="G329" s="15">
        <f>VLOOKUP(C329,away!$B$2:$E$405,4,FALSE)</f>
        <v>1.31</v>
      </c>
      <c r="H329" s="15">
        <f>VLOOKUP(A329,away!$A$2:$E$405,3,FALSE)</f>
        <v>1.28712871287129</v>
      </c>
      <c r="I329" s="15">
        <f>VLOOKUP(C329,away!$B$2:$E$405,3,FALSE)</f>
        <v>1.26</v>
      </c>
      <c r="J329" s="15">
        <f>VLOOKUP(B329,home!$B$2:$E$405,4,FALSE)</f>
        <v>0.78</v>
      </c>
      <c r="K329" s="17">
        <f t="shared" si="396"/>
        <v>2.5224633663366403</v>
      </c>
      <c r="L329" s="17">
        <f t="shared" si="397"/>
        <v>1.2649900990099039</v>
      </c>
      <c r="M329" s="18">
        <f t="shared" si="342"/>
        <v>2.2653215660898309E-2</v>
      </c>
      <c r="N329" s="18">
        <f t="shared" si="343"/>
        <v>5.7141906634339448E-2</v>
      </c>
      <c r="O329" s="18">
        <f t="shared" si="344"/>
        <v>2.8656093521772452E-2</v>
      </c>
      <c r="P329" s="18">
        <f t="shared" si="345"/>
        <v>7.2283946130987722E-2</v>
      </c>
      <c r="Q329" s="18">
        <f t="shared" si="346"/>
        <v>7.2069183083874971E-2</v>
      </c>
      <c r="R329" s="18">
        <f t="shared" si="347"/>
        <v>1.8124837290672005E-2</v>
      </c>
      <c r="S329" s="18">
        <f t="shared" si="348"/>
        <v>5.7662551605050419E-2</v>
      </c>
      <c r="T329" s="18">
        <f t="shared" si="349"/>
        <v>9.1166803044833863E-2</v>
      </c>
      <c r="U329" s="18">
        <f t="shared" si="350"/>
        <v>4.5719238086532374E-2</v>
      </c>
      <c r="V329" s="18">
        <f t="shared" si="351"/>
        <v>2.044388083738434E-2</v>
      </c>
      <c r="W329" s="18">
        <f t="shared" si="352"/>
        <v>6.0597291390294288E-2</v>
      </c>
      <c r="X329" s="18">
        <f t="shared" si="353"/>
        <v>7.6654973635540358E-2</v>
      </c>
      <c r="Y329" s="18">
        <f t="shared" si="354"/>
        <v>4.8483891344411896E-2</v>
      </c>
      <c r="Z329" s="18">
        <f t="shared" si="355"/>
        <v>7.6425799062885252E-3</v>
      </c>
      <c r="AA329" s="18">
        <f t="shared" si="356"/>
        <v>1.9278127837913318E-2</v>
      </c>
      <c r="AB329" s="18">
        <f t="shared" si="357"/>
        <v>2.431418562134547E-2</v>
      </c>
      <c r="AC329" s="18">
        <f t="shared" si="358"/>
        <v>4.0771374450730554E-3</v>
      </c>
      <c r="AD329" s="18">
        <f t="shared" si="359"/>
        <v>3.8213611907811001E-2</v>
      </c>
      <c r="AE329" s="18">
        <f t="shared" si="360"/>
        <v>4.8339840710787875E-2</v>
      </c>
      <c r="AF329" s="18">
        <f t="shared" si="361"/>
        <v>3.0574709943431276E-2</v>
      </c>
      <c r="AG329" s="18">
        <f t="shared" si="362"/>
        <v>1.2892235119513406E-2</v>
      </c>
      <c r="AH329" s="18">
        <f t="shared" si="363"/>
        <v>2.4169469780867554E-3</v>
      </c>
      <c r="AI329" s="18">
        <f t="shared" si="364"/>
        <v>6.096660210601886E-3</v>
      </c>
      <c r="AJ329" s="18">
        <f t="shared" si="365"/>
        <v>7.689301019122745E-3</v>
      </c>
      <c r="AK329" s="18">
        <f t="shared" si="366"/>
        <v>6.4653267111573721E-3</v>
      </c>
      <c r="AL329" s="18">
        <f t="shared" si="367"/>
        <v>5.2038807710111563E-4</v>
      </c>
      <c r="AM329" s="18">
        <f t="shared" si="368"/>
        <v>1.9278487226571779E-2</v>
      </c>
      <c r="AN329" s="18">
        <f t="shared" si="369"/>
        <v>2.4387095465502197E-2</v>
      </c>
      <c r="AO329" s="18">
        <f t="shared" si="370"/>
        <v>1.5424717153734807E-2</v>
      </c>
      <c r="AP329" s="18">
        <f t="shared" si="371"/>
        <v>6.504038159834251E-3</v>
      </c>
      <c r="AQ329" s="18">
        <f t="shared" si="372"/>
        <v>2.05688596894323E-3</v>
      </c>
      <c r="AR329" s="18">
        <f t="shared" si="373"/>
        <v>6.1148279942233031E-4</v>
      </c>
      <c r="AS329" s="18">
        <f t="shared" si="374"/>
        <v>1.5424429606878038E-3</v>
      </c>
      <c r="AT329" s="18">
        <f t="shared" si="375"/>
        <v>1.9453779314994068E-3</v>
      </c>
      <c r="AU329" s="18">
        <f t="shared" si="376"/>
        <v>1.6357148552956675E-3</v>
      </c>
      <c r="AV329" s="18">
        <f t="shared" si="377"/>
        <v>1.0315077000639897E-3</v>
      </c>
      <c r="AW329" s="18">
        <f t="shared" si="378"/>
        <v>4.6125047978795006E-5</v>
      </c>
      <c r="AX329" s="18">
        <f t="shared" si="379"/>
        <v>8.1048796312360259E-3</v>
      </c>
      <c r="AY329" s="18">
        <f t="shared" si="380"/>
        <v>1.0252592487180613E-2</v>
      </c>
      <c r="AZ329" s="18">
        <f t="shared" si="381"/>
        <v>6.484713992733402E-3</v>
      </c>
      <c r="BA329" s="18">
        <f t="shared" si="382"/>
        <v>2.7343663319062449E-3</v>
      </c>
      <c r="BB329" s="18">
        <f t="shared" si="383"/>
        <v>8.6473658423185686E-4</v>
      </c>
      <c r="BC329" s="18">
        <f t="shared" si="384"/>
        <v>2.1877664346098849E-4</v>
      </c>
      <c r="BD329" s="18">
        <f t="shared" si="385"/>
        <v>1.2891994783068437E-4</v>
      </c>
      <c r="BE329" s="18">
        <f t="shared" si="386"/>
        <v>3.2519584559293212E-4</v>
      </c>
      <c r="BF329" s="18">
        <f t="shared" si="387"/>
        <v>4.1014730369651908E-4</v>
      </c>
      <c r="BG329" s="18">
        <f t="shared" si="388"/>
        <v>3.4486051612540587E-4</v>
      </c>
      <c r="BH329" s="18">
        <f t="shared" si="389"/>
        <v>2.174745046055706E-4</v>
      </c>
      <c r="BI329" s="18">
        <f t="shared" si="390"/>
        <v>1.097142941959522E-4</v>
      </c>
      <c r="BJ329" s="19">
        <f t="shared" si="391"/>
        <v>0.63244573646017399</v>
      </c>
      <c r="BK329" s="19">
        <f t="shared" si="392"/>
        <v>0.18789371224367557</v>
      </c>
      <c r="BL329" s="19">
        <f t="shared" si="393"/>
        <v>0.16706355593622063</v>
      </c>
      <c r="BM329" s="19">
        <f t="shared" si="394"/>
        <v>0.71390993478461195</v>
      </c>
      <c r="BN329" s="19">
        <f t="shared" si="395"/>
        <v>0.27092918232254487</v>
      </c>
    </row>
    <row r="330" spans="1:66" x14ac:dyDescent="0.25">
      <c r="A330" t="s">
        <v>99</v>
      </c>
      <c r="B330" t="s">
        <v>108</v>
      </c>
      <c r="C330" t="s">
        <v>104</v>
      </c>
      <c r="D330" s="16">
        <v>44349</v>
      </c>
      <c r="E330" s="15">
        <f>VLOOKUP(A330,home!$A$2:$E$405,3,FALSE)</f>
        <v>1.34653465346535</v>
      </c>
      <c r="F330" s="15">
        <f>VLOOKUP(B330,home!$B$2:$E$405,3,FALSE)</f>
        <v>0.91</v>
      </c>
      <c r="G330" s="15">
        <f>VLOOKUP(C330,away!$B$2:$E$405,4,FALSE)</f>
        <v>1.22</v>
      </c>
      <c r="H330" s="15">
        <f>VLOOKUP(A330,away!$A$2:$E$405,3,FALSE)</f>
        <v>1.28712871287129</v>
      </c>
      <c r="I330" s="15">
        <f>VLOOKUP(C330,away!$B$2:$E$405,3,FALSE)</f>
        <v>0.69</v>
      </c>
      <c r="J330" s="15">
        <f>VLOOKUP(B330,home!$B$2:$E$405,4,FALSE)</f>
        <v>0.48</v>
      </c>
      <c r="K330" s="17">
        <f t="shared" si="396"/>
        <v>1.4949227722772314</v>
      </c>
      <c r="L330" s="17">
        <f t="shared" si="397"/>
        <v>0.42629702970297118</v>
      </c>
      <c r="M330" s="18">
        <f t="shared" si="342"/>
        <v>0.14642823969278401</v>
      </c>
      <c r="N330" s="18">
        <f t="shared" si="343"/>
        <v>0.21889891002121165</v>
      </c>
      <c r="O330" s="18">
        <f t="shared" si="344"/>
        <v>6.2421923645668537E-2</v>
      </c>
      <c r="P330" s="18">
        <f t="shared" si="345"/>
        <v>9.3315955147260488E-2</v>
      </c>
      <c r="Q330" s="18">
        <f t="shared" si="346"/>
        <v>0.16361848270868698</v>
      </c>
      <c r="R330" s="18">
        <f t="shared" si="347"/>
        <v>1.3305140319247078E-2</v>
      </c>
      <c r="S330" s="18">
        <f t="shared" si="348"/>
        <v>1.4867124509785818E-2</v>
      </c>
      <c r="T330" s="18">
        <f t="shared" si="349"/>
        <v>6.9750073183220213E-2</v>
      </c>
      <c r="U330" s="18">
        <f t="shared" si="350"/>
        <v>1.9890157251586413E-2</v>
      </c>
      <c r="V330" s="18">
        <f t="shared" si="351"/>
        <v>1.0527264464792068E-3</v>
      </c>
      <c r="W330" s="18">
        <f t="shared" si="352"/>
        <v>8.1532331922221549E-2</v>
      </c>
      <c r="X330" s="18">
        <f t="shared" si="353"/>
        <v>3.4756990923199789E-2</v>
      </c>
      <c r="Y330" s="18">
        <f t="shared" si="354"/>
        <v>7.4084009959865986E-3</v>
      </c>
      <c r="Z330" s="18">
        <f t="shared" si="355"/>
        <v>1.890647265958757E-3</v>
      </c>
      <c r="AA330" s="18">
        <f t="shared" si="356"/>
        <v>2.8263716522254336E-3</v>
      </c>
      <c r="AB330" s="18">
        <f t="shared" si="357"/>
        <v>2.1126036729153122E-3</v>
      </c>
      <c r="AC330" s="18">
        <f t="shared" si="358"/>
        <v>4.1930169202715966E-5</v>
      </c>
      <c r="AD330" s="18">
        <f t="shared" si="359"/>
        <v>3.0471134916848705E-2</v>
      </c>
      <c r="AE330" s="18">
        <f t="shared" si="360"/>
        <v>1.2989754306731096E-2</v>
      </c>
      <c r="AF330" s="18">
        <f t="shared" si="361"/>
        <v>2.7687468387654216E-3</v>
      </c>
      <c r="AG330" s="18">
        <f t="shared" si="362"/>
        <v>3.9343618445506352E-4</v>
      </c>
      <c r="AH330" s="18">
        <f t="shared" si="363"/>
        <v>2.0149432842356537E-4</v>
      </c>
      <c r="AI330" s="18">
        <f t="shared" si="364"/>
        <v>3.0121846004509535E-4</v>
      </c>
      <c r="AJ330" s="18">
        <f t="shared" si="365"/>
        <v>2.251491676758462E-4</v>
      </c>
      <c r="AK330" s="18">
        <f t="shared" si="366"/>
        <v>1.1219353930596242E-4</v>
      </c>
      <c r="AL330" s="18">
        <f t="shared" si="367"/>
        <v>1.0688522369310446E-6</v>
      </c>
      <c r="AM330" s="18">
        <f t="shared" si="368"/>
        <v>9.1103986968657964E-3</v>
      </c>
      <c r="AN330" s="18">
        <f t="shared" si="369"/>
        <v>3.8837359038837089E-3</v>
      </c>
      <c r="AO330" s="18">
        <f t="shared" si="370"/>
        <v>8.2781253998820447E-4</v>
      </c>
      <c r="AP330" s="18">
        <f t="shared" si="371"/>
        <v>1.1763134231594787E-4</v>
      </c>
      <c r="AQ330" s="18">
        <f t="shared" si="372"/>
        <v>1.25364729573155E-5</v>
      </c>
      <c r="AR330" s="18">
        <f t="shared" si="373"/>
        <v>1.7179286741792185E-5</v>
      </c>
      <c r="AS330" s="18">
        <f t="shared" si="374"/>
        <v>2.5681706961785462E-5</v>
      </c>
      <c r="AT330" s="18">
        <f t="shared" si="375"/>
        <v>1.9196084284061901E-5</v>
      </c>
      <c r="AU330" s="18">
        <f t="shared" si="376"/>
        <v>9.5655545115990719E-6</v>
      </c>
      <c r="AV330" s="18">
        <f t="shared" si="377"/>
        <v>3.5749413172121649E-6</v>
      </c>
      <c r="AW330" s="18">
        <f t="shared" si="378"/>
        <v>1.8921093592361061E-8</v>
      </c>
      <c r="AX330" s="18">
        <f t="shared" si="379"/>
        <v>2.2698904127449186E-3</v>
      </c>
      <c r="AY330" s="18">
        <f t="shared" si="380"/>
        <v>9.6764754070441026E-4</v>
      </c>
      <c r="AZ330" s="18">
        <f t="shared" si="381"/>
        <v>2.0625263620083746E-4</v>
      </c>
      <c r="BA330" s="18">
        <f t="shared" si="382"/>
        <v>2.9308295393608176E-5</v>
      </c>
      <c r="BB330" s="18">
        <f t="shared" si="383"/>
        <v>3.123509817988109E-6</v>
      </c>
      <c r="BC330" s="18">
        <f t="shared" si="384"/>
        <v>2.6630859153128001E-7</v>
      </c>
      <c r="BD330" s="18">
        <f t="shared" si="385"/>
        <v>1.220579818406939E-6</v>
      </c>
      <c r="BE330" s="18">
        <f t="shared" si="386"/>
        <v>1.8246725659185414E-6</v>
      </c>
      <c r="BF330" s="18">
        <f t="shared" si="387"/>
        <v>1.3638722853705777E-6</v>
      </c>
      <c r="BG330" s="18">
        <f t="shared" si="388"/>
        <v>6.7962791262608922E-7</v>
      </c>
      <c r="BH330" s="18">
        <f t="shared" si="389"/>
        <v>2.5399781081499527E-7</v>
      </c>
      <c r="BI330" s="18">
        <f t="shared" si="390"/>
        <v>7.5941422299180044E-8</v>
      </c>
      <c r="BJ330" s="19">
        <f t="shared" si="391"/>
        <v>0.64001686566079141</v>
      </c>
      <c r="BK330" s="19">
        <f t="shared" si="392"/>
        <v>0.25667469235845358</v>
      </c>
      <c r="BL330" s="19">
        <f t="shared" si="393"/>
        <v>0.10147686830272511</v>
      </c>
      <c r="BM330" s="19">
        <f t="shared" si="394"/>
        <v>0.3011027934334593</v>
      </c>
      <c r="BN330" s="19">
        <f t="shared" si="395"/>
        <v>0.69798865153485878</v>
      </c>
    </row>
    <row r="331" spans="1:66" x14ac:dyDescent="0.25">
      <c r="A331" t="s">
        <v>99</v>
      </c>
      <c r="B331" t="s">
        <v>107</v>
      </c>
      <c r="C331" t="s">
        <v>111</v>
      </c>
      <c r="D331" s="16">
        <v>44349</v>
      </c>
      <c r="E331" s="15">
        <f>VLOOKUP(A331,home!$A$2:$E$405,3,FALSE)</f>
        <v>1.34653465346535</v>
      </c>
      <c r="F331" s="15">
        <f>VLOOKUP(B331,home!$B$2:$E$405,3,FALSE)</f>
        <v>0.85</v>
      </c>
      <c r="G331" s="15">
        <f>VLOOKUP(C331,away!$B$2:$E$405,4,FALSE)</f>
        <v>0.85</v>
      </c>
      <c r="H331" s="15">
        <f>VLOOKUP(A331,away!$A$2:$E$405,3,FALSE)</f>
        <v>1.28712871287129</v>
      </c>
      <c r="I331" s="15">
        <f>VLOOKUP(C331,away!$B$2:$E$405,3,FALSE)</f>
        <v>0.8</v>
      </c>
      <c r="J331" s="15">
        <f>VLOOKUP(B331,home!$B$2:$E$405,4,FALSE)</f>
        <v>0.78</v>
      </c>
      <c r="K331" s="17">
        <f t="shared" si="396"/>
        <v>0.97287128712871518</v>
      </c>
      <c r="L331" s="17">
        <f t="shared" si="397"/>
        <v>0.8031683168316851</v>
      </c>
      <c r="M331" s="18">
        <f t="shared" si="342"/>
        <v>0.16930734538927408</v>
      </c>
      <c r="N331" s="18">
        <f t="shared" si="343"/>
        <v>0.16471425502920903</v>
      </c>
      <c r="O331" s="18">
        <f t="shared" si="344"/>
        <v>0.13598229562354402</v>
      </c>
      <c r="P331" s="18">
        <f t="shared" si="345"/>
        <v>0.13229327096999471</v>
      </c>
      <c r="Q331" s="18">
        <f t="shared" si="346"/>
        <v>8.0122884649357018E-2</v>
      </c>
      <c r="R331" s="18">
        <f t="shared" si="347"/>
        <v>5.460833574743524E-2</v>
      </c>
      <c r="S331" s="18">
        <f t="shared" si="348"/>
        <v>2.5842808981058538E-2</v>
      </c>
      <c r="T331" s="18">
        <f t="shared" si="349"/>
        <v>6.435216240352333E-2</v>
      </c>
      <c r="U331" s="18">
        <f t="shared" si="350"/>
        <v>5.3126881886564351E-2</v>
      </c>
      <c r="V331" s="18">
        <f t="shared" si="351"/>
        <v>2.2436709361614033E-3</v>
      </c>
      <c r="W331" s="18">
        <f t="shared" si="352"/>
        <v>2.598308463909518E-2</v>
      </c>
      <c r="X331" s="18">
        <f t="shared" si="353"/>
        <v>2.0868790355677288E-2</v>
      </c>
      <c r="Y331" s="18">
        <f t="shared" si="354"/>
        <v>8.3805756121413146E-3</v>
      </c>
      <c r="Z331" s="18">
        <f t="shared" si="355"/>
        <v>1.4619895035749035E-2</v>
      </c>
      <c r="AA331" s="18">
        <f t="shared" si="356"/>
        <v>1.4223276101115878E-2</v>
      </c>
      <c r="AB331" s="18">
        <f t="shared" si="357"/>
        <v>6.9187084638398485E-3</v>
      </c>
      <c r="AC331" s="18">
        <f t="shared" si="358"/>
        <v>1.0957238980190254E-4</v>
      </c>
      <c r="AD331" s="18">
        <f t="shared" si="359"/>
        <v>6.3195492491027174E-3</v>
      </c>
      <c r="AE331" s="18">
        <f t="shared" si="360"/>
        <v>5.0756617335367691E-3</v>
      </c>
      <c r="AF331" s="18">
        <f t="shared" si="361"/>
        <v>2.0383053456658599E-3</v>
      </c>
      <c r="AG331" s="18">
        <f t="shared" si="362"/>
        <v>5.4570075788915832E-4</v>
      </c>
      <c r="AH331" s="18">
        <f t="shared" si="363"/>
        <v>2.9355591220296151E-3</v>
      </c>
      <c r="AI331" s="18">
        <f t="shared" si="364"/>
        <v>2.8559211814913926E-3</v>
      </c>
      <c r="AJ331" s="18">
        <f t="shared" si="365"/>
        <v>1.389221857887846E-3</v>
      </c>
      <c r="AK331" s="18">
        <f t="shared" si="366"/>
        <v>4.5051135233023135E-4</v>
      </c>
      <c r="AL331" s="18">
        <f t="shared" si="367"/>
        <v>3.4247043024776674E-6</v>
      </c>
      <c r="AM331" s="18">
        <f t="shared" si="368"/>
        <v>1.2296216024095738E-3</v>
      </c>
      <c r="AN331" s="18">
        <f t="shared" si="369"/>
        <v>9.8759311274717676E-4</v>
      </c>
      <c r="AO331" s="18">
        <f t="shared" si="370"/>
        <v>3.9660174903985727E-4</v>
      </c>
      <c r="AP331" s="18">
        <f t="shared" si="371"/>
        <v>1.061793197429482E-4</v>
      </c>
      <c r="AQ331" s="18">
        <f t="shared" si="372"/>
        <v>2.1319966380069253E-5</v>
      </c>
      <c r="AR331" s="18">
        <f t="shared" si="373"/>
        <v>4.7154961580008511E-4</v>
      </c>
      <c r="AS331" s="18">
        <f t="shared" si="374"/>
        <v>4.5875708166847993E-4</v>
      </c>
      <c r="AT331" s="18">
        <f t="shared" si="375"/>
        <v>2.2315579626111358E-4</v>
      </c>
      <c r="AU331" s="18">
        <f t="shared" si="376"/>
        <v>7.2367288912927633E-5</v>
      </c>
      <c r="AV331" s="18">
        <f t="shared" si="377"/>
        <v>1.7601014377683875E-5</v>
      </c>
      <c r="AW331" s="18">
        <f t="shared" si="378"/>
        <v>7.4333149252931058E-8</v>
      </c>
      <c r="AX331" s="18">
        <f t="shared" si="379"/>
        <v>1.9937725850291245E-4</v>
      </c>
      <c r="AY331" s="18">
        <f t="shared" si="380"/>
        <v>1.6013349712629994E-4</v>
      </c>
      <c r="AZ331" s="18">
        <f t="shared" si="381"/>
        <v>6.4307075677650906E-5</v>
      </c>
      <c r="BA331" s="18">
        <f t="shared" si="382"/>
        <v>1.7216468577462228E-5</v>
      </c>
      <c r="BB331" s="18">
        <f t="shared" si="383"/>
        <v>3.4569305222864833E-6</v>
      </c>
      <c r="BC331" s="18">
        <f t="shared" si="384"/>
        <v>5.5529941379778263E-7</v>
      </c>
      <c r="BD331" s="18">
        <f t="shared" si="385"/>
        <v>6.3122285204130342E-5</v>
      </c>
      <c r="BE331" s="18">
        <f t="shared" si="386"/>
        <v>6.1409858853048136E-5</v>
      </c>
      <c r="BF331" s="18">
        <f t="shared" si="387"/>
        <v>2.9871944212378832E-5</v>
      </c>
      <c r="BG331" s="18">
        <f t="shared" si="388"/>
        <v>9.687185604978058E-6</v>
      </c>
      <c r="BH331" s="18">
        <f t="shared" si="389"/>
        <v>2.3560961820424407E-6</v>
      </c>
      <c r="BI331" s="18">
        <f t="shared" si="390"/>
        <v>4.5843566504453627E-7</v>
      </c>
      <c r="BJ331" s="19">
        <f t="shared" si="391"/>
        <v>0.38158733205533768</v>
      </c>
      <c r="BK331" s="19">
        <f t="shared" si="392"/>
        <v>0.32996022686771947</v>
      </c>
      <c r="BL331" s="19">
        <f t="shared" si="393"/>
        <v>0.27390104793898035</v>
      </c>
      <c r="BM331" s="19">
        <f t="shared" si="394"/>
        <v>0.26288005532499531</v>
      </c>
      <c r="BN331" s="19">
        <f t="shared" si="395"/>
        <v>0.73702838740881416</v>
      </c>
    </row>
    <row r="332" spans="1:66" x14ac:dyDescent="0.25">
      <c r="A332" t="s">
        <v>99</v>
      </c>
      <c r="B332" t="s">
        <v>115</v>
      </c>
      <c r="C332" t="s">
        <v>101</v>
      </c>
      <c r="D332" s="16">
        <v>44349</v>
      </c>
      <c r="E332" s="15">
        <f>VLOOKUP(A332,home!$A$2:$E$405,3,FALSE)</f>
        <v>1.34653465346535</v>
      </c>
      <c r="F332" s="15">
        <f>VLOOKUP(B332,home!$B$2:$E$405,3,FALSE)</f>
        <v>1.0900000000000001</v>
      </c>
      <c r="G332" s="15">
        <f>VLOOKUP(C332,away!$B$2:$E$405,4,FALSE)</f>
        <v>0.37</v>
      </c>
      <c r="H332" s="15">
        <f>VLOOKUP(A332,away!$A$2:$E$405,3,FALSE)</f>
        <v>1.28712871287129</v>
      </c>
      <c r="I332" s="15">
        <f>VLOOKUP(C332,away!$B$2:$E$405,3,FALSE)</f>
        <v>1.24</v>
      </c>
      <c r="J332" s="15">
        <f>VLOOKUP(B332,home!$B$2:$E$405,4,FALSE)</f>
        <v>0.9</v>
      </c>
      <c r="K332" s="17">
        <f t="shared" si="396"/>
        <v>0.54305742574257565</v>
      </c>
      <c r="L332" s="17">
        <f t="shared" si="397"/>
        <v>1.4364356435643597</v>
      </c>
      <c r="M332" s="18">
        <f t="shared" si="342"/>
        <v>0.13813924658848029</v>
      </c>
      <c r="N332" s="18">
        <f t="shared" si="343"/>
        <v>7.5017543646358986E-2</v>
      </c>
      <c r="O332" s="18">
        <f t="shared" si="344"/>
        <v>0.19842813757481942</v>
      </c>
      <c r="P332" s="18">
        <f t="shared" si="345"/>
        <v>0.1077578735862751</v>
      </c>
      <c r="Q332" s="18">
        <f t="shared" si="346"/>
        <v>2.0369417069061507E-2</v>
      </c>
      <c r="R332" s="18">
        <f t="shared" si="347"/>
        <v>0.14251462474928156</v>
      </c>
      <c r="S332" s="18">
        <f t="shared" si="348"/>
        <v>2.1014591447764516E-2</v>
      </c>
      <c r="T332" s="18">
        <f t="shared" si="349"/>
        <v>2.9259356716628215E-2</v>
      </c>
      <c r="U332" s="18">
        <f t="shared" si="350"/>
        <v>7.7393625247014014E-2</v>
      </c>
      <c r="V332" s="18">
        <f t="shared" si="351"/>
        <v>1.8214211341251311E-3</v>
      </c>
      <c r="W332" s="18">
        <f t="shared" si="352"/>
        <v>3.687254399133809E-3</v>
      </c>
      <c r="X332" s="18">
        <f t="shared" si="353"/>
        <v>5.2965036458052887E-3</v>
      </c>
      <c r="Y332" s="18">
        <f t="shared" si="354"/>
        <v>3.8040433115516495E-3</v>
      </c>
      <c r="Z332" s="18">
        <f t="shared" si="355"/>
        <v>6.8237695573022519E-2</v>
      </c>
      <c r="AA332" s="18">
        <f t="shared" si="356"/>
        <v>3.7056987296491165E-2</v>
      </c>
      <c r="AB332" s="18">
        <f t="shared" si="357"/>
        <v>1.0062036063503907E-2</v>
      </c>
      <c r="AC332" s="18">
        <f t="shared" si="358"/>
        <v>8.8801912366333788E-5</v>
      </c>
      <c r="AD332" s="18">
        <f t="shared" si="359"/>
        <v>5.0059772051289824E-4</v>
      </c>
      <c r="AE332" s="18">
        <f t="shared" si="360"/>
        <v>7.1907640883179646E-4</v>
      </c>
      <c r="AF332" s="18">
        <f t="shared" si="361"/>
        <v>5.1645349204612514E-4</v>
      </c>
      <c r="AG332" s="18">
        <f t="shared" si="362"/>
        <v>2.4728406807277898E-4</v>
      </c>
      <c r="AH332" s="18">
        <f t="shared" si="363"/>
        <v>2.4504764538945858E-2</v>
      </c>
      <c r="AI332" s="18">
        <f t="shared" si="364"/>
        <v>1.3307494348947893E-2</v>
      </c>
      <c r="AJ332" s="18">
        <f t="shared" si="365"/>
        <v>3.613366812111757E-3</v>
      </c>
      <c r="AK332" s="18">
        <f t="shared" si="366"/>
        <v>6.5408855974968946E-4</v>
      </c>
      <c r="AL332" s="18">
        <f t="shared" si="367"/>
        <v>2.7708578071219515E-6</v>
      </c>
      <c r="AM332" s="18">
        <f t="shared" si="368"/>
        <v>5.437066188686719E-5</v>
      </c>
      <c r="AN332" s="18">
        <f t="shared" si="369"/>
        <v>7.8099956698482275E-5</v>
      </c>
      <c r="AO332" s="18">
        <f t="shared" si="370"/>
        <v>5.6092780781266515E-5</v>
      </c>
      <c r="AP332" s="18">
        <f t="shared" si="371"/>
        <v>2.6857889886951048E-5</v>
      </c>
      <c r="AQ332" s="18">
        <f t="shared" si="372"/>
        <v>9.6449075861358056E-6</v>
      </c>
      <c r="AR332" s="18">
        <f t="shared" si="373"/>
        <v>7.0399034441787573E-3</v>
      </c>
      <c r="AS332" s="18">
        <f t="shared" si="374"/>
        <v>3.8230718418720082E-3</v>
      </c>
      <c r="AT332" s="18">
        <f t="shared" si="375"/>
        <v>1.0380737764379699E-3</v>
      </c>
      <c r="AU332" s="18">
        <f t="shared" si="376"/>
        <v>1.8791122425442603E-4</v>
      </c>
      <c r="AV332" s="18">
        <f t="shared" si="377"/>
        <v>2.5511646427936102E-5</v>
      </c>
      <c r="AW332" s="18">
        <f t="shared" si="378"/>
        <v>6.0040412659133709E-8</v>
      </c>
      <c r="AX332" s="18">
        <f t="shared" si="379"/>
        <v>4.9210652800336776E-6</v>
      </c>
      <c r="AY332" s="18">
        <f t="shared" si="380"/>
        <v>7.0687935725474009E-6</v>
      </c>
      <c r="AZ332" s="18">
        <f t="shared" si="381"/>
        <v>5.0769335223028684E-6</v>
      </c>
      <c r="BA332" s="18">
        <f t="shared" si="382"/>
        <v>2.4308960904808652E-6</v>
      </c>
      <c r="BB332" s="18">
        <f t="shared" si="383"/>
        <v>8.7295644754199164E-7</v>
      </c>
      <c r="BC332" s="18">
        <f t="shared" si="384"/>
        <v>2.5078915130572752E-7</v>
      </c>
      <c r="BD332" s="18">
        <f t="shared" si="385"/>
        <v>1.6853947057449774E-3</v>
      </c>
      <c r="BE332" s="18">
        <f t="shared" si="386"/>
        <v>9.1526611026203331E-4</v>
      </c>
      <c r="BF332" s="18">
        <f t="shared" si="387"/>
        <v>2.4852102885416008E-4</v>
      </c>
      <c r="BG332" s="18">
        <f t="shared" si="388"/>
        <v>4.4987063390812193E-5</v>
      </c>
      <c r="BH332" s="18">
        <f t="shared" si="389"/>
        <v>6.1076397091831316E-6</v>
      </c>
      <c r="BI332" s="18">
        <f t="shared" si="390"/>
        <v>6.6335981956642513E-7</v>
      </c>
      <c r="BJ332" s="19">
        <f t="shared" si="391"/>
        <v>0.13966321810890694</v>
      </c>
      <c r="BK332" s="19">
        <f t="shared" si="392"/>
        <v>0.26883177432039107</v>
      </c>
      <c r="BL332" s="19">
        <f t="shared" si="393"/>
        <v>0.5225505370318172</v>
      </c>
      <c r="BM332" s="19">
        <f t="shared" si="394"/>
        <v>0.31704937306670083</v>
      </c>
      <c r="BN332" s="19">
        <f t="shared" si="395"/>
        <v>0.68222684321427685</v>
      </c>
    </row>
    <row r="333" spans="1:66" x14ac:dyDescent="0.25">
      <c r="A333" t="s">
        <v>99</v>
      </c>
      <c r="B333" t="s">
        <v>114</v>
      </c>
      <c r="C333" t="s">
        <v>117</v>
      </c>
      <c r="D333" s="16">
        <v>44349</v>
      </c>
      <c r="E333" s="15">
        <f>VLOOKUP(A333,home!$A$2:$E$405,3,FALSE)</f>
        <v>1.34653465346535</v>
      </c>
      <c r="F333" s="15">
        <f>VLOOKUP(B333,home!$B$2:$E$405,3,FALSE)</f>
        <v>1.67</v>
      </c>
      <c r="G333" s="15">
        <f>VLOOKUP(C333,away!$B$2:$E$405,4,FALSE)</f>
        <v>1.1100000000000001</v>
      </c>
      <c r="H333" s="15">
        <f>VLOOKUP(A333,away!$A$2:$E$405,3,FALSE)</f>
        <v>1.28712871287129</v>
      </c>
      <c r="I333" s="15">
        <f>VLOOKUP(C333,away!$B$2:$E$405,3,FALSE)</f>
        <v>0.74</v>
      </c>
      <c r="J333" s="15">
        <f>VLOOKUP(B333,home!$B$2:$E$405,4,FALSE)</f>
        <v>0.57999999999999996</v>
      </c>
      <c r="K333" s="17">
        <f t="shared" si="396"/>
        <v>2.4960712871287192</v>
      </c>
      <c r="L333" s="17">
        <f t="shared" si="397"/>
        <v>0.5524356435643577</v>
      </c>
      <c r="M333" s="18">
        <f t="shared" si="342"/>
        <v>4.7429687361421995E-2</v>
      </c>
      <c r="N333" s="18">
        <f t="shared" si="343"/>
        <v>0.11838788078033732</v>
      </c>
      <c r="O333" s="18">
        <f t="shared" si="344"/>
        <v>2.6201849861563445E-2</v>
      </c>
      <c r="P333" s="18">
        <f t="shared" si="345"/>
        <v>6.5401685109106114E-2</v>
      </c>
      <c r="Q333" s="18">
        <f t="shared" si="346"/>
        <v>0.14775229497990899</v>
      </c>
      <c r="R333" s="18">
        <f t="shared" si="347"/>
        <v>7.2374178954247382E-3</v>
      </c>
      <c r="S333" s="18">
        <f t="shared" si="348"/>
        <v>2.2545902435094776E-2</v>
      </c>
      <c r="T333" s="18">
        <f t="shared" si="349"/>
        <v>8.1623634165336856E-2</v>
      </c>
      <c r="U333" s="18">
        <f t="shared" si="350"/>
        <v>1.806511100172125E-2</v>
      </c>
      <c r="V333" s="18">
        <f t="shared" si="351"/>
        <v>3.4543297284215461E-3</v>
      </c>
      <c r="W333" s="18">
        <f t="shared" si="352"/>
        <v>0.12293342036890788</v>
      </c>
      <c r="X333" s="18">
        <f t="shared" si="353"/>
        <v>6.7912803197065344E-2</v>
      </c>
      <c r="Y333" s="18">
        <f t="shared" si="354"/>
        <v>1.8758726570215181E-2</v>
      </c>
      <c r="Z333" s="18">
        <f t="shared" si="355"/>
        <v>1.332735870934388E-3</v>
      </c>
      <c r="AA333" s="18">
        <f t="shared" si="356"/>
        <v>3.326603740765812E-3</v>
      </c>
      <c r="AB333" s="18">
        <f t="shared" si="357"/>
        <v>4.1517200404902668E-3</v>
      </c>
      <c r="AC333" s="18">
        <f t="shared" si="358"/>
        <v>2.9770250149409371E-4</v>
      </c>
      <c r="AD333" s="18">
        <f t="shared" si="359"/>
        <v>7.671264520283895E-2</v>
      </c>
      <c r="AE333" s="18">
        <f t="shared" si="360"/>
        <v>4.2378799522154578E-2</v>
      </c>
      <c r="AF333" s="18">
        <f t="shared" si="361"/>
        <v>1.1705779693753179E-2</v>
      </c>
      <c r="AG333" s="18">
        <f t="shared" si="362"/>
        <v>2.1555633128470422E-3</v>
      </c>
      <c r="AH333" s="18">
        <f t="shared" si="363"/>
        <v>1.8406269964023588E-4</v>
      </c>
      <c r="AI333" s="18">
        <f t="shared" si="364"/>
        <v>4.5943361960339033E-4</v>
      </c>
      <c r="AJ333" s="18">
        <f t="shared" si="365"/>
        <v>5.7338953311682054E-4</v>
      </c>
      <c r="AK333" s="18">
        <f t="shared" si="366"/>
        <v>4.7707371665101252E-4</v>
      </c>
      <c r="AL333" s="18">
        <f t="shared" si="367"/>
        <v>1.6420302424128114E-5</v>
      </c>
      <c r="AM333" s="18">
        <f t="shared" si="368"/>
        <v>3.8296046210099778E-2</v>
      </c>
      <c r="AN333" s="18">
        <f t="shared" si="369"/>
        <v>2.1156100934046854E-2</v>
      </c>
      <c r="AO333" s="18">
        <f t="shared" si="370"/>
        <v>5.8436921174063409E-3</v>
      </c>
      <c r="AP333" s="18">
        <f t="shared" si="371"/>
        <v>1.0760879385571119E-3</v>
      </c>
      <c r="AQ333" s="18">
        <f t="shared" si="372"/>
        <v>1.486173332171603E-4</v>
      </c>
      <c r="AR333" s="18">
        <f t="shared" si="373"/>
        <v>2.0336559186389365E-5</v>
      </c>
      <c r="AS333" s="18">
        <f t="shared" si="374"/>
        <v>5.076150146414027E-5</v>
      </c>
      <c r="AT333" s="18">
        <f t="shared" si="375"/>
        <v>6.3352163148091498E-5</v>
      </c>
      <c r="AU333" s="18">
        <f t="shared" si="376"/>
        <v>5.2710505137148447E-5</v>
      </c>
      <c r="AV333" s="18">
        <f t="shared" si="377"/>
        <v>3.2892294600721777E-5</v>
      </c>
      <c r="AW333" s="18">
        <f t="shared" si="378"/>
        <v>6.2895174607256342E-7</v>
      </c>
      <c r="AX333" s="18">
        <f t="shared" si="379"/>
        <v>1.5931610225930769E-2</v>
      </c>
      <c r="AY333" s="18">
        <f t="shared" si="380"/>
        <v>8.8011893481785685E-3</v>
      </c>
      <c r="AZ333" s="18">
        <f t="shared" si="381"/>
        <v>2.4310453508463981E-3</v>
      </c>
      <c r="BA333" s="18">
        <f t="shared" si="382"/>
        <v>4.4766536764298987E-4</v>
      </c>
      <c r="BB333" s="18">
        <f t="shared" si="383"/>
        <v>6.1826576368832477E-5</v>
      </c>
      <c r="BC333" s="18">
        <f t="shared" si="384"/>
        <v>6.8310409011393788E-6</v>
      </c>
      <c r="BD333" s="18">
        <f t="shared" si="385"/>
        <v>1.8724400270029421E-6</v>
      </c>
      <c r="BE333" s="18">
        <f t="shared" si="386"/>
        <v>4.6737437882725666E-6</v>
      </c>
      <c r="BF333" s="18">
        <f t="shared" si="387"/>
        <v>5.8329988366516812E-6</v>
      </c>
      <c r="BG333" s="18">
        <f t="shared" si="388"/>
        <v>4.8531936380071612E-6</v>
      </c>
      <c r="BH333" s="18">
        <f t="shared" si="389"/>
        <v>3.0284793226763618E-6</v>
      </c>
      <c r="BI333" s="18">
        <f t="shared" si="390"/>
        <v>1.5118600561990987E-6</v>
      </c>
      <c r="BJ333" s="19">
        <f t="shared" si="391"/>
        <v>0.78452226023656113</v>
      </c>
      <c r="BK333" s="19">
        <f t="shared" si="392"/>
        <v>0.14794691678614122</v>
      </c>
      <c r="BL333" s="19">
        <f t="shared" si="393"/>
        <v>6.0918487848182268E-2</v>
      </c>
      <c r="BM333" s="19">
        <f t="shared" si="394"/>
        <v>0.57350902435762363</v>
      </c>
      <c r="BN333" s="19">
        <f t="shared" si="395"/>
        <v>0.41241081598776264</v>
      </c>
    </row>
    <row r="334" spans="1:66" x14ac:dyDescent="0.25">
      <c r="A334" t="s">
        <v>99</v>
      </c>
      <c r="B334" t="s">
        <v>109</v>
      </c>
      <c r="C334" t="s">
        <v>116</v>
      </c>
      <c r="D334" s="16">
        <v>44349</v>
      </c>
      <c r="E334" s="15">
        <f>VLOOKUP(A334,home!$A$2:$E$405,3,FALSE)</f>
        <v>1.34653465346535</v>
      </c>
      <c r="F334" s="15">
        <f>VLOOKUP(B334,home!$B$2:$E$405,3,FALSE)</f>
        <v>1.06</v>
      </c>
      <c r="G334" s="15">
        <f>VLOOKUP(C334,away!$B$2:$E$405,4,FALSE)</f>
        <v>1.49</v>
      </c>
      <c r="H334" s="15">
        <f>VLOOKUP(A334,away!$A$2:$E$405,3,FALSE)</f>
        <v>1.28712871287129</v>
      </c>
      <c r="I334" s="15">
        <f>VLOOKUP(C334,away!$B$2:$E$405,3,FALSE)</f>
        <v>0.93</v>
      </c>
      <c r="J334" s="15">
        <f>VLOOKUP(B334,home!$B$2:$E$405,4,FALSE)</f>
        <v>0.83</v>
      </c>
      <c r="K334" s="17">
        <f t="shared" si="396"/>
        <v>2.1267168316831739</v>
      </c>
      <c r="L334" s="17">
        <f t="shared" si="397"/>
        <v>0.99353465346534886</v>
      </c>
      <c r="M334" s="18">
        <f t="shared" si="342"/>
        <v>4.4146064943872652E-2</v>
      </c>
      <c r="N334" s="18">
        <f t="shared" si="343"/>
        <v>9.3886179368712477E-2</v>
      </c>
      <c r="O334" s="18">
        <f t="shared" si="344"/>
        <v>4.3860645335869294E-2</v>
      </c>
      <c r="P334" s="18">
        <f t="shared" si="345"/>
        <v>9.3279172684279321E-2</v>
      </c>
      <c r="Q334" s="18">
        <f t="shared" si="346"/>
        <v>9.9834658962933198E-2</v>
      </c>
      <c r="R334" s="18">
        <f t="shared" si="347"/>
        <v>2.1788535532269736E-2</v>
      </c>
      <c r="S334" s="18">
        <f t="shared" si="348"/>
        <v>4.9273950394707153E-2</v>
      </c>
      <c r="T334" s="18">
        <f t="shared" si="349"/>
        <v>9.9189193296569111E-2</v>
      </c>
      <c r="U334" s="18">
        <f t="shared" si="350"/>
        <v>4.633804525420495E-2</v>
      </c>
      <c r="V334" s="18">
        <f t="shared" si="351"/>
        <v>1.1568247195224804E-2</v>
      </c>
      <c r="W334" s="18">
        <f t="shared" si="352"/>
        <v>7.0773349867273141E-2</v>
      </c>
      <c r="X334" s="18">
        <f t="shared" si="353"/>
        <v>7.0315775634963107E-2</v>
      </c>
      <c r="Y334" s="18">
        <f t="shared" si="354"/>
        <v>3.4930579889315146E-2</v>
      </c>
      <c r="Z334" s="18">
        <f t="shared" si="355"/>
        <v>7.215888366523684E-3</v>
      </c>
      <c r="AA334" s="18">
        <f t="shared" si="356"/>
        <v>1.5346151244632723E-2</v>
      </c>
      <c r="AB334" s="18">
        <f t="shared" si="357"/>
        <v>1.6318459076758052E-2</v>
      </c>
      <c r="AC334" s="18">
        <f t="shared" si="358"/>
        <v>1.5277076919960808E-3</v>
      </c>
      <c r="AD334" s="18">
        <f t="shared" si="359"/>
        <v>3.7628718599332985E-2</v>
      </c>
      <c r="AE334" s="18">
        <f t="shared" si="360"/>
        <v>3.7385435893933415E-2</v>
      </c>
      <c r="AF334" s="18">
        <f t="shared" si="361"/>
        <v>1.8571863047765078E-2</v>
      </c>
      <c r="AG334" s="18">
        <f t="shared" si="362"/>
        <v>6.1505965057890646E-3</v>
      </c>
      <c r="AH334" s="18">
        <f t="shared" si="363"/>
        <v>1.7923087869196875E-3</v>
      </c>
      <c r="AI334" s="18">
        <f t="shared" si="364"/>
        <v>3.8117332647157505E-3</v>
      </c>
      <c r="AJ334" s="18">
        <f t="shared" si="365"/>
        <v>4.0532386459788215E-3</v>
      </c>
      <c r="AK334" s="18">
        <f t="shared" si="366"/>
        <v>2.8733636170772919E-3</v>
      </c>
      <c r="AL334" s="18">
        <f t="shared" si="367"/>
        <v>1.2911982963281836E-4</v>
      </c>
      <c r="AM334" s="18">
        <f t="shared" si="368"/>
        <v>1.6005125839974235E-2</v>
      </c>
      <c r="AN334" s="18">
        <f t="shared" si="369"/>
        <v>1.59016471550881E-2</v>
      </c>
      <c r="AO334" s="18">
        <f t="shared" si="370"/>
        <v>7.899418747879354E-3</v>
      </c>
      <c r="AP334" s="18">
        <f t="shared" si="371"/>
        <v>2.6161154227506644E-3</v>
      </c>
      <c r="AQ334" s="18">
        <f t="shared" si="372"/>
        <v>6.49800332491984E-4</v>
      </c>
      <c r="AR334" s="18">
        <f t="shared" si="373"/>
        <v>3.5614417790303033E-4</v>
      </c>
      <c r="AS334" s="18">
        <f t="shared" si="374"/>
        <v>7.5741781765234137E-4</v>
      </c>
      <c r="AT334" s="18">
        <f t="shared" si="375"/>
        <v>8.0540661070898582E-4</v>
      </c>
      <c r="AU334" s="18">
        <f t="shared" si="376"/>
        <v>5.709572651145658E-4</v>
      </c>
      <c r="AV334" s="18">
        <f t="shared" si="377"/>
        <v>3.0356610647273483E-4</v>
      </c>
      <c r="AW334" s="18">
        <f t="shared" si="378"/>
        <v>7.5784978423315278E-6</v>
      </c>
      <c r="AX334" s="18">
        <f t="shared" si="379"/>
        <v>5.6730617528467512E-3</v>
      </c>
      <c r="AY334" s="18">
        <f t="shared" si="380"/>
        <v>5.6363834427021206E-3</v>
      </c>
      <c r="AZ334" s="18">
        <f t="shared" si="381"/>
        <v>2.7999711352714408E-3</v>
      </c>
      <c r="BA334" s="18">
        <f t="shared" si="382"/>
        <v>9.2728945053163021E-4</v>
      </c>
      <c r="BB334" s="18">
        <f t="shared" si="383"/>
        <v>2.3032355072400421E-4</v>
      </c>
      <c r="BC334" s="18">
        <f t="shared" si="384"/>
        <v>4.5766885830696449E-5</v>
      </c>
      <c r="BD334" s="18">
        <f t="shared" si="385"/>
        <v>5.8973597062764781E-5</v>
      </c>
      <c r="BE334" s="18">
        <f t="shared" si="386"/>
        <v>1.2542014149828325E-4</v>
      </c>
      <c r="BF334" s="18">
        <f t="shared" si="387"/>
        <v>1.3336656297824217E-4</v>
      </c>
      <c r="BG334" s="18">
        <f t="shared" si="388"/>
        <v>9.4544304756520538E-5</v>
      </c>
      <c r="BH334" s="18">
        <f t="shared" si="389"/>
        <v>5.0267241066368952E-5</v>
      </c>
      <c r="BI334" s="18">
        <f t="shared" si="390"/>
        <v>2.1380837531624503E-5</v>
      </c>
      <c r="BJ334" s="19">
        <f t="shared" si="391"/>
        <v>0.62705125478267776</v>
      </c>
      <c r="BK334" s="19">
        <f t="shared" si="392"/>
        <v>0.20556064618241496</v>
      </c>
      <c r="BL334" s="19">
        <f t="shared" si="393"/>
        <v>0.15945992542117179</v>
      </c>
      <c r="BM334" s="19">
        <f t="shared" si="394"/>
        <v>0.59686365297999189</v>
      </c>
      <c r="BN334" s="19">
        <f t="shared" si="395"/>
        <v>0.39679525682793665</v>
      </c>
    </row>
    <row r="335" spans="1:66" x14ac:dyDescent="0.25">
      <c r="A335" t="s">
        <v>99</v>
      </c>
      <c r="B335" t="s">
        <v>118</v>
      </c>
      <c r="C335" t="s">
        <v>105</v>
      </c>
      <c r="D335" s="16">
        <v>44349</v>
      </c>
      <c r="E335" s="15">
        <f>VLOOKUP(A335,home!$A$2:$E$405,3,FALSE)</f>
        <v>1.34653465346535</v>
      </c>
      <c r="F335" s="15">
        <f>VLOOKUP(B335,home!$B$2:$E$405,3,FALSE)</f>
        <v>0.91</v>
      </c>
      <c r="G335" s="15">
        <f>VLOOKUP(C335,away!$B$2:$E$405,4,FALSE)</f>
        <v>0.69</v>
      </c>
      <c r="H335" s="15">
        <f>VLOOKUP(A335,away!$A$2:$E$405,3,FALSE)</f>
        <v>1.28712871287129</v>
      </c>
      <c r="I335" s="15">
        <f>VLOOKUP(C335,away!$B$2:$E$405,3,FALSE)</f>
        <v>0.99</v>
      </c>
      <c r="J335" s="15">
        <f>VLOOKUP(B335,home!$B$2:$E$405,4,FALSE)</f>
        <v>1.61</v>
      </c>
      <c r="K335" s="17">
        <f t="shared" si="396"/>
        <v>0.84548910891089313</v>
      </c>
      <c r="L335" s="17">
        <f t="shared" si="397"/>
        <v>2.0515544554455492</v>
      </c>
      <c r="M335" s="18">
        <f t="shared" si="342"/>
        <v>5.5186133368103948E-2</v>
      </c>
      <c r="N335" s="18">
        <f t="shared" si="343"/>
        <v>4.6659274725635906E-2</v>
      </c>
      <c r="O335" s="18">
        <f t="shared" si="344"/>
        <v>0.11321735779014594</v>
      </c>
      <c r="P335" s="18">
        <f t="shared" si="345"/>
        <v>9.5724042951236238E-2</v>
      </c>
      <c r="Q335" s="18">
        <f t="shared" si="346"/>
        <v>1.9724954305103227E-2</v>
      </c>
      <c r="R335" s="18">
        <f t="shared" si="347"/>
        <v>0.11613578740407339</v>
      </c>
      <c r="S335" s="18">
        <f t="shared" si="348"/>
        <v>4.1509940268011851E-2</v>
      </c>
      <c r="T335" s="18">
        <f t="shared" si="349"/>
        <v>4.0466817888094392E-2</v>
      </c>
      <c r="U335" s="18">
        <f t="shared" si="350"/>
        <v>9.8191543404934925E-2</v>
      </c>
      <c r="V335" s="18">
        <f t="shared" si="351"/>
        <v>8.0001967132944697E-3</v>
      </c>
      <c r="W335" s="18">
        <f t="shared" si="352"/>
        <v>5.559078012909939E-3</v>
      </c>
      <c r="X335" s="18">
        <f t="shared" si="353"/>
        <v>1.1404751265554776E-2</v>
      </c>
      <c r="Y335" s="18">
        <f t="shared" si="354"/>
        <v>1.1698734136048584E-2</v>
      </c>
      <c r="Z335" s="18">
        <f t="shared" si="355"/>
        <v>7.9419630695167942E-2</v>
      </c>
      <c r="AA335" s="18">
        <f t="shared" si="356"/>
        <v>6.7148432786489756E-2</v>
      </c>
      <c r="AB335" s="18">
        <f t="shared" si="357"/>
        <v>2.8386634300706107E-2</v>
      </c>
      <c r="AC335" s="18">
        <f t="shared" si="358"/>
        <v>8.6730479998209647E-4</v>
      </c>
      <c r="AD335" s="18">
        <f t="shared" si="359"/>
        <v>1.1750349788753405E-3</v>
      </c>
      <c r="AE335" s="18">
        <f t="shared" si="360"/>
        <v>2.4106482462160714E-3</v>
      </c>
      <c r="AF335" s="18">
        <f t="shared" si="361"/>
        <v>2.4727880750182907E-3</v>
      </c>
      <c r="AG335" s="18">
        <f t="shared" si="362"/>
        <v>1.6910197975587989E-3</v>
      </c>
      <c r="AH335" s="18">
        <f t="shared" si="363"/>
        <v>4.0733424300627985E-2</v>
      </c>
      <c r="AI335" s="18">
        <f t="shared" si="364"/>
        <v>3.4439666614827273E-2</v>
      </c>
      <c r="AJ335" s="18">
        <f t="shared" si="365"/>
        <v>1.4559181518679271E-2</v>
      </c>
      <c r="AK335" s="18">
        <f t="shared" si="366"/>
        <v>4.1032098029000277E-3</v>
      </c>
      <c r="AL335" s="18">
        <f t="shared" si="367"/>
        <v>6.0175929610088566E-5</v>
      </c>
      <c r="AM335" s="18">
        <f t="shared" si="368"/>
        <v>1.9869585544568841E-4</v>
      </c>
      <c r="AN335" s="18">
        <f t="shared" si="369"/>
        <v>4.0763536751816683E-4</v>
      </c>
      <c r="AO335" s="18">
        <f t="shared" si="370"/>
        <v>4.1814307721453956E-4</v>
      </c>
      <c r="AP335" s="18">
        <f t="shared" si="371"/>
        <v>2.8594776435773362E-4</v>
      </c>
      <c r="AQ335" s="18">
        <f t="shared" si="372"/>
        <v>1.4665935249820065E-4</v>
      </c>
      <c r="AR335" s="18">
        <f t="shared" si="373"/>
        <v>1.6713367621901468E-2</v>
      </c>
      <c r="AS335" s="18">
        <f t="shared" si="374"/>
        <v>1.4130970297541642E-2</v>
      </c>
      <c r="AT335" s="18">
        <f t="shared" si="375"/>
        <v>5.9737907424573904E-3</v>
      </c>
      <c r="AU335" s="18">
        <f t="shared" si="376"/>
        <v>1.6835916705534809E-3</v>
      </c>
      <c r="AV335" s="18">
        <f t="shared" si="377"/>
        <v>3.5586460532651613E-4</v>
      </c>
      <c r="AW335" s="18">
        <f t="shared" si="378"/>
        <v>2.8994216275532569E-6</v>
      </c>
      <c r="AX335" s="18">
        <f t="shared" si="379"/>
        <v>2.7999196960843781E-5</v>
      </c>
      <c r="AY335" s="18">
        <f t="shared" si="380"/>
        <v>5.744187727391653E-5</v>
      </c>
      <c r="AZ335" s="18">
        <f t="shared" si="381"/>
        <v>5.8922569625229956E-5</v>
      </c>
      <c r="BA335" s="18">
        <f t="shared" si="382"/>
        <v>4.0294286746980365E-5</v>
      </c>
      <c r="BB335" s="18">
        <f t="shared" si="383"/>
        <v>2.0666480876192034E-5</v>
      </c>
      <c r="BC335" s="18">
        <f t="shared" si="384"/>
        <v>8.4796821839864001E-6</v>
      </c>
      <c r="BD335" s="18">
        <f t="shared" si="385"/>
        <v>5.7147306350352227E-3</v>
      </c>
      <c r="BE335" s="18">
        <f t="shared" si="386"/>
        <v>4.8317425122817118E-3</v>
      </c>
      <c r="BF335" s="18">
        <f t="shared" si="387"/>
        <v>2.0425928355979721E-3</v>
      </c>
      <c r="BG335" s="18">
        <f t="shared" si="388"/>
        <v>5.7566333214583484E-4</v>
      </c>
      <c r="BH335" s="18">
        <f t="shared" si="389"/>
        <v>1.2167926943216434E-4</v>
      </c>
      <c r="BI335" s="18">
        <f t="shared" si="390"/>
        <v>2.0575699417025824E-5</v>
      </c>
      <c r="BJ335" s="19">
        <f t="shared" si="391"/>
        <v>0.1449339869417168</v>
      </c>
      <c r="BK335" s="19">
        <f t="shared" si="392"/>
        <v>0.20140523590751258</v>
      </c>
      <c r="BL335" s="19">
        <f t="shared" si="393"/>
        <v>0.56907980714507511</v>
      </c>
      <c r="BM335" s="19">
        <f t="shared" si="394"/>
        <v>0.54813656768952757</v>
      </c>
      <c r="BN335" s="19">
        <f t="shared" si="395"/>
        <v>0.44664755054429861</v>
      </c>
    </row>
    <row r="336" spans="1:66" x14ac:dyDescent="0.25">
      <c r="A336" t="s">
        <v>99</v>
      </c>
      <c r="B336" t="s">
        <v>120</v>
      </c>
      <c r="C336" t="s">
        <v>417</v>
      </c>
      <c r="D336" s="16">
        <v>44349</v>
      </c>
      <c r="E336" s="15">
        <f>VLOOKUP(A336,home!$A$2:$E$405,3,FALSE)</f>
        <v>1.34653465346535</v>
      </c>
      <c r="F336" s="15">
        <f>VLOOKUP(B336,home!$B$2:$E$405,3,FALSE)</f>
        <v>0.74</v>
      </c>
      <c r="G336" s="15">
        <f>VLOOKUP(C336,away!$B$2:$E$405,4,FALSE)</f>
        <v>0.74</v>
      </c>
      <c r="H336" s="15">
        <f>VLOOKUP(A336,away!$A$2:$E$405,3,FALSE)</f>
        <v>1.28712871287129</v>
      </c>
      <c r="I336" s="15">
        <f>VLOOKUP(C336,away!$B$2:$E$405,3,FALSE)</f>
        <v>0.63</v>
      </c>
      <c r="J336" s="15">
        <f>VLOOKUP(B336,home!$B$2:$E$405,4,FALSE)</f>
        <v>1.19</v>
      </c>
      <c r="K336" s="17">
        <f t="shared" si="396"/>
        <v>0.73736237623762568</v>
      </c>
      <c r="L336" s="17">
        <f t="shared" si="397"/>
        <v>0.96496039603960615</v>
      </c>
      <c r="M336" s="18">
        <f t="shared" si="342"/>
        <v>0.18225968425977934</v>
      </c>
      <c r="N336" s="18">
        <f t="shared" si="343"/>
        <v>0.13439143387811028</v>
      </c>
      <c r="O336" s="18">
        <f t="shared" si="344"/>
        <v>0.17587337710537021</v>
      </c>
      <c r="P336" s="18">
        <f t="shared" si="345"/>
        <v>0.12968241125935184</v>
      </c>
      <c r="Q336" s="18">
        <f t="shared" si="346"/>
        <v>4.9547593515172565E-2</v>
      </c>
      <c r="R336" s="18">
        <f t="shared" si="347"/>
        <v>8.4855421812210535E-2</v>
      </c>
      <c r="S336" s="18">
        <f t="shared" si="348"/>
        <v>2.3068085323341741E-2</v>
      </c>
      <c r="T336" s="18">
        <f t="shared" si="349"/>
        <v>4.7811465461210338E-2</v>
      </c>
      <c r="U336" s="18">
        <f t="shared" si="350"/>
        <v>6.2569195464097616E-2</v>
      </c>
      <c r="V336" s="18">
        <f t="shared" si="351"/>
        <v>1.8237256363188338E-3</v>
      </c>
      <c r="W336" s="18">
        <f t="shared" si="352"/>
        <v>1.2178177097067875E-2</v>
      </c>
      <c r="X336" s="18">
        <f t="shared" si="353"/>
        <v>1.1751458594627076E-2</v>
      </c>
      <c r="Y336" s="18">
        <f t="shared" si="354"/>
        <v>5.6698460697571888E-3</v>
      </c>
      <c r="Z336" s="18">
        <f t="shared" si="355"/>
        <v>2.7294040479339501E-2</v>
      </c>
      <c r="AA336" s="18">
        <f t="shared" si="356"/>
        <v>2.0125598544971719E-2</v>
      </c>
      <c r="AB336" s="18">
        <f t="shared" si="357"/>
        <v>7.4199295831624233E-3</v>
      </c>
      <c r="AC336" s="18">
        <f t="shared" si="358"/>
        <v>8.1101704881229145E-5</v>
      </c>
      <c r="AD336" s="18">
        <f t="shared" si="359"/>
        <v>2.244932400634149E-3</v>
      </c>
      <c r="AE336" s="18">
        <f t="shared" si="360"/>
        <v>2.1662708583980719E-3</v>
      </c>
      <c r="AF336" s="18">
        <f t="shared" si="361"/>
        <v>1.0451827927244308E-3</v>
      </c>
      <c r="AG336" s="18">
        <f t="shared" si="362"/>
        <v>3.3618666720038271E-4</v>
      </c>
      <c r="AH336" s="18">
        <f t="shared" si="363"/>
        <v>6.5844170276161216E-3</v>
      </c>
      <c r="AI336" s="18">
        <f t="shared" si="364"/>
        <v>4.8551013856225084E-3</v>
      </c>
      <c r="AJ336" s="18">
        <f t="shared" si="365"/>
        <v>1.7899845472886006E-3</v>
      </c>
      <c r="AK336" s="18">
        <f t="shared" si="366"/>
        <v>4.3995575307245114E-4</v>
      </c>
      <c r="AL336" s="18">
        <f t="shared" si="367"/>
        <v>2.308237214161161E-6</v>
      </c>
      <c r="AM336" s="18">
        <f t="shared" si="368"/>
        <v>3.3106573788488683E-4</v>
      </c>
      <c r="AN336" s="18">
        <f t="shared" si="369"/>
        <v>3.1946532554454483E-4</v>
      </c>
      <c r="AO336" s="18">
        <f t="shared" si="370"/>
        <v>1.5413569352919286E-4</v>
      </c>
      <c r="AP336" s="18">
        <f t="shared" si="371"/>
        <v>4.9578279957256425E-5</v>
      </c>
      <c r="AQ336" s="18">
        <f t="shared" si="372"/>
        <v>1.1960269165629158E-5</v>
      </c>
      <c r="AR336" s="18">
        <f t="shared" si="373"/>
        <v>1.2707403325316763E-3</v>
      </c>
      <c r="AS336" s="18">
        <f t="shared" si="374"/>
        <v>9.3699611117654751E-4</v>
      </c>
      <c r="AT336" s="18">
        <f t="shared" si="375"/>
        <v>3.4545283953127674E-4</v>
      </c>
      <c r="AU336" s="18">
        <f t="shared" si="376"/>
        <v>8.4907975544939147E-5</v>
      </c>
      <c r="AV336" s="18">
        <f t="shared" si="377"/>
        <v>1.5651986652335631E-5</v>
      </c>
      <c r="AW336" s="18">
        <f t="shared" si="378"/>
        <v>4.5621378228466825E-8</v>
      </c>
      <c r="AX336" s="18">
        <f t="shared" si="379"/>
        <v>4.0685903196277176E-5</v>
      </c>
      <c r="AY336" s="18">
        <f t="shared" si="380"/>
        <v>3.9260285261508696E-5</v>
      </c>
      <c r="AZ336" s="18">
        <f t="shared" si="381"/>
        <v>1.8942310207286673E-5</v>
      </c>
      <c r="BA336" s="18">
        <f t="shared" si="382"/>
        <v>6.0928597198428069E-6</v>
      </c>
      <c r="BB336" s="18">
        <f t="shared" si="383"/>
        <v>1.4698420820683196E-6</v>
      </c>
      <c r="BC336" s="18">
        <f t="shared" si="384"/>
        <v>2.8366787952566508E-7</v>
      </c>
      <c r="BD336" s="18">
        <f t="shared" si="385"/>
        <v>2.0436901575721108E-4</v>
      </c>
      <c r="BE336" s="18">
        <f t="shared" si="386"/>
        <v>1.5069402308808195E-4</v>
      </c>
      <c r="BF336" s="18">
        <f t="shared" si="387"/>
        <v>5.5558051474517857E-5</v>
      </c>
      <c r="BG336" s="18">
        <f t="shared" si="388"/>
        <v>1.3655472284794273E-5</v>
      </c>
      <c r="BH336" s="18">
        <f t="shared" si="389"/>
        <v>2.5172578731407358E-6</v>
      </c>
      <c r="BI336" s="18">
        <f t="shared" si="390"/>
        <v>3.7122624938838506E-7</v>
      </c>
      <c r="BJ336" s="19">
        <f t="shared" si="391"/>
        <v>0.26811548750933034</v>
      </c>
      <c r="BK336" s="19">
        <f t="shared" si="392"/>
        <v>0.3369565767061487</v>
      </c>
      <c r="BL336" s="19">
        <f t="shared" si="393"/>
        <v>0.36759389551557603</v>
      </c>
      <c r="BM336" s="19">
        <f t="shared" si="394"/>
        <v>0.24331086371651667</v>
      </c>
      <c r="BN336" s="19">
        <f t="shared" si="395"/>
        <v>0.75660992182999476</v>
      </c>
    </row>
    <row r="337" spans="1:66" x14ac:dyDescent="0.25">
      <c r="A337" t="s">
        <v>99</v>
      </c>
      <c r="B337" t="s">
        <v>119</v>
      </c>
      <c r="C337" t="s">
        <v>100</v>
      </c>
      <c r="D337" s="16">
        <v>44349</v>
      </c>
      <c r="E337" s="15">
        <f>VLOOKUP(A337,home!$A$2:$E$405,3,FALSE)</f>
        <v>1.34653465346535</v>
      </c>
      <c r="F337" s="15">
        <f>VLOOKUP(B337,home!$B$2:$E$405,3,FALSE)</f>
        <v>0.8</v>
      </c>
      <c r="G337" s="15">
        <f>VLOOKUP(C337,away!$B$2:$E$405,4,FALSE)</f>
        <v>1.19</v>
      </c>
      <c r="H337" s="15">
        <f>VLOOKUP(A337,away!$A$2:$E$405,3,FALSE)</f>
        <v>1.28712871287129</v>
      </c>
      <c r="I337" s="15">
        <f>VLOOKUP(C337,away!$B$2:$E$405,3,FALSE)</f>
        <v>0.74</v>
      </c>
      <c r="J337" s="15">
        <f>VLOOKUP(B337,home!$B$2:$E$405,4,FALSE)</f>
        <v>1.61</v>
      </c>
      <c r="K337" s="17">
        <f t="shared" si="396"/>
        <v>1.281900990099013</v>
      </c>
      <c r="L337" s="17">
        <f t="shared" si="397"/>
        <v>1.5334851485148551</v>
      </c>
      <c r="M337" s="18">
        <f t="shared" ref="M337:M400" si="398">_xlfn.POISSON.DIST(0,K337,FALSE) * _xlfn.POISSON.DIST(0,L337,FALSE)</f>
        <v>5.9881591680466445E-2</v>
      </c>
      <c r="N337" s="18">
        <f t="shared" ref="N337:N400" si="399">_xlfn.POISSON.DIST(1,K337,FALSE) * _xlfn.POISSON.DIST(0,L337,FALSE)</f>
        <v>7.6762271663894766E-2</v>
      </c>
      <c r="O337" s="18">
        <f t="shared" ref="O337:O400" si="400">_xlfn.POISSON.DIST(0,K337,FALSE) * _xlfn.POISSON.DIST(1,L337,FALSE)</f>
        <v>9.1827531511426003E-2</v>
      </c>
      <c r="P337" s="18">
        <f t="shared" ref="P337:P400" si="401">_xlfn.POISSON.DIST(1,K337,FALSE) * _xlfn.POISSON.DIST(1,L337,FALSE)</f>
        <v>0.1177138035628453</v>
      </c>
      <c r="Q337" s="18">
        <f t="shared" ref="Q337:Q400" si="402">_xlfn.POISSON.DIST(2,K337,FALSE) * _xlfn.POISSON.DIST(0,L337,FALSE)</f>
        <v>4.9200816024098065E-2</v>
      </c>
      <c r="R337" s="18">
        <f t="shared" ref="R337:R400" si="403">_xlfn.POISSON.DIST(0,K337,FALSE) * _xlfn.POISSON.DIST(2,L337,FALSE)</f>
        <v>7.0408077898775845E-2</v>
      </c>
      <c r="S337" s="18">
        <f t="shared" ref="S337:S400" si="404">_xlfn.POISSON.DIST(2,K337,FALSE) * _xlfn.POISSON.DIST(2,L337,FALSE)</f>
        <v>5.7849746309232557E-2</v>
      </c>
      <c r="T337" s="18">
        <f t="shared" ref="T337:T400" si="405">_xlfn.POISSON.DIST(2,K337,FALSE) * _xlfn.POISSON.DIST(1,L337,FALSE)</f>
        <v>7.5448720667766075E-2</v>
      </c>
      <c r="U337" s="18">
        <f t="shared" ref="U337:U400" si="406">_xlfn.POISSON.DIST(1,K337,FALSE) * _xlfn.POISSON.DIST(2,L337,FALSE)</f>
        <v>9.0256184769409178E-2</v>
      </c>
      <c r="V337" s="18">
        <f t="shared" ref="V337:V400" si="407">_xlfn.POISSON.DIST(3,K337,FALSE) * _xlfn.POISSON.DIST(3,L337,FALSE)</f>
        <v>1.2635516714650031E-2</v>
      </c>
      <c r="W337" s="18">
        <f t="shared" ref="W337:W400" si="408">_xlfn.POISSON.DIST(3,K337,FALSE) * _xlfn.POISSON.DIST(0,L337,FALSE)</f>
        <v>2.1023524924990242E-2</v>
      </c>
      <c r="X337" s="18">
        <f t="shared" ref="X337:X400" si="409">_xlfn.POISSON.DIST(3,K337,FALSE) * _xlfn.POISSON.DIST(1,L337,FALSE)</f>
        <v>3.2239263241904417E-2</v>
      </c>
      <c r="Y337" s="18">
        <f t="shared" ref="Y337:Y400" si="410">_xlfn.POISSON.DIST(3,K337,FALSE) * _xlfn.POISSON.DIST(2,L337,FALSE)</f>
        <v>2.471921569026066E-2</v>
      </c>
      <c r="Z337" s="18">
        <f t="shared" ref="Z337:Z400" si="411">_xlfn.POISSON.DIST(0,K337,FALSE) * _xlfn.POISSON.DIST(3,L337,FALSE)</f>
        <v>3.5989913931083244E-2</v>
      </c>
      <c r="AA337" s="18">
        <f t="shared" ref="AA337:AA400" si="412">_xlfn.POISSON.DIST(1,K337,FALSE) * _xlfn.POISSON.DIST(3,L337,FALSE)</f>
        <v>4.613550630183387E-2</v>
      </c>
      <c r="AB337" s="18">
        <f t="shared" ref="AB337:AB400" si="413">_xlfn.POISSON.DIST(2,K337,FALSE) * _xlfn.POISSON.DIST(3,L337,FALSE)</f>
        <v>2.9570575603520052E-2</v>
      </c>
      <c r="AC337" s="18">
        <f t="shared" ref="AC337:AC400" si="414">_xlfn.POISSON.DIST(4,K337,FALSE) * _xlfn.POISSON.DIST(4,L337,FALSE)</f>
        <v>1.5524123218869654E-3</v>
      </c>
      <c r="AD337" s="18">
        <f t="shared" ref="AD337:AD400" si="415">_xlfn.POISSON.DIST(4,K337,FALSE) * _xlfn.POISSON.DIST(0,L337,FALSE)</f>
        <v>6.7375193541790663E-3</v>
      </c>
      <c r="AE337" s="18">
        <f t="shared" ref="AE337:AE400" si="416">_xlfn.POISSON.DIST(4,K337,FALSE) * _xlfn.POISSON.DIST(1,L337,FALSE)</f>
        <v>1.0331885867464996E-2</v>
      </c>
      <c r="AF337" s="18">
        <f t="shared" ref="AF337:AF400" si="417">_xlfn.POISSON.DIST(4,K337,FALSE) * _xlfn.POISSON.DIST(2,L337,FALSE)</f>
        <v>7.9218967669540483E-3</v>
      </c>
      <c r="AG337" s="18">
        <f t="shared" ref="AG337:AG400" si="418">_xlfn.POISSON.DIST(4,K337,FALSE) * _xlfn.POISSON.DIST(3,L337,FALSE)</f>
        <v>4.0493703467306252E-3</v>
      </c>
      <c r="AH337" s="18">
        <f t="shared" ref="AH337:AH400" si="419">_xlfn.POISSON.DIST(0,K337,FALSE) * _xlfn.POISSON.DIST(4,L337,FALSE)</f>
        <v>1.3797499627411006E-2</v>
      </c>
      <c r="AI337" s="18">
        <f t="shared" ref="AI337:AI400" si="420">_xlfn.POISSON.DIST(1,K337,FALSE) * _xlfn.POISSON.DIST(4,L337,FALSE)</f>
        <v>1.7687028433268932E-2</v>
      </c>
      <c r="AJ337" s="18">
        <f t="shared" ref="AJ337:AJ400" si="421">_xlfn.POISSON.DIST(2,K337,FALSE) * _xlfn.POISSON.DIST(4,L337,FALSE)</f>
        <v>1.1336509630258422E-2</v>
      </c>
      <c r="AK337" s="18">
        <f t="shared" ref="AK337:AK400" si="422">_xlfn.POISSON.DIST(3,K337,FALSE) * _xlfn.POISSON.DIST(4,L337,FALSE)</f>
        <v>4.8440943064317578E-3</v>
      </c>
      <c r="AL337" s="18">
        <f t="shared" ref="AL337:AL400" si="423">_xlfn.POISSON.DIST(5,K337,FALSE) * _xlfn.POISSON.DIST(5,L337,FALSE)</f>
        <v>1.220678034627148E-4</v>
      </c>
      <c r="AM337" s="18">
        <f t="shared" ref="AM337:AM400" si="424">_xlfn.POISSON.DIST(5,K337,FALSE) * _xlfn.POISSON.DIST(0,L337,FALSE)</f>
        <v>1.7273665461866811E-3</v>
      </c>
      <c r="AN337" s="18">
        <f t="shared" ref="AN337:AN400" si="425">_xlfn.POISSON.DIST(5,K337,FALSE) * _xlfn.POISSON.DIST(1,L337,FALSE)</f>
        <v>2.648890944618675E-3</v>
      </c>
      <c r="AO337" s="18">
        <f t="shared" ref="AO337:AO400" si="426">_xlfn.POISSON.DIST(5,K337,FALSE) * _xlfn.POISSON.DIST(2,L337,FALSE)</f>
        <v>2.0310174618041123E-3</v>
      </c>
      <c r="AP337" s="18">
        <f t="shared" ref="AP337:AP400" si="427">_xlfn.POISSON.DIST(5,K337,FALSE) * _xlfn.POISSON.DIST(3,L337,FALSE)</f>
        <v>1.0381783713503141E-3</v>
      </c>
      <c r="AQ337" s="18">
        <f t="shared" ref="AQ337:AQ400" si="428">_xlfn.POISSON.DIST(5,K337,FALSE) * _xlfn.POISSON.DIST(4,L337,FALSE)</f>
        <v>3.9800777849376161E-4</v>
      </c>
      <c r="AR337" s="18">
        <f t="shared" ref="AR337:AR400" si="429">_xlfn.POISSON.DIST(0,K337,FALSE) * _xlfn.POISSON.DIST(5,L337,FALSE)</f>
        <v>4.2316521530548074E-3</v>
      </c>
      <c r="AS337" s="18">
        <f t="shared" ref="AS337:AS400" si="430">_xlfn.POISSON.DIST(1,K337,FALSE) * _xlfn.POISSON.DIST(5,L337,FALSE)</f>
        <v>5.4245590847555782E-3</v>
      </c>
      <c r="AT337" s="18">
        <f t="shared" ref="AT337:AT400" si="431">_xlfn.POISSON.DIST(2,K337,FALSE) * _xlfn.POISSON.DIST(5,L337,FALSE)</f>
        <v>3.4768738307993864E-3</v>
      </c>
      <c r="AU337" s="18">
        <f t="shared" ref="AU337:AU400" si="432">_xlfn.POISSON.DIST(3,K337,FALSE) * _xlfn.POISSON.DIST(5,L337,FALSE)</f>
        <v>1.4856693353836946E-3</v>
      </c>
      <c r="AV337" s="18">
        <f t="shared" ref="AV337:AV400" si="433">_xlfn.POISSON.DIST(4,K337,FALSE) * _xlfn.POISSON.DIST(5,L337,FALSE)</f>
        <v>4.7612024799702517E-4</v>
      </c>
      <c r="AW337" s="18">
        <f t="shared" ref="AW337:AW400" si="434">_xlfn.POISSON.DIST(6,K337,FALSE) * _xlfn.POISSON.DIST(6,L337,FALSE)</f>
        <v>6.6654992864142797E-6</v>
      </c>
      <c r="AX337" s="18">
        <f t="shared" ref="AX337:AX400" si="435">_xlfn.POISSON.DIST(6,K337,FALSE) * _xlfn.POISSON.DIST(0,L337,FALSE)</f>
        <v>3.6905214763676981E-4</v>
      </c>
      <c r="AY337" s="18">
        <f t="shared" ref="AY337:AY400" si="436">_xlfn.POISSON.DIST(6,K337,FALSE) * _xlfn.POISSON.DIST(1,L337,FALSE)</f>
        <v>5.6593598742849817E-4</v>
      </c>
      <c r="AZ337" s="18">
        <f t="shared" ref="AZ337:AZ400" si="437">_xlfn.POISSON.DIST(6,K337,FALSE) * _xlfn.POISSON.DIST(2,L337,FALSE)</f>
        <v>4.33927215865846E-4</v>
      </c>
      <c r="BA337" s="18">
        <f t="shared" ref="BA337:BA400" si="438">_xlfn.POISSON.DIST(6,K337,FALSE) * _xlfn.POISSON.DIST(3,L337,FALSE)</f>
        <v>2.2180698035555808E-4</v>
      </c>
      <c r="BB337" s="18">
        <f t="shared" ref="BB337:BB400" si="439">_xlfn.POISSON.DIST(6,K337,FALSE) * _xlfn.POISSON.DIST(4,L337,FALSE)</f>
        <v>8.5034427553043614E-5</v>
      </c>
      <c r="BC337" s="18">
        <f t="shared" ref="BC337:BC400" si="440">_xlfn.POISSON.DIST(6,K337,FALSE) * _xlfn.POISSON.DIST(5,L337,FALSE)</f>
        <v>2.6079806353010973E-5</v>
      </c>
      <c r="BD337" s="18">
        <f t="shared" ref="BD337:BD400" si="441">_xlfn.POISSON.DIST(0,K337,FALSE) * _xlfn.POISSON.DIST(6,L337,FALSE)</f>
        <v>1.0815292883984092E-3</v>
      </c>
      <c r="BE337" s="18">
        <f t="shared" ref="BE337:BE400" si="442">_xlfn.POISSON.DIST(1,K337,FALSE) * _xlfn.POISSON.DIST(6,L337,FALSE)</f>
        <v>1.3864134656190019E-3</v>
      </c>
      <c r="BF337" s="18">
        <f t="shared" ref="BF337:BF400" si="443">_xlfn.POISSON.DIST(2,K337,FALSE) * _xlfn.POISSON.DIST(6,L337,FALSE)</f>
        <v>8.8862239713180145E-4</v>
      </c>
      <c r="BG337" s="18">
        <f t="shared" ref="BG337:BG400" si="444">_xlfn.POISSON.DIST(3,K337,FALSE) * _xlfn.POISSON.DIST(6,L337,FALSE)</f>
        <v>3.7970864356913839E-4</v>
      </c>
      <c r="BH337" s="18">
        <f t="shared" ref="BH337:BH400" si="445">_xlfn.POISSON.DIST(4,K337,FALSE) * _xlfn.POISSON.DIST(6,L337,FALSE)</f>
        <v>1.2168722153510791E-4</v>
      </c>
      <c r="BI337" s="18">
        <f t="shared" ref="BI337:BI400" si="446">_xlfn.POISSON.DIST(5,K337,FALSE) * _xlfn.POISSON.DIST(6,L337,FALSE)</f>
        <v>3.1198193953650546E-5</v>
      </c>
      <c r="BJ337" s="19">
        <f t="shared" ref="BJ337:BJ400" si="447">SUM(N337,Q337,T337,W337,X337,Y337,AD337,AE337,AF337,AG337,AM337,AN337,AO337,AP337,AQ337,AX337,AY337,AZ337,BA337,BB337,BC337)</f>
        <v>0.31797978221588913</v>
      </c>
      <c r="BK337" s="19">
        <f t="shared" ref="BK337:BK400" si="448">SUM(M337,P337,S337,V337,AC337,AL337,AY337)</f>
        <v>0.25032107437997253</v>
      </c>
      <c r="BL337" s="19">
        <f t="shared" ref="BL337:BL400" si="449">SUM(O337,R337,U337,AA337,AB337,AH337,AI337,AJ337,AK337,AR337,AS337,AT337,AU337,AV337,BD337,BE337,BF337,BG337,BH337,BI337)</f>
        <v>0.39484704194453257</v>
      </c>
      <c r="BM337" s="19">
        <f t="shared" ref="BM337:BM400" si="450">SUM(S337:BI337)</f>
        <v>0.53278444964182925</v>
      </c>
      <c r="BN337" s="19">
        <f t="shared" ref="BN337:BN400" si="451">SUM(M337:R337)</f>
        <v>0.46579409234150643</v>
      </c>
    </row>
    <row r="338" spans="1:66" x14ac:dyDescent="0.25">
      <c r="A338" t="s">
        <v>122</v>
      </c>
      <c r="B338" t="s">
        <v>136</v>
      </c>
      <c r="C338" t="s">
        <v>127</v>
      </c>
      <c r="D338" s="16">
        <v>44349</v>
      </c>
      <c r="E338" s="15">
        <f>VLOOKUP(A338,home!$A$2:$E$405,3,FALSE)</f>
        <v>1.36038961038961</v>
      </c>
      <c r="F338" s="15">
        <f>VLOOKUP(B338,home!$B$2:$E$405,3,FALSE)</f>
        <v>1.52</v>
      </c>
      <c r="G338" s="15">
        <f>VLOOKUP(C338,away!$B$2:$E$405,4,FALSE)</f>
        <v>1.02</v>
      </c>
      <c r="H338" s="15">
        <f>VLOOKUP(A338,away!$A$2:$E$405,3,FALSE)</f>
        <v>1.1655844155844199</v>
      </c>
      <c r="I338" s="15">
        <f>VLOOKUP(C338,away!$B$2:$E$405,3,FALSE)</f>
        <v>0.85</v>
      </c>
      <c r="J338" s="15">
        <f>VLOOKUP(B338,home!$B$2:$E$405,4,FALSE)</f>
        <v>0.98</v>
      </c>
      <c r="K338" s="17">
        <f t="shared" si="396"/>
        <v>2.1091480519480514</v>
      </c>
      <c r="L338" s="17">
        <f t="shared" si="397"/>
        <v>0.97093181818182173</v>
      </c>
      <c r="M338" s="18">
        <f t="shared" si="398"/>
        <v>4.5955586023835385E-2</v>
      </c>
      <c r="N338" s="18">
        <f t="shared" si="399"/>
        <v>9.6927134738303486E-2</v>
      </c>
      <c r="O338" s="18">
        <f t="shared" si="400"/>
        <v>4.4619740693733596E-2</v>
      </c>
      <c r="P338" s="18">
        <f t="shared" si="401"/>
        <v>9.4109639162615402E-2</v>
      </c>
      <c r="Q338" s="18">
        <f t="shared" si="402"/>
        <v>0.10221683870709958</v>
      </c>
      <c r="R338" s="18">
        <f t="shared" si="403"/>
        <v>2.1661362979284088E-2</v>
      </c>
      <c r="S338" s="18">
        <f t="shared" si="404"/>
        <v>4.8180346229966968E-2</v>
      </c>
      <c r="T338" s="18">
        <f t="shared" si="405"/>
        <v>9.9245581054682189E-2</v>
      </c>
      <c r="U338" s="18">
        <f t="shared" si="406"/>
        <v>4.5687021530296669E-2</v>
      </c>
      <c r="V338" s="18">
        <f t="shared" si="407"/>
        <v>1.0962843308175223E-2</v>
      </c>
      <c r="W338" s="18">
        <f t="shared" si="408"/>
        <v>7.1863482078455762E-2</v>
      </c>
      <c r="X338" s="18">
        <f t="shared" si="409"/>
        <v>6.97745413153118E-2</v>
      </c>
      <c r="Y338" s="18">
        <f t="shared" si="410"/>
        <v>3.3873161131039164E-2</v>
      </c>
      <c r="Z338" s="18">
        <f t="shared" si="411"/>
        <v>7.0105688472575688E-3</v>
      </c>
      <c r="AA338" s="18">
        <f t="shared" si="412"/>
        <v>1.4786327627240995E-2</v>
      </c>
      <c r="AB338" s="18">
        <f t="shared" si="413"/>
        <v>1.5593277055230505E-2</v>
      </c>
      <c r="AC338" s="18">
        <f t="shared" si="414"/>
        <v>1.4031335975586783E-3</v>
      </c>
      <c r="AD338" s="18">
        <f t="shared" si="415"/>
        <v>3.7892680807994669E-2</v>
      </c>
      <c r="AE338" s="18">
        <f t="shared" si="416"/>
        <v>3.6791209472689677E-2</v>
      </c>
      <c r="AF338" s="18">
        <f t="shared" si="417"/>
        <v>1.7860877953213426E-2</v>
      </c>
      <c r="AG338" s="18">
        <f t="shared" si="418"/>
        <v>5.7805649018123758E-3</v>
      </c>
      <c r="AH338" s="18">
        <f t="shared" si="419"/>
        <v>1.7016960893391571E-3</v>
      </c>
      <c r="AI338" s="18">
        <f t="shared" si="420"/>
        <v>3.5891289918372998E-3</v>
      </c>
      <c r="AJ338" s="18">
        <f t="shared" si="421"/>
        <v>3.7850022106619588E-3</v>
      </c>
      <c r="AK338" s="18">
        <f t="shared" si="422"/>
        <v>2.6610433464122466E-3</v>
      </c>
      <c r="AL338" s="18">
        <f t="shared" si="423"/>
        <v>1.1493566548771787E-4</v>
      </c>
      <c r="AM338" s="18">
        <f t="shared" si="424"/>
        <v>1.5984254781854248E-2</v>
      </c>
      <c r="AN338" s="18">
        <f t="shared" si="425"/>
        <v>1.551962155762722E-2</v>
      </c>
      <c r="AO338" s="18">
        <f t="shared" si="426"/>
        <v>7.5342471882203959E-3</v>
      </c>
      <c r="AP338" s="18">
        <f t="shared" si="427"/>
        <v>2.4384134403633694E-3</v>
      </c>
      <c r="AQ338" s="18">
        <f t="shared" si="428"/>
        <v>5.9188329878274927E-4</v>
      </c>
      <c r="AR338" s="18">
        <f t="shared" si="429"/>
        <v>3.3044617560299284E-4</v>
      </c>
      <c r="AS338" s="18">
        <f t="shared" si="430"/>
        <v>6.9695990754673593E-4</v>
      </c>
      <c r="AT338" s="18">
        <f t="shared" si="431"/>
        <v>7.3499581564404634E-4</v>
      </c>
      <c r="AU338" s="18">
        <f t="shared" si="432"/>
        <v>5.1673833091853648E-4</v>
      </c>
      <c r="AV338" s="18">
        <f t="shared" si="433"/>
        <v>2.7246941100592971E-4</v>
      </c>
      <c r="AW338" s="18">
        <f t="shared" si="434"/>
        <v>6.5380481350660734E-6</v>
      </c>
      <c r="AX338" s="18">
        <f t="shared" si="435"/>
        <v>5.6188599724982021E-3</v>
      </c>
      <c r="AY338" s="18">
        <f t="shared" si="436"/>
        <v>5.4555299292067391E-3</v>
      </c>
      <c r="AZ338" s="18">
        <f t="shared" si="437"/>
        <v>2.648473796655022E-3</v>
      </c>
      <c r="BA338" s="18">
        <f t="shared" si="438"/>
        <v>8.5716249293105781E-4</v>
      </c>
      <c r="BB338" s="18">
        <f t="shared" si="439"/>
        <v>2.0806158443470367E-4</v>
      </c>
      <c r="BC338" s="18">
        <f t="shared" si="440"/>
        <v>4.0402722493795508E-5</v>
      </c>
      <c r="BD338" s="18">
        <f t="shared" si="441"/>
        <v>5.3473451014907205E-5</v>
      </c>
      <c r="BE338" s="18">
        <f t="shared" si="442"/>
        <v>1.1278342503903106E-4</v>
      </c>
      <c r="BF338" s="18">
        <f t="shared" si="443"/>
        <v>1.1893847060655078E-4</v>
      </c>
      <c r="BG338" s="18">
        <f t="shared" si="444"/>
        <v>8.3619614527162393E-5</v>
      </c>
      <c r="BH338" s="18">
        <f t="shared" si="445"/>
        <v>4.4091536771152884E-5</v>
      </c>
      <c r="BI338" s="18">
        <f t="shared" si="446"/>
        <v>1.8599115777654587E-5</v>
      </c>
      <c r="BJ338" s="19">
        <f t="shared" si="447"/>
        <v>0.62912298292566959</v>
      </c>
      <c r="BK338" s="19">
        <f t="shared" si="448"/>
        <v>0.20618201391684612</v>
      </c>
      <c r="BL338" s="19">
        <f t="shared" si="449"/>
        <v>0.15706771577849116</v>
      </c>
      <c r="BM338" s="19">
        <f t="shared" si="450"/>
        <v>0.58844398728232128</v>
      </c>
      <c r="BN338" s="19">
        <f t="shared" si="451"/>
        <v>0.40549030230487149</v>
      </c>
    </row>
    <row r="339" spans="1:66" x14ac:dyDescent="0.25">
      <c r="A339" t="s">
        <v>122</v>
      </c>
      <c r="B339" t="s">
        <v>123</v>
      </c>
      <c r="C339" t="s">
        <v>130</v>
      </c>
      <c r="D339" s="16">
        <v>44349</v>
      </c>
      <c r="E339" s="15">
        <f>VLOOKUP(A339,home!$A$2:$E$405,3,FALSE)</f>
        <v>1.36038961038961</v>
      </c>
      <c r="F339" s="15">
        <f>VLOOKUP(B339,home!$B$2:$E$405,3,FALSE)</f>
        <v>1.07</v>
      </c>
      <c r="G339" s="15">
        <f>VLOOKUP(C339,away!$B$2:$E$405,4,FALSE)</f>
        <v>0.68</v>
      </c>
      <c r="H339" s="15">
        <f>VLOOKUP(A339,away!$A$2:$E$405,3,FALSE)</f>
        <v>1.1655844155844199</v>
      </c>
      <c r="I339" s="15">
        <f>VLOOKUP(C339,away!$B$2:$E$405,3,FALSE)</f>
        <v>1.19</v>
      </c>
      <c r="J339" s="15">
        <f>VLOOKUP(B339,home!$B$2:$E$405,4,FALSE)</f>
        <v>1.19</v>
      </c>
      <c r="K339" s="17">
        <f t="shared" si="396"/>
        <v>0.98981948051948032</v>
      </c>
      <c r="L339" s="17">
        <f t="shared" si="397"/>
        <v>1.6505840909090967</v>
      </c>
      <c r="M339" s="18">
        <f t="shared" si="398"/>
        <v>7.1332475997405789E-2</v>
      </c>
      <c r="N339" s="18">
        <f t="shared" si="399"/>
        <v>7.0606274335920483E-2</v>
      </c>
      <c r="O339" s="18">
        <f t="shared" si="400"/>
        <v>0.117740250046473</v>
      </c>
      <c r="P339" s="18">
        <f t="shared" si="401"/>
        <v>0.11654159313723361</v>
      </c>
      <c r="Q339" s="18">
        <f t="shared" si="402"/>
        <v>3.4943732892298358E-2</v>
      </c>
      <c r="R339" s="18">
        <f t="shared" si="403"/>
        <v>9.7170091793183699E-2</v>
      </c>
      <c r="S339" s="18">
        <f t="shared" si="404"/>
        <v>4.7600839382956665E-2</v>
      </c>
      <c r="T339" s="18">
        <f t="shared" si="405"/>
        <v>5.7677569589004593E-2</v>
      </c>
      <c r="U339" s="18">
        <f t="shared" si="406"/>
        <v>9.6180849780759303E-2</v>
      </c>
      <c r="V339" s="18">
        <f t="shared" si="407"/>
        <v>8.6410347831549546E-3</v>
      </c>
      <c r="W339" s="18">
        <f t="shared" si="408"/>
        <v>1.1529329179622082E-2</v>
      </c>
      <c r="X339" s="18">
        <f t="shared" si="409"/>
        <v>1.903012732273824E-2</v>
      </c>
      <c r="Y339" s="18">
        <f t="shared" si="410"/>
        <v>1.5705412703443132E-2</v>
      </c>
      <c r="Z339" s="18">
        <f t="shared" si="411"/>
        <v>5.3462469208668532E-2</v>
      </c>
      <c r="AA339" s="18">
        <f t="shared" si="412"/>
        <v>5.2918193499412992E-2</v>
      </c>
      <c r="AB339" s="18">
        <f t="shared" si="413"/>
        <v>2.6189729399809153E-2</v>
      </c>
      <c r="AC339" s="18">
        <f t="shared" si="414"/>
        <v>8.8234701822539441E-4</v>
      </c>
      <c r="AD339" s="18">
        <f t="shared" si="415"/>
        <v>2.8529886548279036E-3</v>
      </c>
      <c r="AE339" s="18">
        <f t="shared" si="416"/>
        <v>4.7090976852030824E-3</v>
      </c>
      <c r="AF339" s="18">
        <f t="shared" si="417"/>
        <v>3.8863808608665313E-3</v>
      </c>
      <c r="AG339" s="18">
        <f t="shared" si="418"/>
        <v>2.138266140053299E-3</v>
      </c>
      <c r="AH339" s="18">
        <f t="shared" si="419"/>
        <v>2.2061075284136433E-2</v>
      </c>
      <c r="AI339" s="18">
        <f t="shared" si="420"/>
        <v>2.1836482077445069E-2</v>
      </c>
      <c r="AJ339" s="18">
        <f t="shared" si="421"/>
        <v>1.0807087673134808E-2</v>
      </c>
      <c r="AK339" s="18">
        <f t="shared" si="422"/>
        <v>3.565688635516926E-3</v>
      </c>
      <c r="AL339" s="18">
        <f t="shared" si="423"/>
        <v>5.7662446601525507E-5</v>
      </c>
      <c r="AM339" s="18">
        <f t="shared" si="424"/>
        <v>5.6478874964994541E-4</v>
      </c>
      <c r="AN339" s="18">
        <f t="shared" si="425"/>
        <v>9.3223132489664068E-4</v>
      </c>
      <c r="AO339" s="18">
        <f t="shared" si="426"/>
        <v>7.6936309696075237E-4</v>
      </c>
      <c r="AP339" s="18">
        <f t="shared" si="427"/>
        <v>4.2329949599199024E-4</v>
      </c>
      <c r="AQ339" s="18">
        <f t="shared" si="428"/>
        <v>1.746728534435545E-4</v>
      </c>
      <c r="AR339" s="18">
        <f t="shared" si="429"/>
        <v>7.2827319784687016E-3</v>
      </c>
      <c r="AS339" s="18">
        <f t="shared" si="430"/>
        <v>7.2085899836904967E-3</v>
      </c>
      <c r="AT339" s="18">
        <f t="shared" si="431"/>
        <v>3.5676013964672276E-3</v>
      </c>
      <c r="AU339" s="18">
        <f t="shared" si="432"/>
        <v>1.1770937869839215E-3</v>
      </c>
      <c r="AV339" s="18">
        <f t="shared" si="433"/>
        <v>2.912775901887832E-4</v>
      </c>
      <c r="AW339" s="18">
        <f t="shared" si="434"/>
        <v>2.6168824606063458E-6</v>
      </c>
      <c r="AX339" s="18">
        <f t="shared" si="435"/>
        <v>9.317315113029259E-5</v>
      </c>
      <c r="AY339" s="18">
        <f t="shared" si="436"/>
        <v>1.5379012095552991E-4</v>
      </c>
      <c r="AZ339" s="18">
        <f t="shared" si="437"/>
        <v>1.2692176349409171E-4</v>
      </c>
      <c r="BA339" s="18">
        <f t="shared" si="438"/>
        <v>6.9831681204491581E-5</v>
      </c>
      <c r="BB339" s="18">
        <f t="shared" si="439"/>
        <v>2.8815765509392398E-5</v>
      </c>
      <c r="BC339" s="18">
        <f t="shared" si="440"/>
        <v>9.5125688234340386E-6</v>
      </c>
      <c r="BD339" s="18">
        <f t="shared" si="441"/>
        <v>2.0034602570025597E-3</v>
      </c>
      <c r="BE339" s="18">
        <f t="shared" si="442"/>
        <v>1.9830639908276979E-3</v>
      </c>
      <c r="BF339" s="18">
        <f t="shared" si="443"/>
        <v>9.814376846189795E-4</v>
      </c>
      <c r="BG339" s="18">
        <f t="shared" si="444"/>
        <v>3.2381537971726672E-4</v>
      </c>
      <c r="BH339" s="18">
        <f t="shared" si="445"/>
        <v>8.0129692733990794E-5</v>
      </c>
      <c r="BI339" s="18">
        <f t="shared" si="446"/>
        <v>1.5862786167228869E-5</v>
      </c>
      <c r="BJ339" s="19">
        <f t="shared" si="447"/>
        <v>0.22642557993603785</v>
      </c>
      <c r="BK339" s="19">
        <f t="shared" si="448"/>
        <v>0.24520974288653347</v>
      </c>
      <c r="BL339" s="19">
        <f t="shared" si="449"/>
        <v>0.47338451271673826</v>
      </c>
      <c r="BM339" s="19">
        <f t="shared" si="450"/>
        <v>0.48999671330696815</v>
      </c>
      <c r="BN339" s="19">
        <f t="shared" si="451"/>
        <v>0.5083344182025149</v>
      </c>
    </row>
    <row r="340" spans="1:66" x14ac:dyDescent="0.25">
      <c r="A340" t="s">
        <v>122</v>
      </c>
      <c r="B340" t="s">
        <v>128</v>
      </c>
      <c r="C340" t="s">
        <v>135</v>
      </c>
      <c r="D340" s="16">
        <v>44349</v>
      </c>
      <c r="E340" s="15">
        <f>VLOOKUP(A340,home!$A$2:$E$405,3,FALSE)</f>
        <v>1.36038961038961</v>
      </c>
      <c r="F340" s="15">
        <f>VLOOKUP(B340,home!$B$2:$E$405,3,FALSE)</f>
        <v>1.23</v>
      </c>
      <c r="G340" s="15">
        <f>VLOOKUP(C340,away!$B$2:$E$405,4,FALSE)</f>
        <v>0.93</v>
      </c>
      <c r="H340" s="15">
        <f>VLOOKUP(A340,away!$A$2:$E$405,3,FALSE)</f>
        <v>1.1655844155844199</v>
      </c>
      <c r="I340" s="15">
        <f>VLOOKUP(C340,away!$B$2:$E$405,3,FALSE)</f>
        <v>1.08</v>
      </c>
      <c r="J340" s="15">
        <f>VLOOKUP(B340,home!$B$2:$E$405,4,FALSE)</f>
        <v>1</v>
      </c>
      <c r="K340" s="17">
        <f t="shared" si="396"/>
        <v>1.5561496753246751</v>
      </c>
      <c r="L340" s="17">
        <f t="shared" si="397"/>
        <v>1.2588311688311735</v>
      </c>
      <c r="M340" s="18">
        <f t="shared" si="398"/>
        <v>5.9905866276559278E-2</v>
      </c>
      <c r="N340" s="18">
        <f t="shared" si="399"/>
        <v>9.3222494356311122E-2</v>
      </c>
      <c r="O340" s="18">
        <f t="shared" si="400"/>
        <v>7.5411371664765095E-2</v>
      </c>
      <c r="P340" s="18">
        <f t="shared" si="401"/>
        <v>0.11735138153191262</v>
      </c>
      <c r="Q340" s="18">
        <f t="shared" si="402"/>
        <v>7.2534077162764957E-2</v>
      </c>
      <c r="R340" s="18">
        <f t="shared" si="403"/>
        <v>4.7465092567959152E-2</v>
      </c>
      <c r="S340" s="18">
        <f t="shared" si="404"/>
        <v>5.7470777084969518E-2</v>
      </c>
      <c r="T340" s="18">
        <f t="shared" si="405"/>
        <v>9.1308157134893944E-2</v>
      </c>
      <c r="U340" s="18">
        <f t="shared" si="406"/>
        <v>7.3862788388885284E-2</v>
      </c>
      <c r="V340" s="18">
        <f t="shared" si="407"/>
        <v>1.2509023661849706E-2</v>
      </c>
      <c r="W340" s="18">
        <f t="shared" si="408"/>
        <v>3.7624626875603875E-2</v>
      </c>
      <c r="X340" s="18">
        <f t="shared" si="409"/>
        <v>4.7363053026653217E-2</v>
      </c>
      <c r="Y340" s="18">
        <f t="shared" si="410"/>
        <v>2.9811043700477366E-2</v>
      </c>
      <c r="Z340" s="18">
        <f t="shared" si="411"/>
        <v>1.9916845985334625E-2</v>
      </c>
      <c r="AA340" s="18">
        <f t="shared" si="412"/>
        <v>3.0993593413570036E-2</v>
      </c>
      <c r="AB340" s="18">
        <f t="shared" si="413"/>
        <v>2.4115335163836002E-2</v>
      </c>
      <c r="AC340" s="18">
        <f t="shared" si="414"/>
        <v>1.5315186345404774E-3</v>
      </c>
      <c r="AD340" s="18">
        <f t="shared" si="415"/>
        <v>1.4637387724170762E-2</v>
      </c>
      <c r="AE340" s="18">
        <f t="shared" si="416"/>
        <v>1.8425999897452951E-2</v>
      </c>
      <c r="AF340" s="18">
        <f t="shared" si="417"/>
        <v>1.1597611493896895E-2</v>
      </c>
      <c r="AG340" s="18">
        <f t="shared" si="418"/>
        <v>4.8664782775040272E-3</v>
      </c>
      <c r="AH340" s="18">
        <f t="shared" si="419"/>
        <v>6.2679866277873123E-3</v>
      </c>
      <c r="AI340" s="18">
        <f t="shared" si="420"/>
        <v>9.7539253557706318E-3</v>
      </c>
      <c r="AJ340" s="18">
        <f t="shared" si="421"/>
        <v>7.5892838877617934E-3</v>
      </c>
      <c r="AK340" s="18">
        <f t="shared" si="422"/>
        <v>3.9366872192957677E-3</v>
      </c>
      <c r="AL340" s="18">
        <f t="shared" si="423"/>
        <v>1.200054944705932E-4</v>
      </c>
      <c r="AM340" s="18">
        <f t="shared" si="424"/>
        <v>4.5555932309139383E-3</v>
      </c>
      <c r="AN340" s="18">
        <f t="shared" si="425"/>
        <v>5.7347227515907751E-3</v>
      </c>
      <c r="AO340" s="18">
        <f t="shared" si="426"/>
        <v>3.6095238721538703E-3</v>
      </c>
      <c r="AP340" s="18">
        <f t="shared" si="427"/>
        <v>1.5145937183024935E-3</v>
      </c>
      <c r="AQ340" s="18">
        <f t="shared" si="428"/>
        <v>4.7665444517877022E-4</v>
      </c>
      <c r="AR340" s="18">
        <f t="shared" si="429"/>
        <v>1.5780673865751342E-3</v>
      </c>
      <c r="AS340" s="18">
        <f t="shared" si="430"/>
        <v>2.4557090512593535E-3</v>
      </c>
      <c r="AT340" s="18">
        <f t="shared" si="431"/>
        <v>1.9107254214045548E-3</v>
      </c>
      <c r="AU340" s="18">
        <f t="shared" si="432"/>
        <v>9.9112491471776694E-4</v>
      </c>
      <c r="AV340" s="18">
        <f t="shared" si="433"/>
        <v>3.8558467856106255E-4</v>
      </c>
      <c r="AW340" s="18">
        <f t="shared" si="434"/>
        <v>6.5300646955982449E-6</v>
      </c>
      <c r="AX340" s="18">
        <f t="shared" si="435"/>
        <v>1.1815308211996702E-3</v>
      </c>
      <c r="AY340" s="18">
        <f t="shared" si="436"/>
        <v>1.4873478246608372E-3</v>
      </c>
      <c r="AZ340" s="18">
        <f t="shared" si="437"/>
        <v>9.3615990028815272E-4</v>
      </c>
      <c r="BA340" s="18">
        <f t="shared" si="438"/>
        <v>3.9282242049753678E-4</v>
      </c>
      <c r="BB340" s="18">
        <f t="shared" si="439"/>
        <v>1.2362427668450123E-4</v>
      </c>
      <c r="BC340" s="18">
        <f t="shared" si="440"/>
        <v>3.1124418542931821E-5</v>
      </c>
      <c r="BD340" s="18">
        <f t="shared" si="441"/>
        <v>3.3108673545612148E-4</v>
      </c>
      <c r="BE340" s="18">
        <f t="shared" si="442"/>
        <v>5.1522051588435004E-4</v>
      </c>
      <c r="BF340" s="18">
        <f t="shared" si="443"/>
        <v>4.0088011925702152E-4</v>
      </c>
      <c r="BG340" s="18">
        <f t="shared" si="444"/>
        <v>2.0794315580864372E-4</v>
      </c>
      <c r="BH340" s="18">
        <f t="shared" si="445"/>
        <v>8.0897668599402346E-5</v>
      </c>
      <c r="BI340" s="18">
        <f t="shared" si="446"/>
        <v>2.5177776145096597E-5</v>
      </c>
      <c r="BJ340" s="19">
        <f t="shared" si="447"/>
        <v>0.44143462732974248</v>
      </c>
      <c r="BK340" s="19">
        <f t="shared" si="448"/>
        <v>0.25037592050896301</v>
      </c>
      <c r="BL340" s="19">
        <f t="shared" si="449"/>
        <v>0.28827848171329956</v>
      </c>
      <c r="BM340" s="19">
        <f t="shared" si="450"/>
        <v>0.53263477421710259</v>
      </c>
      <c r="BN340" s="19">
        <f t="shared" si="451"/>
        <v>0.46589028356027218</v>
      </c>
    </row>
    <row r="341" spans="1:66" x14ac:dyDescent="0.25">
      <c r="A341" t="s">
        <v>122</v>
      </c>
      <c r="B341" t="s">
        <v>137</v>
      </c>
      <c r="C341" t="s">
        <v>129</v>
      </c>
      <c r="D341" s="16">
        <v>44349</v>
      </c>
      <c r="E341" s="15">
        <f>VLOOKUP(A341,home!$A$2:$E$405,3,FALSE)</f>
        <v>1.36038961038961</v>
      </c>
      <c r="F341" s="15">
        <f>VLOOKUP(B341,home!$B$2:$E$405,3,FALSE)</f>
        <v>1.1000000000000001</v>
      </c>
      <c r="G341" s="15">
        <f>VLOOKUP(C341,away!$B$2:$E$405,4,FALSE)</f>
        <v>1.1599999999999999</v>
      </c>
      <c r="H341" s="15">
        <f>VLOOKUP(A341,away!$A$2:$E$405,3,FALSE)</f>
        <v>1.1655844155844199</v>
      </c>
      <c r="I341" s="15">
        <f>VLOOKUP(C341,away!$B$2:$E$405,3,FALSE)</f>
        <v>0.53</v>
      </c>
      <c r="J341" s="15">
        <f>VLOOKUP(B341,home!$B$2:$E$405,4,FALSE)</f>
        <v>0.74</v>
      </c>
      <c r="K341" s="17">
        <f t="shared" si="396"/>
        <v>1.7358571428571425</v>
      </c>
      <c r="L341" s="17">
        <f t="shared" si="397"/>
        <v>0.45714220779220949</v>
      </c>
      <c r="M341" s="18">
        <f t="shared" si="398"/>
        <v>0.1115815739491416</v>
      </c>
      <c r="N341" s="18">
        <f t="shared" si="399"/>
        <v>0.19368967215085986</v>
      </c>
      <c r="O341" s="18">
        <f t="shared" si="400"/>
        <v>5.1008647064040284E-2</v>
      </c>
      <c r="P341" s="18">
        <f t="shared" si="401"/>
        <v>8.8543724353593325E-2</v>
      </c>
      <c r="Q341" s="18">
        <f t="shared" si="402"/>
        <v>0.16810880045036419</v>
      </c>
      <c r="R341" s="18">
        <f t="shared" si="403"/>
        <v>1.1659102767674488E-2</v>
      </c>
      <c r="S341" s="18">
        <f t="shared" si="404"/>
        <v>1.7565604348748817E-2</v>
      </c>
      <c r="T341" s="18">
        <f t="shared" si="405"/>
        <v>7.684962818717947E-2</v>
      </c>
      <c r="U341" s="18">
        <f t="shared" si="406"/>
        <v>2.0238536818573235E-2</v>
      </c>
      <c r="V341" s="18">
        <f t="shared" si="407"/>
        <v>1.5487662966734849E-3</v>
      </c>
      <c r="W341" s="18">
        <f t="shared" si="408"/>
        <v>9.7270954012970229E-2</v>
      </c>
      <c r="X341" s="18">
        <f t="shared" si="409"/>
        <v>4.4466658671543695E-2</v>
      </c>
      <c r="Y341" s="18">
        <f t="shared" si="410"/>
        <v>1.0163793259126039E-2</v>
      </c>
      <c r="Z341" s="18">
        <f t="shared" si="411"/>
        <v>1.7766226600303254E-3</v>
      </c>
      <c r="AA341" s="18">
        <f t="shared" si="412"/>
        <v>3.0839631345754965E-3</v>
      </c>
      <c r="AB341" s="18">
        <f t="shared" si="413"/>
        <v>2.6766597177304901E-3</v>
      </c>
      <c r="AC341" s="18">
        <f t="shared" si="414"/>
        <v>7.6812377711270622E-5</v>
      </c>
      <c r="AD341" s="18">
        <f t="shared" si="415"/>
        <v>4.2212120078985761E-2</v>
      </c>
      <c r="AE341" s="18">
        <f t="shared" si="416"/>
        <v>1.929694176849741E-2</v>
      </c>
      <c r="AF341" s="18">
        <f t="shared" si="417"/>
        <v>4.410723281844304E-3</v>
      </c>
      <c r="AG341" s="18">
        <f t="shared" si="418"/>
        <v>6.7210925967426836E-4</v>
      </c>
      <c r="AH341" s="18">
        <f t="shared" si="419"/>
        <v>2.0304230130498274E-4</v>
      </c>
      <c r="AI341" s="18">
        <f t="shared" si="420"/>
        <v>3.5245242902240631E-4</v>
      </c>
      <c r="AJ341" s="18">
        <f t="shared" si="421"/>
        <v>3.0590353321794712E-4</v>
      </c>
      <c r="AK341" s="18">
        <f t="shared" si="422"/>
        <v>1.7700161105387024E-4</v>
      </c>
      <c r="AL341" s="18">
        <f t="shared" si="423"/>
        <v>2.4381280020698859E-6</v>
      </c>
      <c r="AM341" s="18">
        <f t="shared" si="424"/>
        <v>1.4654842030850169E-2</v>
      </c>
      <c r="AN341" s="18">
        <f t="shared" si="425"/>
        <v>6.6993468408289136E-3</v>
      </c>
      <c r="AO341" s="18">
        <f t="shared" si="426"/>
        <v>1.5312771027911464E-3</v>
      </c>
      <c r="AP341" s="18">
        <f t="shared" si="427"/>
        <v>2.3333713183720095E-4</v>
      </c>
      <c r="AQ341" s="18">
        <f t="shared" si="428"/>
        <v>2.6667062901989977E-5</v>
      </c>
      <c r="AR341" s="18">
        <f t="shared" si="429"/>
        <v>1.8563841178754176E-5</v>
      </c>
      <c r="AS341" s="18">
        <f t="shared" si="430"/>
        <v>3.2224176309005984E-5</v>
      </c>
      <c r="AT341" s="18">
        <f t="shared" si="431"/>
        <v>2.7968283309337989E-5</v>
      </c>
      <c r="AU341" s="18">
        <f t="shared" si="432"/>
        <v>1.6182981451988848E-5</v>
      </c>
      <c r="AV341" s="18">
        <f t="shared" si="433"/>
        <v>7.0228359865398749E-6</v>
      </c>
      <c r="AW341" s="18">
        <f t="shared" si="434"/>
        <v>5.3742678042994006E-8</v>
      </c>
      <c r="AX341" s="18">
        <f t="shared" si="435"/>
        <v>4.2397853694490523E-3</v>
      </c>
      <c r="AY341" s="18">
        <f t="shared" si="436"/>
        <v>1.9381848443550482E-3</v>
      </c>
      <c r="AZ341" s="18">
        <f t="shared" si="437"/>
        <v>4.430130494289333E-4</v>
      </c>
      <c r="BA341" s="18">
        <f t="shared" si="438"/>
        <v>6.7506654498900606E-5</v>
      </c>
      <c r="BB341" s="18">
        <f t="shared" si="439"/>
        <v>7.7150352695733284E-6</v>
      </c>
      <c r="BC341" s="18">
        <f t="shared" si="440"/>
        <v>7.0537365126550351E-7</v>
      </c>
      <c r="BD341" s="18">
        <f t="shared" si="441"/>
        <v>1.414385890259935E-6</v>
      </c>
      <c r="BE341" s="18">
        <f t="shared" si="442"/>
        <v>2.4551718503640662E-6</v>
      </c>
      <c r="BF341" s="18">
        <f t="shared" si="443"/>
        <v>2.1309137966981265E-6</v>
      </c>
      <c r="BG341" s="18">
        <f t="shared" si="444"/>
        <v>1.2329873116037586E-6</v>
      </c>
      <c r="BH341" s="18">
        <f t="shared" si="445"/>
        <v>5.3507245797490253E-7</v>
      </c>
      <c r="BI341" s="18">
        <f t="shared" si="446"/>
        <v>1.8576186962437257E-7</v>
      </c>
      <c r="BJ341" s="19">
        <f t="shared" si="447"/>
        <v>0.68698378161690754</v>
      </c>
      <c r="BK341" s="19">
        <f t="shared" si="448"/>
        <v>0.22125710429822562</v>
      </c>
      <c r="BL341" s="19">
        <f t="shared" si="449"/>
        <v>8.9815225788605346E-2</v>
      </c>
      <c r="BM341" s="19">
        <f t="shared" si="450"/>
        <v>0.37330308252641803</v>
      </c>
      <c r="BN341" s="19">
        <f t="shared" si="451"/>
        <v>0.6245915207356737</v>
      </c>
    </row>
    <row r="342" spans="1:66" x14ac:dyDescent="0.25">
      <c r="A342" t="s">
        <v>122</v>
      </c>
      <c r="B342" t="s">
        <v>401</v>
      </c>
      <c r="C342" t="s">
        <v>131</v>
      </c>
      <c r="D342" s="16">
        <v>44349</v>
      </c>
      <c r="E342" s="15">
        <f>VLOOKUP(A342,home!$A$2:$E$405,3,FALSE)</f>
        <v>1.36038961038961</v>
      </c>
      <c r="F342" s="15">
        <f>VLOOKUP(B342,home!$B$2:$E$405,3,FALSE)</f>
        <v>0.98</v>
      </c>
      <c r="G342" s="15">
        <f>VLOOKUP(C342,away!$B$2:$E$405,4,FALSE)</f>
        <v>0.68</v>
      </c>
      <c r="H342" s="15">
        <f>VLOOKUP(A342,away!$A$2:$E$405,3,FALSE)</f>
        <v>1.1655844155844199</v>
      </c>
      <c r="I342" s="15">
        <f>VLOOKUP(C342,away!$B$2:$E$405,3,FALSE)</f>
        <v>1</v>
      </c>
      <c r="J342" s="15">
        <f>VLOOKUP(B342,home!$B$2:$E$405,4,FALSE)</f>
        <v>1.22</v>
      </c>
      <c r="K342" s="17">
        <f t="shared" si="396"/>
        <v>0.90656363636363613</v>
      </c>
      <c r="L342" s="17">
        <f t="shared" si="397"/>
        <v>1.4220129870129923</v>
      </c>
      <c r="M342" s="18">
        <f t="shared" si="398"/>
        <v>9.7434334188914132E-2</v>
      </c>
      <c r="N342" s="18">
        <f t="shared" si="399"/>
        <v>8.8330424308971756E-2</v>
      </c>
      <c r="O342" s="18">
        <f t="shared" si="400"/>
        <v>0.1385528885975999</v>
      </c>
      <c r="P342" s="18">
        <f t="shared" si="401"/>
        <v>0.12560701051572595</v>
      </c>
      <c r="Q342" s="18">
        <f t="shared" si="402"/>
        <v>4.0038575331542176E-2</v>
      </c>
      <c r="R342" s="18">
        <f t="shared" si="403"/>
        <v>9.8512003486975697E-2</v>
      </c>
      <c r="S342" s="18">
        <f t="shared" si="404"/>
        <v>4.0481420697419751E-2</v>
      </c>
      <c r="T342" s="18">
        <f t="shared" si="405"/>
        <v>5.6935374102950992E-2</v>
      </c>
      <c r="U342" s="18">
        <f t="shared" si="406"/>
        <v>8.9307400106619889E-2</v>
      </c>
      <c r="V342" s="18">
        <f t="shared" si="407"/>
        <v>5.7984924212006279E-3</v>
      </c>
      <c r="W342" s="18">
        <f t="shared" si="408"/>
        <v>1.2099172149127417E-2</v>
      </c>
      <c r="X342" s="18">
        <f t="shared" si="409"/>
        <v>1.7205179928165084E-2</v>
      </c>
      <c r="Y342" s="18">
        <f t="shared" si="410"/>
        <v>1.2232994650873005E-2</v>
      </c>
      <c r="Z342" s="18">
        <f t="shared" si="411"/>
        <v>4.6695116111716221E-2</v>
      </c>
      <c r="AA342" s="18">
        <f t="shared" si="412"/>
        <v>4.2332094262659672E-2</v>
      </c>
      <c r="AB342" s="18">
        <f t="shared" si="413"/>
        <v>1.9188368654822482E-2</v>
      </c>
      <c r="AC342" s="18">
        <f t="shared" si="414"/>
        <v>4.671936903633943E-4</v>
      </c>
      <c r="AD342" s="18">
        <f t="shared" si="415"/>
        <v>2.7421673751256456E-3</v>
      </c>
      <c r="AE342" s="18">
        <f t="shared" si="416"/>
        <v>3.8993976199919954E-3</v>
      </c>
      <c r="AF342" s="18">
        <f t="shared" si="417"/>
        <v>2.7724970285780853E-3</v>
      </c>
      <c r="AG342" s="18">
        <f t="shared" si="418"/>
        <v>1.3141755936976565E-3</v>
      </c>
      <c r="AH342" s="18">
        <f t="shared" si="419"/>
        <v>1.6600265385235024E-2</v>
      </c>
      <c r="AI342" s="18">
        <f t="shared" si="420"/>
        <v>1.504919695224006E-2</v>
      </c>
      <c r="AJ342" s="18">
        <f t="shared" si="421"/>
        <v>6.821527356687649E-3</v>
      </c>
      <c r="AK342" s="18">
        <f t="shared" si="422"/>
        <v>2.0613828820109257E-3</v>
      </c>
      <c r="AL342" s="18">
        <f t="shared" si="423"/>
        <v>2.4091221340755044E-5</v>
      </c>
      <c r="AM342" s="18">
        <f t="shared" si="424"/>
        <v>4.9718984542232664E-4</v>
      </c>
      <c r="AN342" s="18">
        <f t="shared" si="425"/>
        <v>7.0701041720153059E-4</v>
      </c>
      <c r="AO342" s="18">
        <f t="shared" si="426"/>
        <v>5.0268899760702514E-4</v>
      </c>
      <c r="AP342" s="18">
        <f t="shared" si="427"/>
        <v>2.3827676100857765E-4</v>
      </c>
      <c r="AQ342" s="18">
        <f t="shared" si="428"/>
        <v>8.4708162164397121E-5</v>
      </c>
      <c r="AR342" s="18">
        <f t="shared" si="429"/>
        <v>4.7211585931332843E-3</v>
      </c>
      <c r="AS342" s="18">
        <f t="shared" si="430"/>
        <v>4.2800307020403397E-3</v>
      </c>
      <c r="AT342" s="18">
        <f t="shared" si="431"/>
        <v>1.9400600984948479E-3</v>
      </c>
      <c r="AU342" s="18">
        <f t="shared" si="432"/>
        <v>5.8626264588516116E-4</v>
      </c>
      <c r="AV342" s="18">
        <f t="shared" si="433"/>
        <v>1.3287109902945459E-4</v>
      </c>
      <c r="AW342" s="18">
        <f t="shared" si="434"/>
        <v>8.6269677518221719E-7</v>
      </c>
      <c r="AX342" s="18">
        <f t="shared" si="435"/>
        <v>7.5122372371523065E-5</v>
      </c>
      <c r="AY342" s="18">
        <f t="shared" si="436"/>
        <v>1.068249891275318E-4</v>
      </c>
      <c r="AZ342" s="18">
        <f t="shared" si="437"/>
        <v>7.5953260938435962E-5</v>
      </c>
      <c r="BA342" s="18">
        <f t="shared" si="438"/>
        <v>3.600217448681419E-5</v>
      </c>
      <c r="BB342" s="18">
        <f t="shared" si="439"/>
        <v>1.27988899202394E-5</v>
      </c>
      <c r="BC342" s="18">
        <f t="shared" si="440"/>
        <v>3.6400375371860194E-6</v>
      </c>
      <c r="BD342" s="18">
        <f t="shared" si="441"/>
        <v>1.1189248055305855E-3</v>
      </c>
      <c r="BE342" s="18">
        <f t="shared" si="442"/>
        <v>1.0143765405192819E-3</v>
      </c>
      <c r="BF342" s="18">
        <f t="shared" si="443"/>
        <v>4.5979844260756272E-4</v>
      </c>
      <c r="BG342" s="18">
        <f t="shared" si="444"/>
        <v>1.3894551604154957E-4</v>
      </c>
      <c r="BH342" s="18">
        <f t="shared" si="445"/>
        <v>3.1490738069762281E-5</v>
      </c>
      <c r="BI342" s="18">
        <f t="shared" si="446"/>
        <v>5.7096716032596988E-6</v>
      </c>
      <c r="BJ342" s="19">
        <f t="shared" si="447"/>
        <v>0.23991017399680942</v>
      </c>
      <c r="BK342" s="19">
        <f t="shared" si="448"/>
        <v>0.26991936772409214</v>
      </c>
      <c r="BL342" s="19">
        <f t="shared" si="449"/>
        <v>0.44285475653780632</v>
      </c>
      <c r="BM342" s="19">
        <f t="shared" si="450"/>
        <v>0.41079821564834207</v>
      </c>
      <c r="BN342" s="19">
        <f t="shared" si="451"/>
        <v>0.58847523642972965</v>
      </c>
    </row>
    <row r="343" spans="1:66" x14ac:dyDescent="0.25">
      <c r="A343" t="s">
        <v>122</v>
      </c>
      <c r="B343" t="s">
        <v>139</v>
      </c>
      <c r="C343" t="s">
        <v>133</v>
      </c>
      <c r="D343" s="16">
        <v>44349</v>
      </c>
      <c r="E343" s="15">
        <f>VLOOKUP(A343,home!$A$2:$E$405,3,FALSE)</f>
        <v>1.36038961038961</v>
      </c>
      <c r="F343" s="15">
        <f>VLOOKUP(B343,home!$B$2:$E$405,3,FALSE)</f>
        <v>1.07</v>
      </c>
      <c r="G343" s="15">
        <f>VLOOKUP(C343,away!$B$2:$E$405,4,FALSE)</f>
        <v>1.37</v>
      </c>
      <c r="H343" s="15">
        <f>VLOOKUP(A343,away!$A$2:$E$405,3,FALSE)</f>
        <v>1.1655844155844199</v>
      </c>
      <c r="I343" s="15">
        <f>VLOOKUP(C343,away!$B$2:$E$405,3,FALSE)</f>
        <v>0.57999999999999996</v>
      </c>
      <c r="J343" s="15">
        <f>VLOOKUP(B343,home!$B$2:$E$405,4,FALSE)</f>
        <v>0.78</v>
      </c>
      <c r="K343" s="17">
        <f t="shared" si="396"/>
        <v>1.9941951298701295</v>
      </c>
      <c r="L343" s="17">
        <f t="shared" si="397"/>
        <v>0.52731038961039156</v>
      </c>
      <c r="M343" s="18">
        <f t="shared" si="398"/>
        <v>8.0338564382859232E-2</v>
      </c>
      <c r="N343" s="18">
        <f t="shared" si="399"/>
        <v>0.16021077383305568</v>
      </c>
      <c r="O343" s="18">
        <f t="shared" si="400"/>
        <v>4.2363359685465021E-2</v>
      </c>
      <c r="P343" s="18">
        <f t="shared" si="401"/>
        <v>8.4480805569690898E-2</v>
      </c>
      <c r="Q343" s="18">
        <f t="shared" si="402"/>
        <v>0.15974577246530225</v>
      </c>
      <c r="R343" s="18">
        <f t="shared" si="403"/>
        <v>1.1169319850473857E-2</v>
      </c>
      <c r="S343" s="18">
        <f t="shared" si="404"/>
        <v>2.2209154982195108E-2</v>
      </c>
      <c r="T343" s="18">
        <f t="shared" si="405"/>
        <v>8.4235605517291479E-2</v>
      </c>
      <c r="U343" s="18">
        <f t="shared" si="406"/>
        <v>2.2273803249776722E-2</v>
      </c>
      <c r="V343" s="18">
        <f t="shared" si="407"/>
        <v>2.5949172014583539E-3</v>
      </c>
      <c r="W343" s="18">
        <f t="shared" si="408"/>
        <v>0.10618808048921587</v>
      </c>
      <c r="X343" s="18">
        <f t="shared" si="409"/>
        <v>5.5994078094748025E-2</v>
      </c>
      <c r="Y343" s="18">
        <f t="shared" si="410"/>
        <v>1.4763129568008135E-2</v>
      </c>
      <c r="Z343" s="18">
        <f t="shared" si="411"/>
        <v>1.9632328006788167E-3</v>
      </c>
      <c r="AA343" s="18">
        <f t="shared" si="412"/>
        <v>3.9150692899149898E-3</v>
      </c>
      <c r="AB343" s="18">
        <f t="shared" si="413"/>
        <v>3.9037060555262904E-3</v>
      </c>
      <c r="AC343" s="18">
        <f t="shared" si="414"/>
        <v>1.7054441510270347E-4</v>
      </c>
      <c r="AD343" s="18">
        <f t="shared" si="415"/>
        <v>5.2939938240462926E-2</v>
      </c>
      <c r="AE343" s="18">
        <f t="shared" si="416"/>
        <v>2.7915779459528566E-2</v>
      </c>
      <c r="AF343" s="18">
        <f t="shared" si="417"/>
        <v>7.3601402715408864E-3</v>
      </c>
      <c r="AG343" s="18">
        <f t="shared" si="418"/>
        <v>1.2936928113911194E-3</v>
      </c>
      <c r="AH343" s="18">
        <f t="shared" si="419"/>
        <v>2.5880826325546172E-4</v>
      </c>
      <c r="AI343" s="18">
        <f t="shared" si="420"/>
        <v>5.1611417815418804E-4</v>
      </c>
      <c r="AJ343" s="18">
        <f t="shared" si="421"/>
        <v>5.1461619026600322E-4</v>
      </c>
      <c r="AK343" s="18">
        <f t="shared" si="422"/>
        <v>3.4208170012692783E-4</v>
      </c>
      <c r="AL343" s="18">
        <f t="shared" si="423"/>
        <v>7.1735061157563575E-6</v>
      </c>
      <c r="AM343" s="18">
        <f t="shared" si="424"/>
        <v>2.111451340295133E-2</v>
      </c>
      <c r="AN343" s="18">
        <f t="shared" si="425"/>
        <v>1.1133902288944097E-2</v>
      </c>
      <c r="AO343" s="18">
        <f t="shared" si="426"/>
        <v>2.9355111769335711E-3</v>
      </c>
      <c r="AP343" s="18">
        <f t="shared" si="427"/>
        <v>5.1597518080483346E-4</v>
      </c>
      <c r="AQ343" s="18">
        <f t="shared" si="428"/>
        <v>6.8019768404872243E-5</v>
      </c>
      <c r="AR343" s="18">
        <f t="shared" si="429"/>
        <v>2.7294457226325266E-5</v>
      </c>
      <c r="AS343" s="18">
        <f t="shared" si="430"/>
        <v>5.4430473673186394E-5</v>
      </c>
      <c r="AT343" s="18">
        <f t="shared" si="431"/>
        <v>5.4272492757796316E-5</v>
      </c>
      <c r="AU343" s="18">
        <f t="shared" si="432"/>
        <v>3.6076646914503098E-5</v>
      </c>
      <c r="AV343" s="18">
        <f t="shared" si="433"/>
        <v>1.7985968394736587E-5</v>
      </c>
      <c r="AW343" s="18">
        <f t="shared" si="434"/>
        <v>2.0953807595860877E-7</v>
      </c>
      <c r="AX343" s="18">
        <f t="shared" si="435"/>
        <v>7.0177432996238473E-3</v>
      </c>
      <c r="AY343" s="18">
        <f t="shared" si="436"/>
        <v>3.7005289535103651E-3</v>
      </c>
      <c r="AZ343" s="18">
        <f t="shared" si="437"/>
        <v>9.7566368212004251E-4</v>
      </c>
      <c r="BA343" s="18">
        <f t="shared" si="438"/>
        <v>1.7149253211580962E-4</v>
      </c>
      <c r="BB343" s="18">
        <f t="shared" si="439"/>
        <v>2.2607448481315038E-5</v>
      </c>
      <c r="BC343" s="18">
        <f t="shared" si="440"/>
        <v>2.3842284933558181E-6</v>
      </c>
      <c r="BD343" s="18">
        <f t="shared" si="441"/>
        <v>2.3987751457029562E-6</v>
      </c>
      <c r="BE343" s="18">
        <f t="shared" si="442"/>
        <v>4.783625713214344E-6</v>
      </c>
      <c r="BF343" s="18">
        <f t="shared" si="443"/>
        <v>4.7697415502067866E-6</v>
      </c>
      <c r="BG343" s="18">
        <f t="shared" si="444"/>
        <v>3.1705984567205253E-6</v>
      </c>
      <c r="BH343" s="18">
        <f t="shared" si="445"/>
        <v>1.5806980002914557E-6</v>
      </c>
      <c r="BI343" s="18">
        <f t="shared" si="446"/>
        <v>6.3044405079533498E-7</v>
      </c>
      <c r="BJ343" s="19">
        <f t="shared" si="447"/>
        <v>0.71830533271292829</v>
      </c>
      <c r="BK343" s="19">
        <f t="shared" si="448"/>
        <v>0.19350168901093243</v>
      </c>
      <c r="BL343" s="19">
        <f t="shared" si="449"/>
        <v>8.5464272384842943E-2</v>
      </c>
      <c r="BM343" s="19">
        <f t="shared" si="450"/>
        <v>0.4572256117071013</v>
      </c>
      <c r="BN343" s="19">
        <f t="shared" si="451"/>
        <v>0.53830859578684698</v>
      </c>
    </row>
    <row r="344" spans="1:66" x14ac:dyDescent="0.25">
      <c r="A344" t="s">
        <v>122</v>
      </c>
      <c r="B344" t="s">
        <v>140</v>
      </c>
      <c r="C344" t="s">
        <v>125</v>
      </c>
      <c r="D344" s="16">
        <v>44349</v>
      </c>
      <c r="E344" s="15">
        <f>VLOOKUP(A344,home!$A$2:$E$405,3,FALSE)</f>
        <v>1.36038961038961</v>
      </c>
      <c r="F344" s="15">
        <f>VLOOKUP(B344,home!$B$2:$E$405,3,FALSE)</f>
        <v>1.23</v>
      </c>
      <c r="G344" s="15">
        <f>VLOOKUP(C344,away!$B$2:$E$405,4,FALSE)</f>
        <v>1.23</v>
      </c>
      <c r="H344" s="15">
        <f>VLOOKUP(A344,away!$A$2:$E$405,3,FALSE)</f>
        <v>1.1655844155844199</v>
      </c>
      <c r="I344" s="15">
        <f>VLOOKUP(C344,away!$B$2:$E$405,3,FALSE)</f>
        <v>0.98</v>
      </c>
      <c r="J344" s="15">
        <f>VLOOKUP(B344,home!$B$2:$E$405,4,FALSE)</f>
        <v>0.64</v>
      </c>
      <c r="K344" s="17">
        <f t="shared" si="396"/>
        <v>2.0581334415584411</v>
      </c>
      <c r="L344" s="17">
        <f t="shared" si="397"/>
        <v>0.73105454545454818</v>
      </c>
      <c r="M344" s="18">
        <f t="shared" si="398"/>
        <v>6.1471108993361299E-2</v>
      </c>
      <c r="N344" s="18">
        <f t="shared" si="399"/>
        <v>0.12651574510892072</v>
      </c>
      <c r="O344" s="18">
        <f t="shared" si="400"/>
        <v>4.4938733643728725E-2</v>
      </c>
      <c r="P344" s="18">
        <f t="shared" si="401"/>
        <v>9.2489910533445505E-2</v>
      </c>
      <c r="Q344" s="18">
        <f t="shared" si="402"/>
        <v>0.13019314294617679</v>
      </c>
      <c r="R344" s="18">
        <f t="shared" si="403"/>
        <v>1.6426332748609555E-2</v>
      </c>
      <c r="S344" s="18">
        <f t="shared" si="404"/>
        <v>3.479026037828846E-2</v>
      </c>
      <c r="T344" s="18">
        <f t="shared" si="405"/>
        <v>9.5178288937816283E-2</v>
      </c>
      <c r="U344" s="18">
        <f t="shared" si="406"/>
        <v>3.3807584752079914E-2</v>
      </c>
      <c r="V344" s="18">
        <f t="shared" si="407"/>
        <v>5.8161885993027705E-3</v>
      </c>
      <c r="W344" s="18">
        <f t="shared" si="408"/>
        <v>8.9318287119708295E-2</v>
      </c>
      <c r="X344" s="18">
        <f t="shared" si="409"/>
        <v>6.5296539791077163E-2</v>
      </c>
      <c r="Y344" s="18">
        <f t="shared" si="410"/>
        <v>2.3867666108360365E-2</v>
      </c>
      <c r="Z344" s="18">
        <f t="shared" si="411"/>
        <v>4.0028484070066392E-3</v>
      </c>
      <c r="AA344" s="18">
        <f t="shared" si="412"/>
        <v>8.2383961679492971E-3</v>
      </c>
      <c r="AB344" s="18">
        <f t="shared" si="413"/>
        <v>8.4778593290316829E-3</v>
      </c>
      <c r="AC344" s="18">
        <f t="shared" si="414"/>
        <v>5.4694267356276971E-4</v>
      </c>
      <c r="AD344" s="18">
        <f t="shared" si="415"/>
        <v>4.5957238415947566E-2</v>
      </c>
      <c r="AE344" s="18">
        <f t="shared" si="416"/>
        <v>3.3597248040516843E-2</v>
      </c>
      <c r="AF344" s="18">
        <f t="shared" si="417"/>
        <v>1.2280710447391874E-2</v>
      </c>
      <c r="AG344" s="18">
        <f t="shared" si="418"/>
        <v>2.9926230646589954E-3</v>
      </c>
      <c r="AH344" s="18">
        <f t="shared" si="419"/>
        <v>7.3157513067692516E-4</v>
      </c>
      <c r="AI344" s="18">
        <f t="shared" si="420"/>
        <v>1.5056792414586662E-3</v>
      </c>
      <c r="AJ344" s="18">
        <f t="shared" si="421"/>
        <v>1.5494443995532142E-3</v>
      </c>
      <c r="AK344" s="18">
        <f t="shared" si="422"/>
        <v>1.0629877781853029E-3</v>
      </c>
      <c r="AL344" s="18">
        <f t="shared" si="423"/>
        <v>3.2917368678158908E-5</v>
      </c>
      <c r="AM344" s="18">
        <f t="shared" si="424"/>
        <v>1.8917225853107195E-2</v>
      </c>
      <c r="AN344" s="18">
        <f t="shared" si="425"/>
        <v>1.3829523947304306E-2</v>
      </c>
      <c r="AO344" s="18">
        <f t="shared" si="426"/>
        <v>5.0550681715746688E-3</v>
      </c>
      <c r="AP344" s="18">
        <f t="shared" si="427"/>
        <v>1.2318435214707577E-3</v>
      </c>
      <c r="AQ344" s="18">
        <f t="shared" si="428"/>
        <v>2.2513620141498367E-4</v>
      </c>
      <c r="AR344" s="18">
        <f t="shared" si="429"/>
        <v>1.0696426492457426E-4</v>
      </c>
      <c r="AS344" s="18">
        <f t="shared" si="430"/>
        <v>2.2014673069298287E-4</v>
      </c>
      <c r="AT344" s="18">
        <f t="shared" si="431"/>
        <v>2.2654567424449415E-4</v>
      </c>
      <c r="AU344" s="18">
        <f t="shared" si="432"/>
        <v>1.554204094009994E-4</v>
      </c>
      <c r="AV344" s="18">
        <f t="shared" si="433"/>
        <v>7.9968985522225206E-5</v>
      </c>
      <c r="AW344" s="18">
        <f t="shared" si="434"/>
        <v>1.3757702755254036E-6</v>
      </c>
      <c r="AX344" s="18">
        <f t="shared" si="435"/>
        <v>6.4890291916323015E-3</v>
      </c>
      <c r="AY344" s="18">
        <f t="shared" si="436"/>
        <v>4.7438342861300456E-3</v>
      </c>
      <c r="AZ344" s="18">
        <f t="shared" si="437"/>
        <v>1.7340008088792506E-3</v>
      </c>
      <c r="BA344" s="18">
        <f t="shared" si="438"/>
        <v>4.2254972438434643E-4</v>
      </c>
      <c r="BB344" s="18">
        <f t="shared" si="439"/>
        <v>7.7226724172935752E-5</v>
      </c>
      <c r="BC344" s="18">
        <f t="shared" si="440"/>
        <v>1.1291389547437865E-5</v>
      </c>
      <c r="BD344" s="18">
        <f t="shared" si="441"/>
        <v>1.3032785345719081E-5</v>
      </c>
      <c r="BE344" s="18">
        <f t="shared" si="442"/>
        <v>2.682321135667723E-5</v>
      </c>
      <c r="BF344" s="18">
        <f t="shared" si="443"/>
        <v>2.7602874151583788E-5</v>
      </c>
      <c r="BG344" s="18">
        <f t="shared" si="444"/>
        <v>1.8936799458167892E-5</v>
      </c>
      <c r="BH344" s="18">
        <f t="shared" si="445"/>
        <v>9.743615060235278E-6</v>
      </c>
      <c r="BI344" s="18">
        <f t="shared" si="446"/>
        <v>4.0107319994285387E-6</v>
      </c>
      <c r="BJ344" s="19">
        <f t="shared" si="447"/>
        <v>0.67793421980019308</v>
      </c>
      <c r="BK344" s="19">
        <f t="shared" si="448"/>
        <v>0.199891162832769</v>
      </c>
      <c r="BL344" s="19">
        <f t="shared" si="449"/>
        <v>0.11762778927343037</v>
      </c>
      <c r="BM344" s="19">
        <f t="shared" si="450"/>
        <v>0.52267858782330212</v>
      </c>
      <c r="BN344" s="19">
        <f t="shared" si="451"/>
        <v>0.4720349739742426</v>
      </c>
    </row>
    <row r="345" spans="1:66" x14ac:dyDescent="0.25">
      <c r="A345" t="s">
        <v>122</v>
      </c>
      <c r="B345" t="s">
        <v>124</v>
      </c>
      <c r="C345" t="s">
        <v>144</v>
      </c>
      <c r="D345" s="16">
        <v>44349</v>
      </c>
      <c r="E345" s="15">
        <f>VLOOKUP(A345,home!$A$2:$E$405,3,FALSE)</f>
        <v>1.36038961038961</v>
      </c>
      <c r="F345" s="15">
        <f>VLOOKUP(B345,home!$B$2:$E$405,3,FALSE)</f>
        <v>0.85</v>
      </c>
      <c r="G345" s="15">
        <f>VLOOKUP(C345,away!$B$2:$E$405,4,FALSE)</f>
        <v>1.23</v>
      </c>
      <c r="H345" s="15">
        <f>VLOOKUP(A345,away!$A$2:$E$405,3,FALSE)</f>
        <v>1.1655844155844199</v>
      </c>
      <c r="I345" s="15">
        <f>VLOOKUP(C345,away!$B$2:$E$405,3,FALSE)</f>
        <v>1.23</v>
      </c>
      <c r="J345" s="15">
        <f>VLOOKUP(B345,home!$B$2:$E$405,4,FALSE)</f>
        <v>1.19</v>
      </c>
      <c r="K345" s="17">
        <f t="shared" si="396"/>
        <v>1.4222873376623373</v>
      </c>
      <c r="L345" s="17">
        <f t="shared" si="397"/>
        <v>1.7060659090909154</v>
      </c>
      <c r="M345" s="18">
        <f t="shared" si="398"/>
        <v>4.3789848986748522E-2</v>
      </c>
      <c r="N345" s="18">
        <f t="shared" si="399"/>
        <v>6.2281747731998349E-2</v>
      </c>
      <c r="O345" s="18">
        <f t="shared" si="400"/>
        <v>7.4708368520531018E-2</v>
      </c>
      <c r="P345" s="18">
        <f t="shared" si="401"/>
        <v>0.10625676656416282</v>
      </c>
      <c r="Q345" s="18">
        <f t="shared" si="402"/>
        <v>4.4291270583350632E-2</v>
      </c>
      <c r="R345" s="18">
        <f t="shared" si="403"/>
        <v>6.3728700328339452E-2</v>
      </c>
      <c r="S345" s="18">
        <f t="shared" si="404"/>
        <v>6.445843444269285E-2</v>
      </c>
      <c r="T345" s="18">
        <f t="shared" si="405"/>
        <v>7.5563826812575813E-2</v>
      </c>
      <c r="U345" s="18">
        <f t="shared" si="406"/>
        <v>9.0640523522674835E-2</v>
      </c>
      <c r="V345" s="18">
        <f t="shared" si="407"/>
        <v>1.7378824291602542E-2</v>
      </c>
      <c r="W345" s="18">
        <f t="shared" si="408"/>
        <v>2.0998304439892004E-2</v>
      </c>
      <c r="X345" s="18">
        <f t="shared" si="409"/>
        <v>3.5824491353612153E-2</v>
      </c>
      <c r="Y345" s="18">
        <f t="shared" si="410"/>
        <v>3.0559471704459988E-2</v>
      </c>
      <c r="Z345" s="18">
        <f t="shared" si="411"/>
        <v>3.6241787686950314E-2</v>
      </c>
      <c r="AA345" s="18">
        <f t="shared" si="412"/>
        <v>5.1546235721396237E-2</v>
      </c>
      <c r="AB345" s="18">
        <f t="shared" si="413"/>
        <v>3.6656779185349972E-2</v>
      </c>
      <c r="AC345" s="18">
        <f t="shared" si="414"/>
        <v>2.6356246348200872E-3</v>
      </c>
      <c r="AD345" s="18">
        <f t="shared" si="415"/>
        <v>7.4664056293093075E-3</v>
      </c>
      <c r="AE345" s="18">
        <f t="shared" si="416"/>
        <v>1.2738180107609111E-2</v>
      </c>
      <c r="AF345" s="18">
        <f t="shared" si="417"/>
        <v>1.086608741272598E-2</v>
      </c>
      <c r="AG345" s="18">
        <f t="shared" si="418"/>
        <v>6.1794204333512322E-3</v>
      </c>
      <c r="AH345" s="18">
        <f t="shared" si="419"/>
        <v>1.5457719614304208E-2</v>
      </c>
      <c r="AI345" s="18">
        <f t="shared" si="420"/>
        <v>2.1985318876559624E-2</v>
      </c>
      <c r="AJ345" s="18">
        <f t="shared" si="421"/>
        <v>1.5634720326299759E-2</v>
      </c>
      <c r="AK345" s="18">
        <f t="shared" si="422"/>
        <v>7.4123549159960432E-3</v>
      </c>
      <c r="AL345" s="18">
        <f t="shared" si="423"/>
        <v>2.5581540750011086E-4</v>
      </c>
      <c r="AM345" s="18">
        <f t="shared" si="424"/>
        <v>2.1238748368834844E-3</v>
      </c>
      <c r="AN345" s="18">
        <f t="shared" si="425"/>
        <v>3.6234704543829412E-3</v>
      </c>
      <c r="AO345" s="18">
        <f t="shared" si="426"/>
        <v>3.0909397074104531E-3</v>
      </c>
      <c r="AP345" s="18">
        <f t="shared" si="427"/>
        <v>1.7577822872894739E-3</v>
      </c>
      <c r="AQ345" s="18">
        <f t="shared" si="428"/>
        <v>7.4972310898710622E-4</v>
      </c>
      <c r="AR345" s="18">
        <f t="shared" si="429"/>
        <v>5.2743776932500748E-3</v>
      </c>
      <c r="AS345" s="18">
        <f t="shared" si="430"/>
        <v>7.5016806071582683E-3</v>
      </c>
      <c r="AT345" s="18">
        <f t="shared" si="431"/>
        <v>5.3347726693741609E-3</v>
      </c>
      <c r="AU345" s="18">
        <f t="shared" si="432"/>
        <v>2.5291932056526602E-3</v>
      </c>
      <c r="AV345" s="18">
        <f t="shared" si="433"/>
        <v>8.9930986772534843E-4</v>
      </c>
      <c r="AW345" s="18">
        <f t="shared" si="434"/>
        <v>1.724278233123109E-5</v>
      </c>
      <c r="AX345" s="18">
        <f t="shared" si="435"/>
        <v>5.0346004787984024E-4</v>
      </c>
      <c r="AY345" s="18">
        <f t="shared" si="436"/>
        <v>8.5893602427707528E-4</v>
      </c>
      <c r="AZ345" s="18">
        <f t="shared" si="437"/>
        <v>7.3270073455460277E-4</v>
      </c>
      <c r="BA345" s="18">
        <f t="shared" si="438"/>
        <v>4.1667858159649316E-4</v>
      </c>
      <c r="BB345" s="18">
        <f t="shared" si="439"/>
        <v>1.7772028077753357E-4</v>
      </c>
      <c r="BC345" s="18">
        <f t="shared" si="440"/>
        <v>6.0640502477723088E-5</v>
      </c>
      <c r="BD345" s="18">
        <f t="shared" si="441"/>
        <v>1.4997393290205889E-3</v>
      </c>
      <c r="BE345" s="18">
        <f t="shared" si="442"/>
        <v>2.1330602574601933E-3</v>
      </c>
      <c r="BF345" s="18">
        <f t="shared" si="443"/>
        <v>1.5169122973281994E-3</v>
      </c>
      <c r="BG345" s="18">
        <f t="shared" si="444"/>
        <v>7.1916171761139528E-4</v>
      </c>
      <c r="BH345" s="18">
        <f t="shared" si="445"/>
        <v>2.5571365117254625E-4</v>
      </c>
      <c r="BI345" s="18">
        <f t="shared" si="446"/>
        <v>7.2739657626023267E-5</v>
      </c>
      <c r="BJ345" s="19">
        <f t="shared" si="447"/>
        <v>0.32086513277540135</v>
      </c>
      <c r="BK345" s="19">
        <f t="shared" si="448"/>
        <v>0.23563425035180402</v>
      </c>
      <c r="BL345" s="19">
        <f t="shared" si="449"/>
        <v>0.40550738196483055</v>
      </c>
      <c r="BM345" s="19">
        <f t="shared" si="450"/>
        <v>0.60235015682190962</v>
      </c>
      <c r="BN345" s="19">
        <f t="shared" si="451"/>
        <v>0.39505670271513077</v>
      </c>
    </row>
    <row r="346" spans="1:66" x14ac:dyDescent="0.25">
      <c r="A346" t="s">
        <v>122</v>
      </c>
      <c r="B346" t="s">
        <v>134</v>
      </c>
      <c r="C346" t="s">
        <v>143</v>
      </c>
      <c r="D346" s="16">
        <v>44349</v>
      </c>
      <c r="E346" s="15">
        <f>VLOOKUP(A346,home!$A$2:$E$405,3,FALSE)</f>
        <v>1.36038961038961</v>
      </c>
      <c r="F346" s="15">
        <f>VLOOKUP(B346,home!$B$2:$E$405,3,FALSE)</f>
        <v>0.68</v>
      </c>
      <c r="G346" s="15">
        <f>VLOOKUP(C346,away!$B$2:$E$405,4,FALSE)</f>
        <v>1.1000000000000001</v>
      </c>
      <c r="H346" s="15">
        <f>VLOOKUP(A346,away!$A$2:$E$405,3,FALSE)</f>
        <v>1.1655844155844199</v>
      </c>
      <c r="I346" s="15">
        <f>VLOOKUP(C346,away!$B$2:$E$405,3,FALSE)</f>
        <v>1.1000000000000001</v>
      </c>
      <c r="J346" s="15">
        <f>VLOOKUP(B346,home!$B$2:$E$405,4,FALSE)</f>
        <v>1.35</v>
      </c>
      <c r="K346" s="17">
        <f t="shared" si="396"/>
        <v>1.0175714285714286</v>
      </c>
      <c r="L346" s="17">
        <f t="shared" si="397"/>
        <v>1.7308928571428639</v>
      </c>
      <c r="M346" s="18">
        <f t="shared" si="398"/>
        <v>6.4026111559342874E-2</v>
      </c>
      <c r="N346" s="18">
        <f t="shared" si="399"/>
        <v>6.5151141805314186E-2</v>
      </c>
      <c r="O346" s="18">
        <f t="shared" si="400"/>
        <v>0.11082233916869873</v>
      </c>
      <c r="P346" s="18">
        <f t="shared" si="401"/>
        <v>0.11276964598552014</v>
      </c>
      <c r="Q346" s="18">
        <f t="shared" si="402"/>
        <v>3.3147970219946636E-2</v>
      </c>
      <c r="R346" s="18">
        <f t="shared" si="403"/>
        <v>9.5910797639482251E-2</v>
      </c>
      <c r="S346" s="18">
        <f t="shared" si="404"/>
        <v>4.9655495023748018E-2</v>
      </c>
      <c r="T346" s="18">
        <f t="shared" si="405"/>
        <v>5.7375584882489991E-2</v>
      </c>
      <c r="U346" s="18">
        <f t="shared" si="406"/>
        <v>9.7596087369433149E-2</v>
      </c>
      <c r="V346" s="18">
        <f t="shared" si="407"/>
        <v>9.7176196445236968E-3</v>
      </c>
      <c r="W346" s="18">
        <f t="shared" si="408"/>
        <v>1.1243475803651426E-2</v>
      </c>
      <c r="X346" s="18">
        <f t="shared" si="409"/>
        <v>1.9461251957998874E-2</v>
      </c>
      <c r="Y346" s="18">
        <f t="shared" si="410"/>
        <v>1.6842671002578916E-2</v>
      </c>
      <c r="Z346" s="18">
        <f t="shared" si="411"/>
        <v>5.5337104852351507E-2</v>
      </c>
      <c r="AA346" s="18">
        <f t="shared" si="412"/>
        <v>5.630945683761425E-2</v>
      </c>
      <c r="AB346" s="18">
        <f t="shared" si="413"/>
        <v>2.864944721816616E-2</v>
      </c>
      <c r="AC346" s="18">
        <f t="shared" si="414"/>
        <v>1.0697320402231296E-3</v>
      </c>
      <c r="AD346" s="18">
        <f t="shared" si="415"/>
        <v>2.860259933907467E-3</v>
      </c>
      <c r="AE346" s="18">
        <f t="shared" si="416"/>
        <v>4.9508034891723547E-3</v>
      </c>
      <c r="AF346" s="18">
        <f t="shared" si="417"/>
        <v>4.2846551982631993E-3</v>
      </c>
      <c r="AG346" s="18">
        <f t="shared" si="418"/>
        <v>2.472093025997938E-3</v>
      </c>
      <c r="AH346" s="18">
        <f t="shared" si="419"/>
        <v>2.3945649880975233E-2</v>
      </c>
      <c r="AI346" s="18">
        <f t="shared" si="420"/>
        <v>2.4366409157455225E-2</v>
      </c>
      <c r="AJ346" s="18">
        <f t="shared" si="421"/>
        <v>1.2397280887753825E-2</v>
      </c>
      <c r="AK346" s="18">
        <f t="shared" si="422"/>
        <v>4.2050396077843106E-3</v>
      </c>
      <c r="AL346" s="18">
        <f t="shared" si="423"/>
        <v>7.5365066243962716E-5</v>
      </c>
      <c r="AM346" s="18">
        <f t="shared" si="424"/>
        <v>5.8210375740636847E-4</v>
      </c>
      <c r="AN346" s="18">
        <f t="shared" si="425"/>
        <v>1.0075592358107057E-3</v>
      </c>
      <c r="AO346" s="18">
        <f t="shared" si="426"/>
        <v>8.7198854220653659E-4</v>
      </c>
      <c r="AP346" s="18">
        <f t="shared" si="427"/>
        <v>5.031062464052377E-4</v>
      </c>
      <c r="AQ346" s="18">
        <f t="shared" si="428"/>
        <v>2.1770575207169591E-4</v>
      </c>
      <c r="AR346" s="18">
        <f t="shared" si="429"/>
        <v>8.2894708677247776E-3</v>
      </c>
      <c r="AS346" s="18">
        <f t="shared" si="430"/>
        <v>8.4351287129719402E-3</v>
      </c>
      <c r="AT346" s="18">
        <f t="shared" si="431"/>
        <v>4.291672987321366E-3</v>
      </c>
      <c r="AU346" s="18">
        <f t="shared" si="432"/>
        <v>1.4556946042233382E-3</v>
      </c>
      <c r="AV346" s="18">
        <f t="shared" si="433"/>
        <v>3.7031830949581549E-4</v>
      </c>
      <c r="AW346" s="18">
        <f t="shared" si="434"/>
        <v>3.6872507659670951E-6</v>
      </c>
      <c r="AX346" s="18">
        <f t="shared" si="435"/>
        <v>9.872202533346572E-5</v>
      </c>
      <c r="AY346" s="18">
        <f t="shared" si="436"/>
        <v>1.7087724849237267E-4</v>
      </c>
      <c r="AZ346" s="18">
        <f t="shared" si="437"/>
        <v>1.4788510443183706E-4</v>
      </c>
      <c r="BA346" s="18">
        <f t="shared" si="438"/>
        <v>8.5324423646297769E-5</v>
      </c>
      <c r="BB346" s="18">
        <f t="shared" si="439"/>
        <v>3.6921858857302119E-5</v>
      </c>
      <c r="BC346" s="18">
        <f t="shared" si="440"/>
        <v>1.2781556353708241E-5</v>
      </c>
      <c r="BD346" s="18">
        <f t="shared" si="441"/>
        <v>2.3913643190731112E-3</v>
      </c>
      <c r="BE346" s="18">
        <f t="shared" si="442"/>
        <v>2.4333840063939672E-3</v>
      </c>
      <c r="BF346" s="18">
        <f t="shared" si="443"/>
        <v>1.2380710198245876E-3</v>
      </c>
      <c r="BG346" s="18">
        <f t="shared" si="444"/>
        <v>4.1994189877193053E-4</v>
      </c>
      <c r="BH346" s="18">
        <f t="shared" si="445"/>
        <v>1.0683021946258785E-4</v>
      </c>
      <c r="BI346" s="18">
        <f t="shared" si="446"/>
        <v>2.1741475806628961E-5</v>
      </c>
      <c r="BJ346" s="19">
        <f t="shared" si="447"/>
        <v>0.22152488307033649</v>
      </c>
      <c r="BK346" s="19">
        <f t="shared" si="448"/>
        <v>0.23748484656809421</v>
      </c>
      <c r="BL346" s="19">
        <f t="shared" si="449"/>
        <v>0.48365612618843312</v>
      </c>
      <c r="BM346" s="19">
        <f t="shared" si="450"/>
        <v>0.51600776430318418</v>
      </c>
      <c r="BN346" s="19">
        <f t="shared" si="451"/>
        <v>0.48182800637830481</v>
      </c>
    </row>
    <row r="347" spans="1:66" x14ac:dyDescent="0.25">
      <c r="A347" t="s">
        <v>122</v>
      </c>
      <c r="B347" t="s">
        <v>141</v>
      </c>
      <c r="C347" t="s">
        <v>138</v>
      </c>
      <c r="D347" s="16">
        <v>44349</v>
      </c>
      <c r="E347" s="15">
        <f>VLOOKUP(A347,home!$A$2:$E$405,3,FALSE)</f>
        <v>1.36038961038961</v>
      </c>
      <c r="F347" s="15">
        <f>VLOOKUP(B347,home!$B$2:$E$405,3,FALSE)</f>
        <v>0.63</v>
      </c>
      <c r="G347" s="15">
        <f>VLOOKUP(C347,away!$B$2:$E$405,4,FALSE)</f>
        <v>1.19</v>
      </c>
      <c r="H347" s="15">
        <f>VLOOKUP(A347,away!$A$2:$E$405,3,FALSE)</f>
        <v>1.1655844155844199</v>
      </c>
      <c r="I347" s="15">
        <f>VLOOKUP(C347,away!$B$2:$E$405,3,FALSE)</f>
        <v>1.02</v>
      </c>
      <c r="J347" s="15">
        <f>VLOOKUP(B347,home!$B$2:$E$405,4,FALSE)</f>
        <v>0.67</v>
      </c>
      <c r="K347" s="17">
        <f t="shared" si="396"/>
        <v>1.0198840909090907</v>
      </c>
      <c r="L347" s="17">
        <f t="shared" si="397"/>
        <v>0.79656038961039266</v>
      </c>
      <c r="M347" s="18">
        <f t="shared" si="398"/>
        <v>0.16260286200452573</v>
      </c>
      <c r="N347" s="18">
        <f t="shared" si="399"/>
        <v>0.16583607209470203</v>
      </c>
      <c r="O347" s="18">
        <f t="shared" si="400"/>
        <v>0.12952299911008991</v>
      </c>
      <c r="P347" s="18">
        <f t="shared" si="401"/>
        <v>0.13209844619921302</v>
      </c>
      <c r="Q347" s="18">
        <f t="shared" si="402"/>
        <v>8.4566785814119805E-2</v>
      </c>
      <c r="R347" s="18">
        <f t="shared" si="403"/>
        <v>5.1586445317319873E-2</v>
      </c>
      <c r="S347" s="18">
        <f t="shared" si="404"/>
        <v>2.6829170275860039E-2</v>
      </c>
      <c r="T347" s="18">
        <f t="shared" si="405"/>
        <v>6.7362551856193886E-2</v>
      </c>
      <c r="U347" s="18">
        <f t="shared" si="406"/>
        <v>5.2612194885686296E-2</v>
      </c>
      <c r="V347" s="18">
        <f t="shared" si="407"/>
        <v>2.4217775905489972E-3</v>
      </c>
      <c r="W347" s="18">
        <f t="shared" si="408"/>
        <v>2.8749439823712451E-2</v>
      </c>
      <c r="X347" s="18">
        <f t="shared" si="409"/>
        <v>2.2900664987056927E-2</v>
      </c>
      <c r="Y347" s="18">
        <f t="shared" si="410"/>
        <v>9.1208813122135701E-3</v>
      </c>
      <c r="Z347" s="18">
        <f t="shared" si="411"/>
        <v>1.369723966019318E-2</v>
      </c>
      <c r="AA347" s="18">
        <f t="shared" si="412"/>
        <v>1.3969596818800063E-2</v>
      </c>
      <c r="AB347" s="18">
        <f t="shared" si="413"/>
        <v>7.1236847759542131E-3</v>
      </c>
      <c r="AC347" s="18">
        <f t="shared" si="414"/>
        <v>1.2296564648670369E-4</v>
      </c>
      <c r="AD347" s="18">
        <f t="shared" si="415"/>
        <v>7.330274074688144E-3</v>
      </c>
      <c r="AE347" s="18">
        <f t="shared" si="416"/>
        <v>5.8390059728845476E-3</v>
      </c>
      <c r="AF347" s="18">
        <f t="shared" si="417"/>
        <v>2.3255604363491625E-3</v>
      </c>
      <c r="AG347" s="18">
        <f t="shared" si="418"/>
        <v>6.1748310908026787E-4</v>
      </c>
      <c r="AH347" s="18">
        <f t="shared" si="419"/>
        <v>2.7276696400776001E-3</v>
      </c>
      <c r="AI347" s="18">
        <f t="shared" si="420"/>
        <v>2.7819068711708696E-3</v>
      </c>
      <c r="AJ347" s="18">
        <f t="shared" si="421"/>
        <v>1.4186112801489277E-3</v>
      </c>
      <c r="AK347" s="18">
        <f t="shared" si="422"/>
        <v>4.8227302526935673E-4</v>
      </c>
      <c r="AL347" s="18">
        <f t="shared" si="423"/>
        <v>3.9958880517916557E-6</v>
      </c>
      <c r="AM347" s="18">
        <f t="shared" si="424"/>
        <v>1.4952059821555595E-3</v>
      </c>
      <c r="AN347" s="18">
        <f t="shared" si="425"/>
        <v>1.1910218596936223E-3</v>
      </c>
      <c r="AO347" s="18">
        <f t="shared" si="426"/>
        <v>4.7436041829602304E-4</v>
      </c>
      <c r="AP347" s="18">
        <f t="shared" si="427"/>
        <v>1.2595223987120965E-4</v>
      </c>
      <c r="AQ347" s="18">
        <f t="shared" si="428"/>
        <v>2.5082141316028095E-5</v>
      </c>
      <c r="AR347" s="18">
        <f t="shared" si="429"/>
        <v>4.3455071824573076E-4</v>
      </c>
      <c r="AS347" s="18">
        <f t="shared" si="430"/>
        <v>4.4319136423193948E-4</v>
      </c>
      <c r="AT347" s="18">
        <f t="shared" si="431"/>
        <v>2.2600191080422564E-4</v>
      </c>
      <c r="AU347" s="18">
        <f t="shared" si="432"/>
        <v>7.6831917781428353E-5</v>
      </c>
      <c r="AV347" s="18">
        <f t="shared" si="433"/>
        <v>1.958991265482851E-5</v>
      </c>
      <c r="AW347" s="18">
        <f t="shared" si="434"/>
        <v>9.0173792542502498E-8</v>
      </c>
      <c r="AX347" s="18">
        <f t="shared" si="435"/>
        <v>2.5415613230542607E-4</v>
      </c>
      <c r="AY347" s="18">
        <f t="shared" si="436"/>
        <v>2.0245070777108069E-4</v>
      </c>
      <c r="AZ347" s="18">
        <f t="shared" si="437"/>
        <v>8.0632107329515877E-5</v>
      </c>
      <c r="BA347" s="18">
        <f t="shared" si="438"/>
        <v>2.1409447609835391E-5</v>
      </c>
      <c r="BB347" s="18">
        <f t="shared" si="439"/>
        <v>4.2634794823584413E-6</v>
      </c>
      <c r="BC347" s="18">
        <f t="shared" si="440"/>
        <v>6.792237755126714E-7</v>
      </c>
      <c r="BD347" s="18">
        <f t="shared" si="441"/>
        <v>5.7690981571882495E-5</v>
      </c>
      <c r="BE347" s="18">
        <f t="shared" si="442"/>
        <v>5.8838114294092482E-5</v>
      </c>
      <c r="BF347" s="18">
        <f t="shared" si="443"/>
        <v>3.0004028353817842E-5</v>
      </c>
      <c r="BG347" s="18">
        <f t="shared" si="444"/>
        <v>1.0200210393748029E-5</v>
      </c>
      <c r="BH347" s="18">
        <f t="shared" si="445"/>
        <v>2.600758076127291E-6</v>
      </c>
      <c r="BI347" s="18">
        <f t="shared" si="446"/>
        <v>5.3049435722911183E-7</v>
      </c>
      <c r="BJ347" s="19">
        <f t="shared" si="447"/>
        <v>0.39852393322060703</v>
      </c>
      <c r="BK347" s="19">
        <f t="shared" si="448"/>
        <v>0.32428166831245736</v>
      </c>
      <c r="BL347" s="19">
        <f t="shared" si="449"/>
        <v>0.26358541213528208</v>
      </c>
      <c r="BM347" s="19">
        <f t="shared" si="450"/>
        <v>0.27367228225459067</v>
      </c>
      <c r="BN347" s="19">
        <f t="shared" si="451"/>
        <v>0.72621361053997036</v>
      </c>
    </row>
    <row r="348" spans="1:66" x14ac:dyDescent="0.25">
      <c r="A348" t="s">
        <v>122</v>
      </c>
      <c r="B348" t="s">
        <v>142</v>
      </c>
      <c r="C348" t="s">
        <v>132</v>
      </c>
      <c r="D348" s="16">
        <v>44349</v>
      </c>
      <c r="E348" s="15">
        <f>VLOOKUP(A348,home!$A$2:$E$405,3,FALSE)</f>
        <v>1.36038961038961</v>
      </c>
      <c r="F348" s="15">
        <f>VLOOKUP(B348,home!$B$2:$E$405,3,FALSE)</f>
        <v>1.24</v>
      </c>
      <c r="G348" s="15">
        <f>VLOOKUP(C348,away!$B$2:$E$405,4,FALSE)</f>
        <v>1.31</v>
      </c>
      <c r="H348" s="15">
        <f>VLOOKUP(A348,away!$A$2:$E$405,3,FALSE)</f>
        <v>1.1655844155844199</v>
      </c>
      <c r="I348" s="15">
        <f>VLOOKUP(C348,away!$B$2:$E$405,3,FALSE)</f>
        <v>1</v>
      </c>
      <c r="J348" s="15">
        <f>VLOOKUP(B348,home!$B$2:$E$405,4,FALSE)</f>
        <v>0.99</v>
      </c>
      <c r="K348" s="17">
        <f t="shared" si="396"/>
        <v>2.2098168831168827</v>
      </c>
      <c r="L348" s="17">
        <f t="shared" si="397"/>
        <v>1.1539285714285756</v>
      </c>
      <c r="M348" s="18">
        <f t="shared" si="398"/>
        <v>3.4605402947909376E-2</v>
      </c>
      <c r="N348" s="18">
        <f t="shared" si="399"/>
        <v>7.647160368135289E-2</v>
      </c>
      <c r="O348" s="18">
        <f t="shared" si="400"/>
        <v>3.9932163187391283E-2</v>
      </c>
      <c r="P348" s="18">
        <f t="shared" si="401"/>
        <v>8.8242768390875748E-2</v>
      </c>
      <c r="Q348" s="18">
        <f t="shared" si="402"/>
        <v>8.4494120447038398E-2</v>
      </c>
      <c r="R348" s="18">
        <f t="shared" si="403"/>
        <v>2.3039432010439596E-2</v>
      </c>
      <c r="S348" s="18">
        <f t="shared" si="404"/>
        <v>5.6254121538528164E-2</v>
      </c>
      <c r="T348" s="18">
        <f t="shared" si="405"/>
        <v>9.7500179701565007E-2</v>
      </c>
      <c r="U348" s="18">
        <f t="shared" si="406"/>
        <v>5.0912925834092966E-2</v>
      </c>
      <c r="V348" s="18">
        <f t="shared" si="407"/>
        <v>1.5938485499981756E-2</v>
      </c>
      <c r="W348" s="18">
        <f t="shared" si="408"/>
        <v>6.2238844629325621E-2</v>
      </c>
      <c r="X348" s="18">
        <f t="shared" si="409"/>
        <v>7.1819181070482782E-2</v>
      </c>
      <c r="Y348" s="18">
        <f t="shared" si="410"/>
        <v>4.1437102506916207E-2</v>
      </c>
      <c r="Z348" s="18">
        <f t="shared" si="411"/>
        <v>8.861952955444119E-3</v>
      </c>
      <c r="AA348" s="18">
        <f t="shared" si="412"/>
        <v>1.9583293258327972E-2</v>
      </c>
      <c r="AB348" s="18">
        <f t="shared" si="413"/>
        <v>2.1637746034641091E-2</v>
      </c>
      <c r="AC348" s="18">
        <f t="shared" si="414"/>
        <v>2.5401670777272199E-3</v>
      </c>
      <c r="AD348" s="18">
        <f t="shared" si="415"/>
        <v>3.438411241189309E-2</v>
      </c>
      <c r="AE348" s="18">
        <f t="shared" si="416"/>
        <v>3.9676809715295344E-2</v>
      </c>
      <c r="AF348" s="18">
        <f t="shared" si="417"/>
        <v>2.2892102176807098E-2</v>
      </c>
      <c r="AG348" s="18">
        <f t="shared" si="418"/>
        <v>8.8052835872933326E-3</v>
      </c>
      <c r="AH348" s="18">
        <f t="shared" si="419"/>
        <v>2.5565151784857193E-3</v>
      </c>
      <c r="AI348" s="18">
        <f t="shared" si="420"/>
        <v>5.6494304033623136E-3</v>
      </c>
      <c r="AJ348" s="18">
        <f t="shared" si="421"/>
        <v>6.2421033426719305E-3</v>
      </c>
      <c r="AK348" s="18">
        <f t="shared" si="422"/>
        <v>4.5979684509322542E-3</v>
      </c>
      <c r="AL348" s="18">
        <f t="shared" si="423"/>
        <v>2.5909407898115768E-4</v>
      </c>
      <c r="AM348" s="18">
        <f t="shared" si="424"/>
        <v>1.5196518423758002E-2</v>
      </c>
      <c r="AN348" s="18">
        <f t="shared" si="425"/>
        <v>1.7535696795415098E-2</v>
      </c>
      <c r="AO348" s="18">
        <f t="shared" si="426"/>
        <v>1.0117470776069001E-2</v>
      </c>
      <c r="AP348" s="18">
        <f t="shared" si="427"/>
        <v>3.8916128663665545E-3</v>
      </c>
      <c r="AQ348" s="18">
        <f t="shared" si="428"/>
        <v>1.1226608188598557E-3</v>
      </c>
      <c r="AR348" s="18">
        <f t="shared" si="429"/>
        <v>5.9000718154909935E-4</v>
      </c>
      <c r="AS348" s="18">
        <f t="shared" si="430"/>
        <v>1.3038078309474076E-3</v>
      </c>
      <c r="AT348" s="18">
        <f t="shared" si="431"/>
        <v>1.4405882785837917E-3</v>
      </c>
      <c r="AU348" s="18">
        <f t="shared" si="432"/>
        <v>1.0611454332115835E-3</v>
      </c>
      <c r="AV348" s="18">
        <f t="shared" si="433"/>
        <v>5.8623427343833419E-4</v>
      </c>
      <c r="AW348" s="18">
        <f t="shared" si="434"/>
        <v>1.8352287388151593E-5</v>
      </c>
      <c r="AX348" s="18">
        <f t="shared" si="435"/>
        <v>5.5969204962362049E-3</v>
      </c>
      <c r="AY348" s="18">
        <f t="shared" si="436"/>
        <v>6.458446472621158E-3</v>
      </c>
      <c r="AZ348" s="18">
        <f t="shared" si="437"/>
        <v>3.7262929558998289E-3</v>
      </c>
      <c r="BA348" s="18">
        <f t="shared" si="438"/>
        <v>1.4332919691086177E-3</v>
      </c>
      <c r="BB348" s="18">
        <f t="shared" si="439"/>
        <v>4.1347913858838942E-4</v>
      </c>
      <c r="BC348" s="18">
        <f t="shared" si="440"/>
        <v>9.5425078341363658E-5</v>
      </c>
      <c r="BD348" s="18">
        <f t="shared" si="441"/>
        <v>1.1347102402292528E-4</v>
      </c>
      <c r="BE348" s="18">
        <f t="shared" si="442"/>
        <v>2.5075018463042168E-4</v>
      </c>
      <c r="BF348" s="18">
        <f t="shared" si="443"/>
        <v>2.7705599572049066E-4</v>
      </c>
      <c r="BG348" s="18">
        <f t="shared" si="444"/>
        <v>2.0408100563729968E-4</v>
      </c>
      <c r="BH348" s="18">
        <f t="shared" si="445"/>
        <v>1.127454129451942E-4</v>
      </c>
      <c r="BI348" s="18">
        <f t="shared" si="446"/>
        <v>4.9829343404054914E-5</v>
      </c>
      <c r="BJ348" s="19">
        <f t="shared" si="447"/>
        <v>0.60530715571923377</v>
      </c>
      <c r="BK348" s="19">
        <f t="shared" si="448"/>
        <v>0.20429848600662459</v>
      </c>
      <c r="BL348" s="19">
        <f t="shared" si="449"/>
        <v>0.18014129366443574</v>
      </c>
      <c r="BM348" s="19">
        <f t="shared" si="450"/>
        <v>0.64538330349549777</v>
      </c>
      <c r="BN348" s="19">
        <f t="shared" si="451"/>
        <v>0.3467854906650073</v>
      </c>
    </row>
    <row r="349" spans="1:66" x14ac:dyDescent="0.25">
      <c r="A349" t="s">
        <v>145</v>
      </c>
      <c r="B349" t="s">
        <v>149</v>
      </c>
      <c r="C349" t="s">
        <v>389</v>
      </c>
      <c r="D349" s="16">
        <v>44349</v>
      </c>
      <c r="E349" s="15">
        <f>VLOOKUP(A349,home!$A$2:$E$405,3,FALSE)</f>
        <v>1.4345794392523401</v>
      </c>
      <c r="F349" s="15">
        <f>VLOOKUP(B349,home!$B$2:$E$405,3,FALSE)</f>
        <v>0.7</v>
      </c>
      <c r="G349" s="15">
        <f>VLOOKUP(C349,away!$B$2:$E$405,4,FALSE)</f>
        <v>0.7</v>
      </c>
      <c r="H349" s="15">
        <f>VLOOKUP(A349,away!$A$2:$E$405,3,FALSE)</f>
        <v>1.2757009345794399</v>
      </c>
      <c r="I349" s="15">
        <f>VLOOKUP(C349,away!$B$2:$E$405,3,FALSE)</f>
        <v>0.87</v>
      </c>
      <c r="J349" s="15">
        <f>VLOOKUP(B349,home!$B$2:$E$405,4,FALSE)</f>
        <v>1.57</v>
      </c>
      <c r="K349" s="17">
        <f t="shared" si="396"/>
        <v>0.70294392523364668</v>
      </c>
      <c r="L349" s="17">
        <f t="shared" si="397"/>
        <v>1.7424799065420569</v>
      </c>
      <c r="M349" s="18">
        <f t="shared" si="398"/>
        <v>8.6689385398329585E-2</v>
      </c>
      <c r="N349" s="18">
        <f t="shared" si="399"/>
        <v>6.0937776847994167E-2</v>
      </c>
      <c r="O349" s="18">
        <f t="shared" si="400"/>
        <v>0.15105451216706969</v>
      </c>
      <c r="P349" s="18">
        <f t="shared" si="401"/>
        <v>0.1061828517069736</v>
      </c>
      <c r="Q349" s="18">
        <f t="shared" si="402"/>
        <v>2.1417920026270527E-2</v>
      </c>
      <c r="R349" s="18">
        <f t="shared" si="403"/>
        <v>0.13160472612181581</v>
      </c>
      <c r="S349" s="18">
        <f t="shared" si="404"/>
        <v>3.2514932320775236E-2</v>
      </c>
      <c r="T349" s="18">
        <f t="shared" si="405"/>
        <v>3.7320295285701126E-2</v>
      </c>
      <c r="U349" s="18">
        <f t="shared" si="406"/>
        <v>9.2510742759368228E-2</v>
      </c>
      <c r="V349" s="18">
        <f t="shared" si="407"/>
        <v>4.4251582449161154E-3</v>
      </c>
      <c r="W349" s="18">
        <f t="shared" si="408"/>
        <v>5.0185322578689788E-3</v>
      </c>
      <c r="X349" s="18">
        <f t="shared" si="409"/>
        <v>8.7446916196698369E-3</v>
      </c>
      <c r="Y349" s="18">
        <f t="shared" si="410"/>
        <v>7.6187247180907035E-3</v>
      </c>
      <c r="Z349" s="18">
        <f t="shared" si="411"/>
        <v>7.6439530291078195E-2</v>
      </c>
      <c r="AA349" s="18">
        <f t="shared" si="412"/>
        <v>5.3732703465826738E-2</v>
      </c>
      <c r="AB349" s="18">
        <f t="shared" si="413"/>
        <v>1.8885538743841909E-2</v>
      </c>
      <c r="AC349" s="18">
        <f t="shared" si="414"/>
        <v>3.3876402481456048E-4</v>
      </c>
      <c r="AD349" s="18">
        <f t="shared" si="415"/>
        <v>8.819366910645238E-4</v>
      </c>
      <c r="AE349" s="18">
        <f t="shared" si="416"/>
        <v>1.5367569630221223E-3</v>
      </c>
      <c r="AF349" s="18">
        <f t="shared" si="417"/>
        <v>1.3388840646523217E-3</v>
      </c>
      <c r="AG349" s="18">
        <f t="shared" si="418"/>
        <v>7.7765952661534214E-4</v>
      </c>
      <c r="AH349" s="18">
        <f t="shared" si="419"/>
        <v>3.3298586399429168E-2</v>
      </c>
      <c r="AI349" s="18">
        <f t="shared" si="420"/>
        <v>2.3407039028346462E-2</v>
      </c>
      <c r="AJ349" s="18">
        <f t="shared" si="421"/>
        <v>8.2269179463415124E-3</v>
      </c>
      <c r="AK349" s="18">
        <f t="shared" si="422"/>
        <v>1.9276873312588116E-3</v>
      </c>
      <c r="AL349" s="18">
        <f t="shared" si="423"/>
        <v>1.6597616903273203E-5</v>
      </c>
      <c r="AM349" s="18">
        <f t="shared" si="424"/>
        <v>1.2399040788489408E-4</v>
      </c>
      <c r="AN349" s="18">
        <f t="shared" si="425"/>
        <v>2.1605079434338178E-4</v>
      </c>
      <c r="AO349" s="18">
        <f t="shared" si="426"/>
        <v>1.8823208396789653E-4</v>
      </c>
      <c r="AP349" s="18">
        <f t="shared" si="427"/>
        <v>1.0933020802686564E-4</v>
      </c>
      <c r="AQ349" s="18">
        <f t="shared" si="428"/>
        <v>4.762642266621913E-5</v>
      </c>
      <c r="AR349" s="18">
        <f t="shared" si="429"/>
        <v>1.1604423543451991E-2</v>
      </c>
      <c r="AS349" s="18">
        <f t="shared" si="430"/>
        <v>8.1572590357078846E-3</v>
      </c>
      <c r="AT349" s="18">
        <f t="shared" si="431"/>
        <v>2.8670478428540662E-3</v>
      </c>
      <c r="AU349" s="18">
        <f t="shared" si="432"/>
        <v>6.7179128816283239E-4</v>
      </c>
      <c r="AV349" s="18">
        <f t="shared" si="433"/>
        <v>1.1805790125973729E-4</v>
      </c>
      <c r="AW349" s="18">
        <f t="shared" si="434"/>
        <v>5.6471808522379937E-7</v>
      </c>
      <c r="AX349" s="18">
        <f t="shared" si="435"/>
        <v>1.4526384001654721E-5</v>
      </c>
      <c r="AY349" s="18">
        <f t="shared" si="436"/>
        <v>2.5311932237597351E-5</v>
      </c>
      <c r="AZ349" s="18">
        <f t="shared" si="437"/>
        <v>2.2052766659883756E-5</v>
      </c>
      <c r="BA349" s="18">
        <f t="shared" si="438"/>
        <v>1.2808834262836011E-5</v>
      </c>
      <c r="BB349" s="18">
        <f t="shared" si="439"/>
        <v>5.579784082304798E-6</v>
      </c>
      <c r="BC349" s="18">
        <f t="shared" si="440"/>
        <v>1.9445323292518644E-6</v>
      </c>
      <c r="BD349" s="18">
        <f t="shared" si="441"/>
        <v>3.3700791419114438E-3</v>
      </c>
      <c r="BE349" s="18">
        <f t="shared" si="442"/>
        <v>2.3689766603632702E-3</v>
      </c>
      <c r="BF349" s="18">
        <f t="shared" si="443"/>
        <v>8.3262887621132623E-4</v>
      </c>
      <c r="BG349" s="18">
        <f t="shared" si="444"/>
        <v>1.9509713683562327E-4</v>
      </c>
      <c r="BH349" s="18">
        <f t="shared" si="445"/>
        <v>3.4285586792269724E-5</v>
      </c>
      <c r="BI349" s="18">
        <f t="shared" si="446"/>
        <v>4.820168991739391E-6</v>
      </c>
      <c r="BJ349" s="19">
        <f t="shared" si="447"/>
        <v>0.14636063215141243</v>
      </c>
      <c r="BK349" s="19">
        <f t="shared" si="448"/>
        <v>0.23019300124494999</v>
      </c>
      <c r="BL349" s="19">
        <f t="shared" si="449"/>
        <v>0.54487292114584063</v>
      </c>
      <c r="BM349" s="19">
        <f t="shared" si="450"/>
        <v>0.43995416535067555</v>
      </c>
      <c r="BN349" s="19">
        <f t="shared" si="451"/>
        <v>0.55788717226845341</v>
      </c>
    </row>
    <row r="350" spans="1:66" x14ac:dyDescent="0.25">
      <c r="A350" t="s">
        <v>145</v>
      </c>
      <c r="B350" t="s">
        <v>375</v>
      </c>
      <c r="C350" t="s">
        <v>419</v>
      </c>
      <c r="D350" s="16">
        <v>44349</v>
      </c>
      <c r="E350" s="15">
        <f>VLOOKUP(A350,home!$A$2:$E$405,3,FALSE)</f>
        <v>1.4345794392523401</v>
      </c>
      <c r="F350" s="15">
        <f>VLOOKUP(B350,home!$B$2:$E$405,3,FALSE)</f>
        <v>0.84</v>
      </c>
      <c r="G350" s="15">
        <f>VLOOKUP(C350,away!$B$2:$E$405,4,FALSE)</f>
        <v>1.01</v>
      </c>
      <c r="H350" s="15">
        <f>VLOOKUP(A350,away!$A$2:$E$405,3,FALSE)</f>
        <v>1.2757009345794399</v>
      </c>
      <c r="I350" s="15">
        <f>VLOOKUP(C350,away!$B$2:$E$405,3,FALSE)</f>
        <v>0.62</v>
      </c>
      <c r="J350" s="15">
        <f>VLOOKUP(B350,home!$B$2:$E$405,4,FALSE)</f>
        <v>0.63</v>
      </c>
      <c r="K350" s="17">
        <f t="shared" si="396"/>
        <v>1.2170971962616854</v>
      </c>
      <c r="L350" s="17">
        <f t="shared" si="397"/>
        <v>0.49828878504672919</v>
      </c>
      <c r="M350" s="18">
        <f t="shared" si="398"/>
        <v>0.17989427148463841</v>
      </c>
      <c r="N350" s="18">
        <f t="shared" si="399"/>
        <v>0.2189488134474919</v>
      </c>
      <c r="O350" s="18">
        <f t="shared" si="400"/>
        <v>8.9639297974946949E-2</v>
      </c>
      <c r="P350" s="18">
        <f t="shared" si="401"/>
        <v>0.10909973824017372</v>
      </c>
      <c r="Q350" s="18">
        <f t="shared" si="402"/>
        <v>0.13324099348588259</v>
      </c>
      <c r="R350" s="18">
        <f t="shared" si="403"/>
        <v>2.2333128440189021E-2</v>
      </c>
      <c r="S350" s="18">
        <f t="shared" si="404"/>
        <v>1.6541317277424843E-2</v>
      </c>
      <c r="T350" s="18">
        <f t="shared" si="405"/>
        <v>6.6392492762499616E-2</v>
      </c>
      <c r="U350" s="18">
        <f t="shared" si="406"/>
        <v>2.7181588008306164E-2</v>
      </c>
      <c r="V350" s="18">
        <f t="shared" si="407"/>
        <v>1.1146382880104458E-3</v>
      </c>
      <c r="W350" s="18">
        <f t="shared" si="408"/>
        <v>5.4055746532929737E-2</v>
      </c>
      <c r="X350" s="18">
        <f t="shared" si="409"/>
        <v>2.6935372264687511E-2</v>
      </c>
      <c r="Y350" s="18">
        <f t="shared" si="410"/>
        <v>6.7107969602762515E-3</v>
      </c>
      <c r="Z350" s="18">
        <f t="shared" si="411"/>
        <v>3.7094491455847813E-3</v>
      </c>
      <c r="AA350" s="18">
        <f t="shared" si="412"/>
        <v>4.5147601547665421E-3</v>
      </c>
      <c r="AB350" s="18">
        <f t="shared" si="413"/>
        <v>2.7474509630801658E-3</v>
      </c>
      <c r="AC350" s="18">
        <f t="shared" si="414"/>
        <v>4.224938086230252E-5</v>
      </c>
      <c r="AD350" s="18">
        <f t="shared" si="415"/>
        <v>1.6447774386765281E-2</v>
      </c>
      <c r="AE350" s="18">
        <f t="shared" si="416"/>
        <v>8.1957415159039856E-3</v>
      </c>
      <c r="AF350" s="18">
        <f t="shared" si="417"/>
        <v>2.0419230412584174E-3</v>
      </c>
      <c r="AG350" s="18">
        <f t="shared" si="418"/>
        <v>3.3915578379585976E-4</v>
      </c>
      <c r="AH350" s="18">
        <f t="shared" si="419"/>
        <v>4.6209422698651696E-4</v>
      </c>
      <c r="AI350" s="18">
        <f t="shared" si="420"/>
        <v>5.6241358807400063E-4</v>
      </c>
      <c r="AJ350" s="18">
        <f t="shared" si="421"/>
        <v>3.4225600059217039E-4</v>
      </c>
      <c r="AK350" s="18">
        <f t="shared" si="422"/>
        <v>1.3885293957482278E-4</v>
      </c>
      <c r="AL350" s="18">
        <f t="shared" si="423"/>
        <v>1.0249123231876145E-6</v>
      </c>
      <c r="AM350" s="18">
        <f t="shared" si="424"/>
        <v>4.0037080181753526E-3</v>
      </c>
      <c r="AN350" s="18">
        <f t="shared" si="425"/>
        <v>1.9950028040584449E-3</v>
      </c>
      <c r="AO350" s="18">
        <f t="shared" si="426"/>
        <v>4.9704376169955019E-4</v>
      </c>
      <c r="AP350" s="18">
        <f t="shared" si="427"/>
        <v>8.2557110710774969E-5</v>
      </c>
      <c r="AQ350" s="18">
        <f t="shared" si="428"/>
        <v>1.0284320598260089E-5</v>
      </c>
      <c r="AR350" s="18">
        <f t="shared" si="429"/>
        <v>4.6051274188443817E-5</v>
      </c>
      <c r="AS350" s="18">
        <f t="shared" si="430"/>
        <v>5.6048876699033095E-5</v>
      </c>
      <c r="AT350" s="18">
        <f t="shared" si="431"/>
        <v>3.4108465342005048E-5</v>
      </c>
      <c r="AU350" s="18">
        <f t="shared" si="432"/>
        <v>1.3837772512181072E-5</v>
      </c>
      <c r="AV350" s="18">
        <f t="shared" si="433"/>
        <v>4.2104785317706517E-6</v>
      </c>
      <c r="AW350" s="18">
        <f t="shared" si="434"/>
        <v>1.7265954369271692E-8</v>
      </c>
      <c r="AX350" s="18">
        <f t="shared" si="435"/>
        <v>8.1215030059527543E-4</v>
      </c>
      <c r="AY350" s="18">
        <f t="shared" si="436"/>
        <v>4.0468538655895575E-4</v>
      </c>
      <c r="AZ350" s="18">
        <f t="shared" si="437"/>
        <v>1.0082509479731399E-4</v>
      </c>
      <c r="BA350" s="18">
        <f t="shared" si="438"/>
        <v>1.6746671329591634E-5</v>
      </c>
      <c r="BB350" s="18">
        <f t="shared" si="439"/>
        <v>2.0861696275997765E-6</v>
      </c>
      <c r="BC350" s="18">
        <f t="shared" si="440"/>
        <v>2.0790298582761604E-7</v>
      </c>
      <c r="BD350" s="18">
        <f t="shared" si="441"/>
        <v>3.8244722442022444E-6</v>
      </c>
      <c r="BE350" s="18">
        <f t="shared" si="442"/>
        <v>4.6547544455991883E-6</v>
      </c>
      <c r="BF350" s="18">
        <f t="shared" si="443"/>
        <v>2.8326442925126942E-6</v>
      </c>
      <c r="BG350" s="18">
        <f t="shared" si="444"/>
        <v>1.1492011421412885E-6</v>
      </c>
      <c r="BH350" s="18">
        <f t="shared" si="445"/>
        <v>3.4967237201022237E-7</v>
      </c>
      <c r="BI350" s="18">
        <f t="shared" si="446"/>
        <v>8.5117052716762837E-8</v>
      </c>
      <c r="BJ350" s="19">
        <f t="shared" si="447"/>
        <v>0.54123410772262792</v>
      </c>
      <c r="BK350" s="19">
        <f t="shared" si="448"/>
        <v>0.30709792496999189</v>
      </c>
      <c r="BL350" s="19">
        <f t="shared" si="449"/>
        <v>0.14808899502533893</v>
      </c>
      <c r="BM350" s="19">
        <f t="shared" si="450"/>
        <v>0.24656956566961649</v>
      </c>
      <c r="BN350" s="19">
        <f t="shared" si="451"/>
        <v>0.75315624307332252</v>
      </c>
    </row>
    <row r="351" spans="1:66" x14ac:dyDescent="0.25">
      <c r="A351" t="s">
        <v>145</v>
      </c>
      <c r="B351" t="s">
        <v>146</v>
      </c>
      <c r="C351" t="s">
        <v>357</v>
      </c>
      <c r="D351" s="16">
        <v>44349</v>
      </c>
      <c r="E351" s="15">
        <f>VLOOKUP(A351,home!$A$2:$E$405,3,FALSE)</f>
        <v>1.4345794392523401</v>
      </c>
      <c r="F351" s="15">
        <f>VLOOKUP(B351,home!$B$2:$E$405,3,FALSE)</f>
        <v>1.48</v>
      </c>
      <c r="G351" s="15">
        <f>VLOOKUP(C351,away!$B$2:$E$405,4,FALSE)</f>
        <v>0.51</v>
      </c>
      <c r="H351" s="15">
        <f>VLOOKUP(A351,away!$A$2:$E$405,3,FALSE)</f>
        <v>1.2757009345794399</v>
      </c>
      <c r="I351" s="15">
        <f>VLOOKUP(C351,away!$B$2:$E$405,3,FALSE)</f>
        <v>0.95</v>
      </c>
      <c r="J351" s="15">
        <f>VLOOKUP(B351,home!$B$2:$E$405,4,FALSE)</f>
        <v>1.37</v>
      </c>
      <c r="K351" s="17">
        <f t="shared" si="396"/>
        <v>1.0828205607476662</v>
      </c>
      <c r="L351" s="17">
        <f t="shared" si="397"/>
        <v>1.660324766355141</v>
      </c>
      <c r="M351" s="18">
        <f t="shared" si="398"/>
        <v>6.4367571096325654E-2</v>
      </c>
      <c r="N351" s="18">
        <f t="shared" si="399"/>
        <v>6.9698529428488629E-2</v>
      </c>
      <c r="O351" s="18">
        <f t="shared" si="400"/>
        <v>0.10687107244135484</v>
      </c>
      <c r="P351" s="18">
        <f t="shared" si="401"/>
        <v>0.11572219458865231</v>
      </c>
      <c r="Q351" s="18">
        <f t="shared" si="402"/>
        <v>3.7735500359521869E-2</v>
      </c>
      <c r="R351" s="18">
        <f t="shared" si="403"/>
        <v>8.8720344190657913E-2</v>
      </c>
      <c r="S351" s="18">
        <f t="shared" si="404"/>
        <v>5.2012318052103525E-2</v>
      </c>
      <c r="T351" s="18">
        <f t="shared" si="405"/>
        <v>6.2653185817717491E-2</v>
      </c>
      <c r="U351" s="18">
        <f t="shared" si="406"/>
        <v>9.6068212846254164E-2</v>
      </c>
      <c r="V351" s="18">
        <f t="shared" si="407"/>
        <v>1.0389944791756213E-2</v>
      </c>
      <c r="W351" s="18">
        <f t="shared" si="408"/>
        <v>1.3620258553130413E-2</v>
      </c>
      <c r="X351" s="18">
        <f t="shared" si="409"/>
        <v>2.2614052599922864E-2</v>
      </c>
      <c r="Y351" s="18">
        <f t="shared" si="410"/>
        <v>1.8773335799654903E-2</v>
      </c>
      <c r="Z351" s="18">
        <f t="shared" si="411"/>
        <v>4.9101528246433941E-2</v>
      </c>
      <c r="AA351" s="18">
        <f t="shared" si="412"/>
        <v>5.3168144349370984E-2</v>
      </c>
      <c r="AB351" s="18">
        <f t="shared" si="413"/>
        <v>2.8785779939149363E-2</v>
      </c>
      <c r="AC351" s="18">
        <f t="shared" si="414"/>
        <v>1.1674621168686614E-3</v>
      </c>
      <c r="AD351" s="18">
        <f t="shared" si="415"/>
        <v>3.6870740010072171E-3</v>
      </c>
      <c r="AE351" s="18">
        <f t="shared" si="416"/>
        <v>6.1217402792564232E-3</v>
      </c>
      <c r="AF351" s="18">
        <f t="shared" si="417"/>
        <v>5.0820384994216391E-3</v>
      </c>
      <c r="AG351" s="18">
        <f t="shared" si="418"/>
        <v>2.8126114613866889E-3</v>
      </c>
      <c r="AH351" s="18">
        <f t="shared" si="419"/>
        <v>2.0381120853360201E-2</v>
      </c>
      <c r="AI351" s="18">
        <f t="shared" si="420"/>
        <v>2.2069096711101448E-2</v>
      </c>
      <c r="AJ351" s="18">
        <f t="shared" si="421"/>
        <v>1.1948435837954668E-2</v>
      </c>
      <c r="AK351" s="18">
        <f t="shared" si="422"/>
        <v>4.3126706647038625E-3</v>
      </c>
      <c r="AL351" s="18">
        <f t="shared" si="423"/>
        <v>8.3956113901502915E-5</v>
      </c>
      <c r="AM351" s="18">
        <f t="shared" si="424"/>
        <v>7.9848790745775549E-4</v>
      </c>
      <c r="AN351" s="18">
        <f t="shared" si="425"/>
        <v>1.3257492483872034E-3</v>
      </c>
      <c r="AO351" s="18">
        <f t="shared" si="426"/>
        <v>1.1005871555369938E-3</v>
      </c>
      <c r="AP351" s="18">
        <f t="shared" si="427"/>
        <v>6.0911070395680967E-4</v>
      </c>
      <c r="AQ351" s="18">
        <f t="shared" si="428"/>
        <v>2.5283039680787638E-4</v>
      </c>
      <c r="AR351" s="18">
        <f t="shared" si="429"/>
        <v>6.7678559437822274E-3</v>
      </c>
      <c r="AS351" s="18">
        <f t="shared" si="430"/>
        <v>7.3283735681056979E-3</v>
      </c>
      <c r="AT351" s="18">
        <f t="shared" si="431"/>
        <v>3.9676567881922926E-3</v>
      </c>
      <c r="AU351" s="18">
        <f t="shared" si="432"/>
        <v>1.432086782748221E-3</v>
      </c>
      <c r="AV351" s="18">
        <f t="shared" si="433"/>
        <v>3.8767325328368743E-4</v>
      </c>
      <c r="AW351" s="18">
        <f t="shared" si="434"/>
        <v>4.1927538563710134E-6</v>
      </c>
      <c r="AX351" s="18">
        <f t="shared" si="435"/>
        <v>1.4410318728393952E-4</v>
      </c>
      <c r="AY351" s="18">
        <f t="shared" si="436"/>
        <v>2.3925809075823801E-4</v>
      </c>
      <c r="AZ351" s="18">
        <f t="shared" si="437"/>
        <v>1.9862306681837436E-4</v>
      </c>
      <c r="BA351" s="18">
        <f t="shared" si="438"/>
        <v>1.0992626566931968E-4</v>
      </c>
      <c r="BB351" s="18">
        <f t="shared" si="439"/>
        <v>4.5628325340926594E-5</v>
      </c>
      <c r="BC351" s="18">
        <f t="shared" si="440"/>
        <v>1.5151567722170049E-5</v>
      </c>
      <c r="BD351" s="18">
        <f t="shared" si="441"/>
        <v>1.8728064730975799E-3</v>
      </c>
      <c r="BE351" s="18">
        <f t="shared" si="442"/>
        <v>2.0279133553713809E-3</v>
      </c>
      <c r="BF351" s="18">
        <f t="shared" si="443"/>
        <v>1.0979331383054595E-3</v>
      </c>
      <c r="BG351" s="18">
        <f t="shared" si="444"/>
        <v>3.962881921611209E-4</v>
      </c>
      <c r="BH351" s="18">
        <f t="shared" si="445"/>
        <v>1.0727725061339596E-4</v>
      </c>
      <c r="BI351" s="18">
        <f t="shared" si="446"/>
        <v>2.3232402532933073E-5</v>
      </c>
      <c r="BJ351" s="19">
        <f t="shared" si="447"/>
        <v>0.2476377827152477</v>
      </c>
      <c r="BK351" s="19">
        <f t="shared" si="448"/>
        <v>0.24398270485036608</v>
      </c>
      <c r="BL351" s="19">
        <f t="shared" si="449"/>
        <v>0.45773397498210144</v>
      </c>
      <c r="BM351" s="19">
        <f t="shared" si="450"/>
        <v>0.51510571335224598</v>
      </c>
      <c r="BN351" s="19">
        <f t="shared" si="451"/>
        <v>0.48311521210500119</v>
      </c>
    </row>
    <row r="352" spans="1:66" x14ac:dyDescent="0.25">
      <c r="A352" t="s">
        <v>145</v>
      </c>
      <c r="B352" t="s">
        <v>433</v>
      </c>
      <c r="C352" t="s">
        <v>360</v>
      </c>
      <c r="D352" s="16">
        <v>44349</v>
      </c>
      <c r="E352" s="15">
        <f>VLOOKUP(A352,home!$A$2:$E$405,3,FALSE)</f>
        <v>1.4345794392523401</v>
      </c>
      <c r="F352" s="15">
        <f>VLOOKUP(B352,home!$B$2:$E$405,3,FALSE)</f>
        <v>0.8</v>
      </c>
      <c r="G352" s="15">
        <f>VLOOKUP(C352,away!$B$2:$E$405,4,FALSE)</f>
        <v>0.6</v>
      </c>
      <c r="H352" s="15">
        <f>VLOOKUP(A352,away!$A$2:$E$405,3,FALSE)</f>
        <v>1.2757009345794399</v>
      </c>
      <c r="I352" s="15">
        <f>VLOOKUP(C352,away!$B$2:$E$405,3,FALSE)</f>
        <v>1.19</v>
      </c>
      <c r="J352" s="15">
        <f>VLOOKUP(B352,home!$B$2:$E$405,4,FALSE)</f>
        <v>1.57</v>
      </c>
      <c r="K352" s="17">
        <f t="shared" ref="K352:K415" si="452">E352*F352*G352</f>
        <v>0.6885981308411232</v>
      </c>
      <c r="L352" s="17">
        <f t="shared" ref="L352:L415" si="453">H352*I352*J352</f>
        <v>2.3833920560747677</v>
      </c>
      <c r="M352" s="18">
        <f t="shared" si="398"/>
        <v>4.6328859954930947E-2</v>
      </c>
      <c r="N352" s="18">
        <f t="shared" si="399"/>
        <v>3.1901966368965619E-2</v>
      </c>
      <c r="O352" s="18">
        <f t="shared" si="400"/>
        <v>0.11041983678358283</v>
      </c>
      <c r="P352" s="18">
        <f t="shared" si="401"/>
        <v>7.6034893216957056E-2</v>
      </c>
      <c r="Q352" s="18">
        <f t="shared" si="402"/>
        <v>1.0983817205913047E-2</v>
      </c>
      <c r="R352" s="18">
        <f t="shared" si="403"/>
        <v>0.13158688091153189</v>
      </c>
      <c r="S352" s="18">
        <f t="shared" si="404"/>
        <v>3.1197103663559586E-2</v>
      </c>
      <c r="T352" s="18">
        <f t="shared" si="405"/>
        <v>2.6178742673950508E-2</v>
      </c>
      <c r="U352" s="18">
        <f t="shared" si="406"/>
        <v>9.0610480238894356E-2</v>
      </c>
      <c r="V352" s="18">
        <f t="shared" si="407"/>
        <v>5.6889627954119946E-3</v>
      </c>
      <c r="W352" s="18">
        <f t="shared" si="408"/>
        <v>2.5211453324974313E-3</v>
      </c>
      <c r="X352" s="18">
        <f t="shared" si="409"/>
        <v>6.0088777576843564E-3</v>
      </c>
      <c r="Y352" s="18">
        <f t="shared" si="410"/>
        <v>7.16075575679463E-3</v>
      </c>
      <c r="Z352" s="18">
        <f t="shared" si="411"/>
        <v>0.10454104221606721</v>
      </c>
      <c r="AA352" s="18">
        <f t="shared" si="412"/>
        <v>7.1986766266166846E-2</v>
      </c>
      <c r="AB352" s="18">
        <f t="shared" si="413"/>
        <v>2.4784976348089651E-2</v>
      </c>
      <c r="AC352" s="18">
        <f t="shared" si="414"/>
        <v>5.8354511513610203E-4</v>
      </c>
      <c r="AD352" s="18">
        <f t="shared" si="415"/>
        <v>4.3401399088413822E-4</v>
      </c>
      <c r="AE352" s="18">
        <f t="shared" si="416"/>
        <v>1.0344254980985616E-3</v>
      </c>
      <c r="AF352" s="18">
        <f t="shared" si="417"/>
        <v>1.2327207573846484E-3</v>
      </c>
      <c r="AG352" s="18">
        <f t="shared" si="418"/>
        <v>9.7935228683634738E-4</v>
      </c>
      <c r="AH352" s="18">
        <f t="shared" si="419"/>
        <v>6.2290572387887884E-2</v>
      </c>
      <c r="AI352" s="18">
        <f t="shared" si="420"/>
        <v>4.2893171715323281E-2</v>
      </c>
      <c r="AJ352" s="18">
        <f t="shared" si="421"/>
        <v>1.476807893450947E-2</v>
      </c>
      <c r="AK352" s="18">
        <f t="shared" si="422"/>
        <v>3.3897571834724631E-3</v>
      </c>
      <c r="AL352" s="18">
        <f t="shared" si="423"/>
        <v>3.8308553726393141E-5</v>
      </c>
      <c r="AM352" s="18">
        <f t="shared" si="424"/>
        <v>5.977224457634279E-5</v>
      </c>
      <c r="AN352" s="18">
        <f t="shared" si="425"/>
        <v>1.4246069289701352E-4</v>
      </c>
      <c r="AO352" s="18">
        <f t="shared" si="426"/>
        <v>1.6976984187682458E-4</v>
      </c>
      <c r="AP352" s="18">
        <f t="shared" si="427"/>
        <v>1.348760308300977E-4</v>
      </c>
      <c r="AQ352" s="18">
        <f t="shared" si="428"/>
        <v>8.0365615108837597E-5</v>
      </c>
      <c r="AR352" s="18">
        <f t="shared" si="429"/>
        <v>2.969257107952843E-2</v>
      </c>
      <c r="AS352" s="18">
        <f t="shared" si="430"/>
        <v>2.044624894523047E-2</v>
      </c>
      <c r="AT352" s="18">
        <f t="shared" si="431"/>
        <v>7.0396244031989928E-3</v>
      </c>
      <c r="AU352" s="18">
        <f t="shared" si="432"/>
        <v>1.6158240686221282E-3</v>
      </c>
      <c r="AV352" s="18">
        <f t="shared" si="433"/>
        <v>2.7816335835532398E-4</v>
      </c>
      <c r="AW352" s="18">
        <f t="shared" si="434"/>
        <v>1.74644367026655E-6</v>
      </c>
      <c r="AX352" s="18">
        <f t="shared" si="435"/>
        <v>6.8598426485746844E-6</v>
      </c>
      <c r="AY352" s="18">
        <f t="shared" si="436"/>
        <v>1.6349694474535796E-5</v>
      </c>
      <c r="AZ352" s="18">
        <f t="shared" si="437"/>
        <v>1.9483865964929074E-5</v>
      </c>
      <c r="BA352" s="18">
        <f t="shared" si="438"/>
        <v>1.547923045414583E-5</v>
      </c>
      <c r="BB352" s="18">
        <f t="shared" si="439"/>
        <v>9.2232687246404483E-6</v>
      </c>
      <c r="BC352" s="18">
        <f t="shared" si="440"/>
        <v>4.3965330818701766E-6</v>
      </c>
      <c r="BD352" s="18">
        <f t="shared" si="441"/>
        <v>1.1794839672563914E-2</v>
      </c>
      <c r="BE352" s="18">
        <f t="shared" si="442"/>
        <v>8.1219045520982379E-3</v>
      </c>
      <c r="BF352" s="18">
        <f t="shared" si="443"/>
        <v>2.7963641467224276E-3</v>
      </c>
      <c r="BG352" s="18">
        <f t="shared" si="444"/>
        <v>6.4185704152806551E-4</v>
      </c>
      <c r="BH352" s="18">
        <f t="shared" si="445"/>
        <v>1.1049538976585974E-4</v>
      </c>
      <c r="BI352" s="18">
        <f t="shared" si="446"/>
        <v>1.5217383771866482E-5</v>
      </c>
      <c r="BJ352" s="19">
        <f t="shared" si="447"/>
        <v>8.9094854489647102E-2</v>
      </c>
      <c r="BK352" s="19">
        <f t="shared" si="448"/>
        <v>0.1598880229941966</v>
      </c>
      <c r="BL352" s="19">
        <f t="shared" si="449"/>
        <v>0.63528363081084427</v>
      </c>
      <c r="BM352" s="19">
        <f t="shared" si="450"/>
        <v>0.58153669281806963</v>
      </c>
      <c r="BN352" s="19">
        <f t="shared" si="451"/>
        <v>0.4072562544418814</v>
      </c>
    </row>
    <row r="353" spans="1:66" x14ac:dyDescent="0.25">
      <c r="A353" t="s">
        <v>145</v>
      </c>
      <c r="B353" t="s">
        <v>148</v>
      </c>
      <c r="C353" t="s">
        <v>371</v>
      </c>
      <c r="D353" s="16">
        <v>44349</v>
      </c>
      <c r="E353" s="15">
        <f>VLOOKUP(A353,home!$A$2:$E$405,3,FALSE)</f>
        <v>1.4345794392523401</v>
      </c>
      <c r="F353" s="15">
        <f>VLOOKUP(B353,home!$B$2:$E$405,3,FALSE)</f>
        <v>0.93</v>
      </c>
      <c r="G353" s="15">
        <f>VLOOKUP(C353,away!$B$2:$E$405,4,FALSE)</f>
        <v>1.01</v>
      </c>
      <c r="H353" s="15">
        <f>VLOOKUP(A353,away!$A$2:$E$405,3,FALSE)</f>
        <v>1.2757009345794399</v>
      </c>
      <c r="I353" s="15">
        <f>VLOOKUP(C353,away!$B$2:$E$405,3,FALSE)</f>
        <v>0.7</v>
      </c>
      <c r="J353" s="15">
        <f>VLOOKUP(B353,home!$B$2:$E$405,4,FALSE)</f>
        <v>0.52</v>
      </c>
      <c r="K353" s="17">
        <f t="shared" si="452"/>
        <v>1.3475004672897231</v>
      </c>
      <c r="L353" s="17">
        <f t="shared" si="453"/>
        <v>0.46435514018691609</v>
      </c>
      <c r="M353" s="18">
        <f t="shared" si="398"/>
        <v>0.16335074054211129</v>
      </c>
      <c r="N353" s="18">
        <f t="shared" si="399"/>
        <v>0.2201151992126173</v>
      </c>
      <c r="O353" s="18">
        <f t="shared" si="400"/>
        <v>7.5852756024068643E-2</v>
      </c>
      <c r="P353" s="18">
        <f t="shared" si="401"/>
        <v>0.10221162418764586</v>
      </c>
      <c r="Q353" s="18">
        <f t="shared" si="402"/>
        <v>0.14830266689828617</v>
      </c>
      <c r="R353" s="18">
        <f t="shared" si="403"/>
        <v>1.7611308578560168E-2</v>
      </c>
      <c r="S353" s="18">
        <f t="shared" si="404"/>
        <v>1.5988932900465325E-2</v>
      </c>
      <c r="T353" s="18">
        <f t="shared" si="405"/>
        <v>6.8865105677647184E-2</v>
      </c>
      <c r="U353" s="18">
        <f t="shared" si="406"/>
        <v>2.3731246539193337E-2</v>
      </c>
      <c r="V353" s="18">
        <f t="shared" si="407"/>
        <v>1.111619489150398E-3</v>
      </c>
      <c r="W353" s="18">
        <f t="shared" si="408"/>
        <v>6.6612637648584272E-2</v>
      </c>
      <c r="X353" s="18">
        <f t="shared" si="409"/>
        <v>3.0931920693528587E-2</v>
      </c>
      <c r="Y353" s="18">
        <f t="shared" si="410"/>
        <v>7.1816981849470189E-3</v>
      </c>
      <c r="Z353" s="18">
        <f t="shared" si="411"/>
        <v>2.7259672212907819E-3</v>
      </c>
      <c r="AA353" s="18">
        <f t="shared" si="412"/>
        <v>3.673242104505797E-3</v>
      </c>
      <c r="AB353" s="18">
        <f t="shared" si="413"/>
        <v>2.4748477261449238E-3</v>
      </c>
      <c r="AC353" s="18">
        <f t="shared" si="414"/>
        <v>4.3472573604361925E-5</v>
      </c>
      <c r="AD353" s="18">
        <f t="shared" si="415"/>
        <v>2.2440140089717078E-2</v>
      </c>
      <c r="AE353" s="18">
        <f t="shared" si="416"/>
        <v>1.042019439717461E-2</v>
      </c>
      <c r="AF353" s="18">
        <f t="shared" si="417"/>
        <v>2.4193354150374665E-3</v>
      </c>
      <c r="AG353" s="18">
        <f t="shared" si="418"/>
        <v>3.7447694526963123E-4</v>
      </c>
      <c r="AH353" s="18">
        <f t="shared" si="419"/>
        <v>3.1645422279685473E-4</v>
      </c>
      <c r="AI353" s="18">
        <f t="shared" si="420"/>
        <v>4.264222130945679E-4</v>
      </c>
      <c r="AJ353" s="18">
        <f t="shared" si="421"/>
        <v>2.8730206570382413E-4</v>
      </c>
      <c r="AK353" s="18">
        <f t="shared" si="422"/>
        <v>1.2904655592973525E-4</v>
      </c>
      <c r="AL353" s="18">
        <f t="shared" si="423"/>
        <v>1.0880642085790406E-6</v>
      </c>
      <c r="AM353" s="18">
        <f t="shared" si="424"/>
        <v>6.0476198513881195E-3</v>
      </c>
      <c r="AN353" s="18">
        <f t="shared" si="425"/>
        <v>2.8082433638885063E-3</v>
      </c>
      <c r="AO353" s="18">
        <f t="shared" si="426"/>
        <v>6.520111204587121E-4</v>
      </c>
      <c r="AP353" s="18">
        <f t="shared" si="427"/>
        <v>1.0092157174801118E-4</v>
      </c>
      <c r="AQ353" s="18">
        <f t="shared" si="428"/>
        <v>1.1715862649232909E-5</v>
      </c>
      <c r="AR353" s="18">
        <f t="shared" si="429"/>
        <v>2.9389428997915021E-5</v>
      </c>
      <c r="AS353" s="18">
        <f t="shared" si="430"/>
        <v>3.9602269308068635E-5</v>
      </c>
      <c r="AT353" s="18">
        <f t="shared" si="431"/>
        <v>2.6682038199177975E-5</v>
      </c>
      <c r="AU353" s="18">
        <f t="shared" si="432"/>
        <v>1.198468631387819E-5</v>
      </c>
      <c r="AV353" s="18">
        <f t="shared" si="433"/>
        <v>4.0373426020679029E-6</v>
      </c>
      <c r="AW353" s="18">
        <f t="shared" si="434"/>
        <v>1.8911727681155365E-8</v>
      </c>
      <c r="AX353" s="18">
        <f t="shared" si="435"/>
        <v>1.3581950959560148E-3</v>
      </c>
      <c r="AY353" s="18">
        <f t="shared" si="436"/>
        <v>6.3068487418383714E-4</v>
      </c>
      <c r="AZ353" s="18">
        <f t="shared" si="437"/>
        <v>1.4643088158270161E-4</v>
      </c>
      <c r="BA353" s="18">
        <f t="shared" si="438"/>
        <v>2.2665310848343042E-5</v>
      </c>
      <c r="BB353" s="18">
        <f t="shared" si="439"/>
        <v>2.6311883990905904E-6</v>
      </c>
      <c r="BC353" s="18">
        <f t="shared" si="440"/>
        <v>2.4436117158357977E-7</v>
      </c>
      <c r="BD353" s="18">
        <f t="shared" si="441"/>
        <v>2.2745220703900403E-6</v>
      </c>
      <c r="BE353" s="18">
        <f t="shared" si="442"/>
        <v>3.0649195527113678E-6</v>
      </c>
      <c r="BF353" s="18">
        <f t="shared" si="443"/>
        <v>2.064990264741989E-6</v>
      </c>
      <c r="BG353" s="18">
        <f t="shared" si="444"/>
        <v>9.2752511556285324E-7</v>
      </c>
      <c r="BH353" s="18">
        <f t="shared" si="445"/>
        <v>3.1246013166097483E-7</v>
      </c>
      <c r="BI353" s="18">
        <f t="shared" si="446"/>
        <v>8.420803468451435E-8</v>
      </c>
      <c r="BJ353" s="19">
        <f t="shared" si="447"/>
        <v>0.58944473864508362</v>
      </c>
      <c r="BK353" s="19">
        <f t="shared" si="448"/>
        <v>0.28333816263136963</v>
      </c>
      <c r="BL353" s="19">
        <f t="shared" si="449"/>
        <v>0.1246230504205887</v>
      </c>
      <c r="BM353" s="19">
        <f t="shared" si="450"/>
        <v>0.27205695751258713</v>
      </c>
      <c r="BN353" s="19">
        <f t="shared" si="451"/>
        <v>0.72744429544328948</v>
      </c>
    </row>
    <row r="354" spans="1:66" x14ac:dyDescent="0.25">
      <c r="A354" t="s">
        <v>145</v>
      </c>
      <c r="B354" t="s">
        <v>423</v>
      </c>
      <c r="C354" t="s">
        <v>147</v>
      </c>
      <c r="D354" s="16">
        <v>44349</v>
      </c>
      <c r="E354" s="15">
        <f>VLOOKUP(A354,home!$A$2:$E$405,3,FALSE)</f>
        <v>1.4345794392523401</v>
      </c>
      <c r="F354" s="15">
        <f>VLOOKUP(B354,home!$B$2:$E$405,3,FALSE)</f>
        <v>0.93</v>
      </c>
      <c r="G354" s="15">
        <f>VLOOKUP(C354,away!$B$2:$E$405,4,FALSE)</f>
        <v>1.24</v>
      </c>
      <c r="H354" s="15">
        <f>VLOOKUP(A354,away!$A$2:$E$405,3,FALSE)</f>
        <v>1.2757009345794399</v>
      </c>
      <c r="I354" s="15">
        <f>VLOOKUP(C354,away!$B$2:$E$405,3,FALSE)</f>
        <v>0.93</v>
      </c>
      <c r="J354" s="15">
        <f>VLOOKUP(B354,home!$B$2:$E$405,4,FALSE)</f>
        <v>0.7</v>
      </c>
      <c r="K354" s="17">
        <f t="shared" si="452"/>
        <v>1.6543570093457987</v>
      </c>
      <c r="L354" s="17">
        <f t="shared" si="453"/>
        <v>0.83048130841121537</v>
      </c>
      <c r="M354" s="18">
        <f t="shared" si="398"/>
        <v>8.3339027863806051E-2</v>
      </c>
      <c r="N354" s="18">
        <f t="shared" si="399"/>
        <v>0.13787250489855235</v>
      </c>
      <c r="O354" s="18">
        <f t="shared" si="400"/>
        <v>6.9211504902052384E-2</v>
      </c>
      <c r="P354" s="18">
        <f t="shared" si="401"/>
        <v>0.11450053826208147</v>
      </c>
      <c r="Q354" s="18">
        <f t="shared" si="402"/>
        <v>0.11404517243749156</v>
      </c>
      <c r="R354" s="18">
        <f t="shared" si="403"/>
        <v>2.8739430574082854E-2</v>
      </c>
      <c r="S354" s="18">
        <f t="shared" si="404"/>
        <v>3.9328432303444794E-2</v>
      </c>
      <c r="T354" s="18">
        <f t="shared" si="405"/>
        <v>9.4712384023870666E-2</v>
      </c>
      <c r="U354" s="18">
        <f t="shared" si="406"/>
        <v>4.7545278414840922E-2</v>
      </c>
      <c r="V354" s="18">
        <f t="shared" si="407"/>
        <v>6.0037586272935709E-3</v>
      </c>
      <c r="W354" s="18">
        <f t="shared" si="408"/>
        <v>6.2890476801338163E-2</v>
      </c>
      <c r="X354" s="18">
        <f t="shared" si="409"/>
        <v>5.2229365460580504E-2</v>
      </c>
      <c r="Y354" s="18">
        <f t="shared" si="410"/>
        <v>2.1687755882595215E-2</v>
      </c>
      <c r="Z354" s="18">
        <f t="shared" si="411"/>
        <v>7.9558533020525398E-3</v>
      </c>
      <c r="AA354" s="18">
        <f t="shared" si="412"/>
        <v>1.3161821675577537E-2</v>
      </c>
      <c r="AB354" s="18">
        <f t="shared" si="413"/>
        <v>1.0887175972375584E-2</v>
      </c>
      <c r="AC354" s="18">
        <f t="shared" si="414"/>
        <v>5.1553996671894217E-4</v>
      </c>
      <c r="AD354" s="18">
        <f t="shared" si="415"/>
        <v>2.6010825279348282E-2</v>
      </c>
      <c r="AE354" s="18">
        <f t="shared" si="416"/>
        <v>2.1601504210848679E-2</v>
      </c>
      <c r="AF354" s="18">
        <f t="shared" si="417"/>
        <v>8.9698227403379929E-3</v>
      </c>
      <c r="AG354" s="18">
        <f t="shared" si="418"/>
        <v>2.4830900418708573E-3</v>
      </c>
      <c r="AH354" s="18">
        <f t="shared" si="419"/>
        <v>1.65179686495407E-3</v>
      </c>
      <c r="AI354" s="18">
        <f t="shared" si="420"/>
        <v>2.7326617215521812E-3</v>
      </c>
      <c r="AJ354" s="18">
        <f t="shared" si="421"/>
        <v>2.2603990366104046E-3</v>
      </c>
      <c r="AK354" s="18">
        <f t="shared" si="422"/>
        <v>1.2465023300449714E-3</v>
      </c>
      <c r="AL354" s="18">
        <f t="shared" si="423"/>
        <v>2.8332273700817082E-5</v>
      </c>
      <c r="AM354" s="18">
        <f t="shared" si="424"/>
        <v>8.6062382239517291E-3</v>
      </c>
      <c r="AN354" s="18">
        <f t="shared" si="425"/>
        <v>7.1473199807260464E-3</v>
      </c>
      <c r="AO354" s="18">
        <f t="shared" si="426"/>
        <v>2.9678578246134946E-3</v>
      </c>
      <c r="AP354" s="18">
        <f t="shared" si="427"/>
        <v>8.2158348312115969E-4</v>
      </c>
      <c r="AQ354" s="18">
        <f t="shared" si="428"/>
        <v>1.7057743150787602E-4</v>
      </c>
      <c r="AR354" s="18">
        <f t="shared" si="429"/>
        <v>2.7435728432732002E-4</v>
      </c>
      <c r="AS354" s="18">
        <f t="shared" si="430"/>
        <v>4.5388489639198011E-4</v>
      </c>
      <c r="AT354" s="18">
        <f t="shared" si="431"/>
        <v>3.7544382989113199E-4</v>
      </c>
      <c r="AU354" s="18">
        <f t="shared" si="432"/>
        <v>2.0703937719867535E-4</v>
      </c>
      <c r="AV354" s="18">
        <f t="shared" si="433"/>
        <v>8.5629261219804322E-5</v>
      </c>
      <c r="AW354" s="18">
        <f t="shared" si="434"/>
        <v>1.081279641085669E-6</v>
      </c>
      <c r="AX354" s="18">
        <f t="shared" si="435"/>
        <v>2.3729650883157153E-3</v>
      </c>
      <c r="AY354" s="18">
        <f t="shared" si="436"/>
        <v>1.9707031513585705E-3</v>
      </c>
      <c r="AZ354" s="18">
        <f t="shared" si="437"/>
        <v>8.1831606581518547E-4</v>
      </c>
      <c r="BA354" s="18">
        <f t="shared" si="438"/>
        <v>2.2653206567737122E-4</v>
      </c>
      <c r="BB354" s="18">
        <f t="shared" si="439"/>
        <v>4.703266157520964E-5</v>
      </c>
      <c r="BC354" s="18">
        <f t="shared" si="440"/>
        <v>7.8119492646084014E-6</v>
      </c>
      <c r="BD354" s="18">
        <f t="shared" si="441"/>
        <v>3.7974766076716744E-5</v>
      </c>
      <c r="BE354" s="18">
        <f t="shared" si="442"/>
        <v>6.2823820437283396E-5</v>
      </c>
      <c r="BF354" s="18">
        <f t="shared" si="443"/>
        <v>5.1966513847150821E-5</v>
      </c>
      <c r="BG354" s="18">
        <f t="shared" si="444"/>
        <v>2.865705547809983E-5</v>
      </c>
      <c r="BH354" s="18">
        <f t="shared" si="445"/>
        <v>1.1852250149351468E-5</v>
      </c>
      <c r="BI354" s="18">
        <f t="shared" si="446"/>
        <v>3.9215706222198713E-6</v>
      </c>
      <c r="BJ354" s="19">
        <f t="shared" si="447"/>
        <v>0.56765983970276124</v>
      </c>
      <c r="BK354" s="19">
        <f t="shared" si="448"/>
        <v>0.24568633244840421</v>
      </c>
      <c r="BL354" s="19">
        <f t="shared" si="449"/>
        <v>0.17903012211773064</v>
      </c>
      <c r="BM354" s="19">
        <f t="shared" si="450"/>
        <v>0.45065434676116439</v>
      </c>
      <c r="BN354" s="19">
        <f t="shared" si="451"/>
        <v>0.54770817893806667</v>
      </c>
    </row>
    <row r="355" spans="1:66" x14ac:dyDescent="0.25">
      <c r="A355" t="s">
        <v>21</v>
      </c>
      <c r="B355" t="s">
        <v>397</v>
      </c>
      <c r="C355" t="s">
        <v>273</v>
      </c>
      <c r="D355" s="16">
        <v>44349</v>
      </c>
      <c r="E355" s="15">
        <f>VLOOKUP(A355,home!$A$2:$E$405,3,FALSE)</f>
        <v>1.41772151898734</v>
      </c>
      <c r="F355" s="15">
        <f>VLOOKUP(B355,home!$B$2:$E$405,3,FALSE)</f>
        <v>1.06</v>
      </c>
      <c r="G355" s="15">
        <f>VLOOKUP(C355,away!$B$2:$E$405,4,FALSE)</f>
        <v>1.1399999999999999</v>
      </c>
      <c r="H355" s="15">
        <f>VLOOKUP(A355,away!$A$2:$E$405,3,FALSE)</f>
        <v>1.3248945147679301</v>
      </c>
      <c r="I355" s="15">
        <f>VLOOKUP(C355,away!$B$2:$E$405,3,FALSE)</f>
        <v>1.0900000000000001</v>
      </c>
      <c r="J355" s="15">
        <f>VLOOKUP(B355,home!$B$2:$E$405,4,FALSE)</f>
        <v>1.32</v>
      </c>
      <c r="K355" s="17">
        <f t="shared" si="452"/>
        <v>1.7131746835443016</v>
      </c>
      <c r="L355" s="17">
        <f t="shared" si="453"/>
        <v>1.906258227848098</v>
      </c>
      <c r="M355" s="18">
        <f t="shared" si="398"/>
        <v>2.6797868950685994E-2</v>
      </c>
      <c r="N355" s="18">
        <f t="shared" si="399"/>
        <v>4.5909430659253146E-2</v>
      </c>
      <c r="O355" s="18">
        <f t="shared" si="400"/>
        <v>5.1083658176040256E-2</v>
      </c>
      <c r="P355" s="18">
        <f t="shared" si="401"/>
        <v>8.7515229930023031E-2</v>
      </c>
      <c r="Q355" s="18">
        <f t="shared" si="402"/>
        <v>3.9325437170682535E-2</v>
      </c>
      <c r="R355" s="18">
        <f t="shared" si="403"/>
        <v>4.8689321853328256E-2</v>
      </c>
      <c r="S355" s="18">
        <f t="shared" si="404"/>
        <v>7.1450788529107481E-2</v>
      </c>
      <c r="T355" s="18">
        <f t="shared" si="405"/>
        <v>7.4964438170337003E-2</v>
      </c>
      <c r="U355" s="18">
        <f t="shared" si="406"/>
        <v>8.3413313558062294E-2</v>
      </c>
      <c r="V355" s="18">
        <f t="shared" si="407"/>
        <v>2.5926739001826595E-2</v>
      </c>
      <c r="W355" s="18">
        <f t="shared" si="408"/>
        <v>2.2457114460041793E-2</v>
      </c>
      <c r="X355" s="18">
        <f t="shared" si="409"/>
        <v>4.2809059213181164E-2</v>
      </c>
      <c r="Y355" s="18">
        <f t="shared" si="410"/>
        <v>4.0802560675781516E-2</v>
      </c>
      <c r="Z355" s="18">
        <f t="shared" si="411"/>
        <v>3.0938140130417072E-2</v>
      </c>
      <c r="AA355" s="18">
        <f t="shared" si="412"/>
        <v>5.3002438427376529E-2</v>
      </c>
      <c r="AB355" s="18">
        <f t="shared" si="413"/>
        <v>4.5401217839948556E-2</v>
      </c>
      <c r="AC355" s="18">
        <f t="shared" si="414"/>
        <v>5.2918958995768987E-3</v>
      </c>
      <c r="AD355" s="18">
        <f t="shared" si="415"/>
        <v>9.6182399896000623E-3</v>
      </c>
      <c r="AE355" s="18">
        <f t="shared" si="416"/>
        <v>1.8334849117592724E-2</v>
      </c>
      <c r="AF355" s="18">
        <f t="shared" si="417"/>
        <v>1.7475478493382286E-2</v>
      </c>
      <c r="AG355" s="18">
        <f t="shared" si="418"/>
        <v>1.1104258221197491E-2</v>
      </c>
      <c r="AH355" s="18">
        <f t="shared" si="419"/>
        <v>1.4744021044481236E-2</v>
      </c>
      <c r="AI355" s="18">
        <f t="shared" si="420"/>
        <v>2.5259083587049664E-2</v>
      </c>
      <c r="AJ355" s="18">
        <f t="shared" si="421"/>
        <v>2.1636611265431437E-2</v>
      </c>
      <c r="AK355" s="18">
        <f t="shared" si="422"/>
        <v>1.2355764885875526E-2</v>
      </c>
      <c r="AL355" s="18">
        <f t="shared" si="423"/>
        <v>6.9128106756468505E-4</v>
      </c>
      <c r="AM355" s="18">
        <f t="shared" si="424"/>
        <v>3.2955450500872468E-3</v>
      </c>
      <c r="AN355" s="18">
        <f t="shared" si="425"/>
        <v>6.2821598669728865E-3</v>
      </c>
      <c r="AO355" s="18">
        <f t="shared" si="426"/>
        <v>5.9877094675370906E-3</v>
      </c>
      <c r="AP355" s="18">
        <f t="shared" si="427"/>
        <v>3.8047068128188449E-3</v>
      </c>
      <c r="AQ355" s="18">
        <f t="shared" si="428"/>
        <v>1.8131884166214082E-3</v>
      </c>
      <c r="AR355" s="18">
        <f t="shared" si="429"/>
        <v>5.621182285521574E-3</v>
      </c>
      <c r="AS355" s="18">
        <f t="shared" si="430"/>
        <v>9.6300671831432566E-3</v>
      </c>
      <c r="AT355" s="18">
        <f t="shared" si="431"/>
        <v>8.2489936494959063E-3</v>
      </c>
      <c r="AU355" s="18">
        <f t="shared" si="432"/>
        <v>4.7106556950113681E-3</v>
      </c>
      <c r="AV355" s="18">
        <f t="shared" si="433"/>
        <v>2.0175440198968151E-3</v>
      </c>
      <c r="AW355" s="18">
        <f t="shared" si="434"/>
        <v>6.2709818130111792E-5</v>
      </c>
      <c r="AX355" s="18">
        <f t="shared" si="435"/>
        <v>9.4097405804820157E-4</v>
      </c>
      <c r="AY355" s="18">
        <f t="shared" si="436"/>
        <v>1.7937395403459981E-3</v>
      </c>
      <c r="AZ355" s="18">
        <f t="shared" si="437"/>
        <v>1.7096653787005125E-3</v>
      </c>
      <c r="BA355" s="18">
        <f t="shared" si="438"/>
        <v>1.0863545650049624E-3</v>
      </c>
      <c r="BB355" s="18">
        <f t="shared" si="439"/>
        <v>5.1771808197526243E-4</v>
      </c>
      <c r="BC355" s="18">
        <f t="shared" si="440"/>
        <v>1.9738087069421606E-4</v>
      </c>
      <c r="BD355" s="18">
        <f t="shared" si="441"/>
        <v>1.7859041636682455E-3</v>
      </c>
      <c r="BE355" s="18">
        <f t="shared" si="442"/>
        <v>3.0595658004327971E-3</v>
      </c>
      <c r="BF355" s="18">
        <f t="shared" si="443"/>
        <v>2.6207853359697126E-3</v>
      </c>
      <c r="BG355" s="18">
        <f t="shared" si="444"/>
        <v>1.4966210295291531E-3</v>
      </c>
      <c r="BH355" s="18">
        <f t="shared" si="445"/>
        <v>6.4099331466233825E-4</v>
      </c>
      <c r="BI355" s="18">
        <f t="shared" si="446"/>
        <v>2.1962670380013287E-4</v>
      </c>
      <c r="BJ355" s="19">
        <f t="shared" si="447"/>
        <v>0.35023000827985623</v>
      </c>
      <c r="BK355" s="19">
        <f t="shared" si="448"/>
        <v>0.2194675429191307</v>
      </c>
      <c r="BL355" s="19">
        <f t="shared" si="449"/>
        <v>0.39563736981872505</v>
      </c>
      <c r="BM355" s="19">
        <f t="shared" si="450"/>
        <v>0.69522108468590027</v>
      </c>
      <c r="BN355" s="19">
        <f t="shared" si="451"/>
        <v>0.29932094674001319</v>
      </c>
    </row>
    <row r="356" spans="1:66" x14ac:dyDescent="0.25">
      <c r="A356" t="s">
        <v>21</v>
      </c>
      <c r="B356" t="s">
        <v>274</v>
      </c>
      <c r="C356" t="s">
        <v>270</v>
      </c>
      <c r="D356" s="16">
        <v>44349</v>
      </c>
      <c r="E356" s="15">
        <f>VLOOKUP(A356,home!$A$2:$E$405,3,FALSE)</f>
        <v>1.41772151898734</v>
      </c>
      <c r="F356" s="15">
        <f>VLOOKUP(B356,home!$B$2:$E$405,3,FALSE)</f>
        <v>1.59</v>
      </c>
      <c r="G356" s="15">
        <f>VLOOKUP(C356,away!$B$2:$E$405,4,FALSE)</f>
        <v>1.29</v>
      </c>
      <c r="H356" s="15">
        <f>VLOOKUP(A356,away!$A$2:$E$405,3,FALSE)</f>
        <v>1.3248945147679301</v>
      </c>
      <c r="I356" s="15">
        <f>VLOOKUP(C356,away!$B$2:$E$405,3,FALSE)</f>
        <v>1.06</v>
      </c>
      <c r="J356" s="15">
        <f>VLOOKUP(B356,home!$B$2:$E$405,4,FALSE)</f>
        <v>0.63</v>
      </c>
      <c r="K356" s="17">
        <f t="shared" si="452"/>
        <v>2.9078886075949333</v>
      </c>
      <c r="L356" s="17">
        <f t="shared" si="453"/>
        <v>0.88476455696202372</v>
      </c>
      <c r="M356" s="18">
        <f t="shared" si="398"/>
        <v>2.2535731459268571E-2</v>
      </c>
      <c r="N356" s="18">
        <f t="shared" si="399"/>
        <v>6.5531396774225814E-2</v>
      </c>
      <c r="O356" s="18">
        <f t="shared" si="400"/>
        <v>1.9938816460374899E-2</v>
      </c>
      <c r="P356" s="18">
        <f t="shared" si="401"/>
        <v>5.7979857234050497E-2</v>
      </c>
      <c r="Q356" s="18">
        <f t="shared" si="402"/>
        <v>9.5279001059777324E-2</v>
      </c>
      <c r="R356" s="18">
        <f t="shared" si="403"/>
        <v>8.82057905595535E-3</v>
      </c>
      <c r="S356" s="18">
        <f t="shared" si="404"/>
        <v>3.7292597435286283E-2</v>
      </c>
      <c r="T356" s="18">
        <f t="shared" si="405"/>
        <v>8.4299483160438088E-2</v>
      </c>
      <c r="U356" s="18">
        <f t="shared" si="406"/>
        <v>2.5649261349203034E-2</v>
      </c>
      <c r="V356" s="18">
        <f t="shared" si="407"/>
        <v>1.0660697159446276E-2</v>
      </c>
      <c r="W356" s="18">
        <f t="shared" si="408"/>
        <v>9.2353573908250691E-2</v>
      </c>
      <c r="X356" s="18">
        <f t="shared" si="409"/>
        <v>8.1711168902792938E-2</v>
      </c>
      <c r="Y356" s="18">
        <f t="shared" si="410"/>
        <v>3.614757307656434E-2</v>
      </c>
      <c r="Z356" s="18">
        <f t="shared" si="411"/>
        <v>2.6013785735302807E-3</v>
      </c>
      <c r="AA356" s="18">
        <f t="shared" si="412"/>
        <v>7.5645191180102609E-3</v>
      </c>
      <c r="AB356" s="18">
        <f t="shared" si="413"/>
        <v>1.0998389482598058E-2</v>
      </c>
      <c r="AC356" s="18">
        <f t="shared" si="414"/>
        <v>1.7142379548377332E-3</v>
      </c>
      <c r="AD356" s="18">
        <f t="shared" si="415"/>
        <v>6.7138476359619725E-2</v>
      </c>
      <c r="AE356" s="18">
        <f t="shared" si="416"/>
        <v>5.9401744291424252E-2</v>
      </c>
      <c r="AF356" s="18">
        <f t="shared" si="417"/>
        <v>2.6278278985386695E-2</v>
      </c>
      <c r="AG356" s="18">
        <f t="shared" si="418"/>
        <v>7.7500299547433732E-3</v>
      </c>
      <c r="AH356" s="18">
        <f t="shared" si="419"/>
        <v>5.7540189027500488E-4</v>
      </c>
      <c r="AI356" s="18">
        <f t="shared" si="420"/>
        <v>1.6732046015192764E-3</v>
      </c>
      <c r="AJ356" s="18">
        <f t="shared" si="421"/>
        <v>2.4327462994666628E-3</v>
      </c>
      <c r="AK356" s="18">
        <f t="shared" si="422"/>
        <v>2.358051749795947E-3</v>
      </c>
      <c r="AL356" s="18">
        <f t="shared" si="423"/>
        <v>1.7641543531227079E-4</v>
      </c>
      <c r="AM356" s="18">
        <f t="shared" si="424"/>
        <v>3.9046242107483996E-2</v>
      </c>
      <c r="AN356" s="18">
        <f t="shared" si="425"/>
        <v>3.4546731099259993E-2</v>
      </c>
      <c r="AO356" s="18">
        <f t="shared" si="426"/>
        <v>1.5282861617761464E-2</v>
      </c>
      <c r="AP356" s="18">
        <f t="shared" si="427"/>
        <v>4.5072447627835469E-3</v>
      </c>
      <c r="AQ356" s="18">
        <f t="shared" si="428"/>
        <v>9.9696260391589657E-4</v>
      </c>
      <c r="AR356" s="18">
        <f t="shared" si="429"/>
        <v>1.0181903970485518E-4</v>
      </c>
      <c r="AS356" s="18">
        <f t="shared" si="430"/>
        <v>2.960784255940045E-4</v>
      </c>
      <c r="AT356" s="18">
        <f t="shared" si="431"/>
        <v>4.3048154036972501E-4</v>
      </c>
      <c r="AU356" s="18">
        <f t="shared" si="432"/>
        <v>4.1726412234034725E-4</v>
      </c>
      <c r="AV356" s="18">
        <f t="shared" si="433"/>
        <v>3.0333939692789861E-4</v>
      </c>
      <c r="AW356" s="18">
        <f t="shared" si="434"/>
        <v>1.2607807309343316E-5</v>
      </c>
      <c r="AX356" s="18">
        <f t="shared" si="435"/>
        <v>1.8923687098957698E-2</v>
      </c>
      <c r="AY356" s="18">
        <f t="shared" si="436"/>
        <v>1.6743007632197274E-2</v>
      </c>
      <c r="AZ356" s="18">
        <f t="shared" si="437"/>
        <v>7.4068098649564002E-3</v>
      </c>
      <c r="BA356" s="18">
        <f t="shared" si="438"/>
        <v>2.1844276162233658E-3</v>
      </c>
      <c r="BB356" s="18">
        <f t="shared" si="439"/>
        <v>4.8317603302086885E-4</v>
      </c>
      <c r="BC356" s="18">
        <f t="shared" si="440"/>
        <v>8.5499405758075457E-5</v>
      </c>
      <c r="BD356" s="18">
        <f t="shared" si="441"/>
        <v>1.5014312925794141E-5</v>
      </c>
      <c r="BE356" s="18">
        <f t="shared" si="442"/>
        <v>4.3659949507782129E-5</v>
      </c>
      <c r="BF356" s="18">
        <f t="shared" si="443"/>
        <v>6.3479134890924853E-5</v>
      </c>
      <c r="BG356" s="18">
        <f t="shared" si="444"/>
        <v>6.1530084389767474E-5</v>
      </c>
      <c r="BH356" s="18">
        <f t="shared" si="445"/>
        <v>4.4730657855339919E-5</v>
      </c>
      <c r="BI356" s="18">
        <f t="shared" si="446"/>
        <v>2.6014354077553958E-5</v>
      </c>
      <c r="BJ356" s="19">
        <f t="shared" si="447"/>
        <v>0.75609737631554208</v>
      </c>
      <c r="BK356" s="19">
        <f t="shared" si="448"/>
        <v>0.14710254431039893</v>
      </c>
      <c r="BL356" s="19">
        <f t="shared" si="449"/>
        <v>8.1814381025782479E-2</v>
      </c>
      <c r="BM356" s="19">
        <f t="shared" si="450"/>
        <v>0.70079989835671352</v>
      </c>
      <c r="BN356" s="19">
        <f t="shared" si="451"/>
        <v>0.27008538204365246</v>
      </c>
    </row>
    <row r="357" spans="1:66" x14ac:dyDescent="0.25">
      <c r="A357" t="s">
        <v>21</v>
      </c>
      <c r="B357" t="s">
        <v>267</v>
      </c>
      <c r="C357" t="s">
        <v>265</v>
      </c>
      <c r="D357" s="16">
        <v>44349</v>
      </c>
      <c r="E357" s="15">
        <f>VLOOKUP(A357,home!$A$2:$E$405,3,FALSE)</f>
        <v>1.41772151898734</v>
      </c>
      <c r="F357" s="15">
        <f>VLOOKUP(B357,home!$B$2:$E$405,3,FALSE)</f>
        <v>1</v>
      </c>
      <c r="G357" s="15">
        <f>VLOOKUP(C357,away!$B$2:$E$405,4,FALSE)</f>
        <v>0.57999999999999996</v>
      </c>
      <c r="H357" s="15">
        <f>VLOOKUP(A357,away!$A$2:$E$405,3,FALSE)</f>
        <v>1.3248945147679301</v>
      </c>
      <c r="I357" s="15">
        <f>VLOOKUP(C357,away!$B$2:$E$405,3,FALSE)</f>
        <v>1.03</v>
      </c>
      <c r="J357" s="15">
        <f>VLOOKUP(B357,home!$B$2:$E$405,4,FALSE)</f>
        <v>1.07</v>
      </c>
      <c r="K357" s="17">
        <f t="shared" si="452"/>
        <v>0.8222784810126571</v>
      </c>
      <c r="L357" s="17">
        <f t="shared" si="453"/>
        <v>1.4601662447257358</v>
      </c>
      <c r="M357" s="18">
        <f t="shared" si="398"/>
        <v>0.10203445529400354</v>
      </c>
      <c r="N357" s="18">
        <f t="shared" si="399"/>
        <v>8.3900736910107077E-2</v>
      </c>
      <c r="O357" s="18">
        <f t="shared" si="400"/>
        <v>0.14898726741928112</v>
      </c>
      <c r="P357" s="18">
        <f t="shared" si="401"/>
        <v>0.122509023943753</v>
      </c>
      <c r="Q357" s="18">
        <f t="shared" si="402"/>
        <v>3.4494885251142714E-2</v>
      </c>
      <c r="R357" s="18">
        <f t="shared" si="403"/>
        <v>0.10877308938978035</v>
      </c>
      <c r="S357" s="18">
        <f t="shared" si="404"/>
        <v>3.6773021682738091E-2</v>
      </c>
      <c r="T357" s="18">
        <f t="shared" si="405"/>
        <v>5.0368267059406231E-2</v>
      </c>
      <c r="U357" s="18">
        <f t="shared" si="406"/>
        <v>8.9441770718482541E-2</v>
      </c>
      <c r="V357" s="18">
        <f t="shared" si="407"/>
        <v>4.9057796547841079E-3</v>
      </c>
      <c r="W357" s="18">
        <f t="shared" si="408"/>
        <v>9.4548006156718479E-3</v>
      </c>
      <c r="X357" s="18">
        <f t="shared" si="409"/>
        <v>1.3805580709616138E-2</v>
      </c>
      <c r="Y357" s="18">
        <f t="shared" si="410"/>
        <v>1.0079221470509128E-2</v>
      </c>
      <c r="Z357" s="18">
        <f t="shared" si="411"/>
        <v>5.2942264487164124E-2</v>
      </c>
      <c r="AA357" s="18">
        <f t="shared" si="412"/>
        <v>4.3533284823875647E-2</v>
      </c>
      <c r="AB357" s="18">
        <f t="shared" si="413"/>
        <v>1.7898241659233913E-2</v>
      </c>
      <c r="AC357" s="18">
        <f t="shared" si="414"/>
        <v>3.6813684373760417E-4</v>
      </c>
      <c r="AD357" s="18">
        <f t="shared" si="415"/>
        <v>1.9436197721330449E-3</v>
      </c>
      <c r="AE357" s="18">
        <f t="shared" si="416"/>
        <v>2.8380079838501988E-3</v>
      </c>
      <c r="AF357" s="18">
        <f t="shared" si="417"/>
        <v>2.0719817301401008E-3</v>
      </c>
      <c r="AG357" s="18">
        <f t="shared" si="418"/>
        <v>1.008479260679668E-3</v>
      </c>
      <c r="AH357" s="18">
        <f t="shared" si="419"/>
        <v>1.9326126880874771E-2</v>
      </c>
      <c r="AI357" s="18">
        <f t="shared" si="420"/>
        <v>1.5891458255463585E-2</v>
      </c>
      <c r="AJ357" s="18">
        <f t="shared" si="421"/>
        <v>6.5336020776893232E-3</v>
      </c>
      <c r="AK357" s="18">
        <f t="shared" si="422"/>
        <v>1.7908134639945061E-3</v>
      </c>
      <c r="AL357" s="18">
        <f t="shared" si="423"/>
        <v>1.768033563724168E-5</v>
      </c>
      <c r="AM357" s="18">
        <f t="shared" si="424"/>
        <v>3.1963934277914549E-4</v>
      </c>
      <c r="AN357" s="18">
        <f t="shared" si="425"/>
        <v>4.6672657881242718E-4</v>
      </c>
      <c r="AO357" s="18">
        <f t="shared" si="426"/>
        <v>3.4074919794911597E-4</v>
      </c>
      <c r="AP357" s="18">
        <f t="shared" si="427"/>
        <v>1.6585015892088903E-4</v>
      </c>
      <c r="AQ357" s="18">
        <f t="shared" si="428"/>
        <v>6.0542200934670233E-5</v>
      </c>
      <c r="AR357" s="18">
        <f t="shared" si="429"/>
        <v>5.6438716225480044E-3</v>
      </c>
      <c r="AS357" s="18">
        <f t="shared" si="430"/>
        <v>4.6408341848192128E-3</v>
      </c>
      <c r="AT357" s="18">
        <f t="shared" si="431"/>
        <v>1.9080290420623778E-3</v>
      </c>
      <c r="AU357" s="18">
        <f t="shared" si="432"/>
        <v>5.2297707414502908E-4</v>
      </c>
      <c r="AV357" s="18">
        <f t="shared" si="433"/>
        <v>1.0750819853310455E-4</v>
      </c>
      <c r="AW357" s="18">
        <f t="shared" si="434"/>
        <v>5.8967027245717237E-7</v>
      </c>
      <c r="AX357" s="18">
        <f t="shared" si="435"/>
        <v>4.3805425542053287E-5</v>
      </c>
      <c r="AY357" s="18">
        <f t="shared" si="436"/>
        <v>6.3963203712352783E-5</v>
      </c>
      <c r="AZ357" s="18">
        <f t="shared" si="437"/>
        <v>4.6698455482646702E-5</v>
      </c>
      <c r="BA357" s="18">
        <f t="shared" si="438"/>
        <v>2.2729169458862729E-5</v>
      </c>
      <c r="BB357" s="18">
        <f t="shared" si="439"/>
        <v>8.2970915036206159E-6</v>
      </c>
      <c r="BC357" s="18">
        <f t="shared" si="440"/>
        <v>2.4230265885975057E-6</v>
      </c>
      <c r="BD357" s="18">
        <f t="shared" si="441"/>
        <v>1.3734984721350124E-3</v>
      </c>
      <c r="BE357" s="18">
        <f t="shared" si="442"/>
        <v>1.1293982373403832E-3</v>
      </c>
      <c r="BF357" s="18">
        <f t="shared" si="443"/>
        <v>4.6433993352931139E-4</v>
      </c>
      <c r="BG357" s="18">
        <f t="shared" si="444"/>
        <v>1.2727224507200013E-4</v>
      </c>
      <c r="BH357" s="18">
        <f t="shared" si="445"/>
        <v>2.6163307088218715E-5</v>
      </c>
      <c r="BI357" s="18">
        <f t="shared" si="446"/>
        <v>4.3027048821536357E-6</v>
      </c>
      <c r="BJ357" s="19">
        <f t="shared" si="447"/>
        <v>0.21150700461494051</v>
      </c>
      <c r="BK357" s="19">
        <f t="shared" si="448"/>
        <v>0.26667206095836599</v>
      </c>
      <c r="BL357" s="19">
        <f t="shared" si="449"/>
        <v>0.46812384971083043</v>
      </c>
      <c r="BM357" s="19">
        <f t="shared" si="450"/>
        <v>0.39848234802979332</v>
      </c>
      <c r="BN357" s="19">
        <f t="shared" si="451"/>
        <v>0.6006994582080678</v>
      </c>
    </row>
    <row r="358" spans="1:66" x14ac:dyDescent="0.25">
      <c r="A358" t="s">
        <v>154</v>
      </c>
      <c r="B358" t="s">
        <v>162</v>
      </c>
      <c r="C358" t="s">
        <v>174</v>
      </c>
      <c r="D358" s="16">
        <v>44349</v>
      </c>
      <c r="E358" s="15">
        <f>VLOOKUP(A358,home!$A$2:$E$405,3,FALSE)</f>
        <v>1.33891213389121</v>
      </c>
      <c r="F358" s="15">
        <f>VLOOKUP(B358,home!$B$2:$E$405,3,FALSE)</f>
        <v>0.56000000000000005</v>
      </c>
      <c r="G358" s="15">
        <f>VLOOKUP(C358,away!$B$2:$E$405,4,FALSE)</f>
        <v>0.87</v>
      </c>
      <c r="H358" s="15">
        <f>VLOOKUP(A358,away!$A$2:$E$405,3,FALSE)</f>
        <v>1.02928870292887</v>
      </c>
      <c r="I358" s="15">
        <f>VLOOKUP(C358,away!$B$2:$E$405,3,FALSE)</f>
        <v>0.87</v>
      </c>
      <c r="J358" s="15">
        <f>VLOOKUP(B358,home!$B$2:$E$405,4,FALSE)</f>
        <v>0.81</v>
      </c>
      <c r="K358" s="17">
        <f t="shared" si="452"/>
        <v>0.65231799163179749</v>
      </c>
      <c r="L358" s="17">
        <f t="shared" si="453"/>
        <v>0.72533974895397479</v>
      </c>
      <c r="M358" s="18">
        <f t="shared" si="398"/>
        <v>0.25216850593570173</v>
      </c>
      <c r="N358" s="18">
        <f t="shared" si="399"/>
        <v>0.16449405334476799</v>
      </c>
      <c r="O358" s="18">
        <f t="shared" si="400"/>
        <v>0.18290784078950081</v>
      </c>
      <c r="P358" s="18">
        <f t="shared" si="401"/>
        <v>0.11931407535751574</v>
      </c>
      <c r="Q358" s="18">
        <f t="shared" si="402"/>
        <v>5.3651215256616397E-2</v>
      </c>
      <c r="R358" s="18">
        <f t="shared" si="403"/>
        <v>6.6335163659985041E-2</v>
      </c>
      <c r="S358" s="18">
        <f t="shared" si="404"/>
        <v>1.4113428365682605E-2</v>
      </c>
      <c r="T358" s="18">
        <f t="shared" si="405"/>
        <v>3.8915359005309805E-2</v>
      </c>
      <c r="U358" s="18">
        <f t="shared" si="406"/>
        <v>4.3271620733248042E-2</v>
      </c>
      <c r="V358" s="18">
        <f t="shared" si="407"/>
        <v>7.419776925783664E-4</v>
      </c>
      <c r="W358" s="18">
        <f t="shared" si="408"/>
        <v>1.1665884328267088E-2</v>
      </c>
      <c r="X358" s="18">
        <f t="shared" si="409"/>
        <v>8.4617296099913589E-3</v>
      </c>
      <c r="Y358" s="18">
        <f t="shared" si="410"/>
        <v>3.0688144155137731E-3</v>
      </c>
      <c r="Z358" s="18">
        <f t="shared" si="411"/>
        <v>1.6038510318651462E-2</v>
      </c>
      <c r="AA358" s="18">
        <f t="shared" si="412"/>
        <v>1.0462208839828584E-2</v>
      </c>
      <c r="AB358" s="18">
        <f t="shared" si="413"/>
        <v>3.4123435292147094E-3</v>
      </c>
      <c r="AC358" s="18">
        <f t="shared" si="414"/>
        <v>2.1941772129065924E-5</v>
      </c>
      <c r="AD358" s="18">
        <f t="shared" si="415"/>
        <v>1.9024665589060118E-3</v>
      </c>
      <c r="AE358" s="18">
        <f t="shared" si="416"/>
        <v>1.379934616230219E-3</v>
      </c>
      <c r="AF358" s="18">
        <f t="shared" si="417"/>
        <v>5.0046071405466315E-4</v>
      </c>
      <c r="AG358" s="18">
        <f t="shared" si="418"/>
        <v>1.210013495645788E-4</v>
      </c>
      <c r="AH358" s="18">
        <f t="shared" si="419"/>
        <v>2.9083422620315956E-3</v>
      </c>
      <c r="AI358" s="18">
        <f t="shared" si="420"/>
        <v>1.8971639833463294E-3</v>
      </c>
      <c r="AJ358" s="18">
        <f t="shared" si="421"/>
        <v>6.1877709970632917E-4</v>
      </c>
      <c r="AK358" s="18">
        <f t="shared" si="422"/>
        <v>1.3454647831606041E-4</v>
      </c>
      <c r="AL358" s="18">
        <f t="shared" si="423"/>
        <v>4.1527188235827406E-7</v>
      </c>
      <c r="AM358" s="18">
        <f t="shared" si="424"/>
        <v>2.4820263297044531E-4</v>
      </c>
      <c r="AN358" s="18">
        <f t="shared" si="425"/>
        <v>1.8003123548849834E-4</v>
      </c>
      <c r="AO358" s="18">
        <f t="shared" si="426"/>
        <v>6.5291905576550646E-5</v>
      </c>
      <c r="AP358" s="18">
        <f t="shared" si="427"/>
        <v>1.5786271466540623E-5</v>
      </c>
      <c r="AQ358" s="18">
        <f t="shared" si="428"/>
        <v>2.8626025456149672E-6</v>
      </c>
      <c r="AR358" s="18">
        <f t="shared" si="429"/>
        <v>4.219072492428467E-4</v>
      </c>
      <c r="AS358" s="18">
        <f t="shared" si="430"/>
        <v>2.7521768948099001E-4</v>
      </c>
      <c r="AT358" s="18">
        <f t="shared" si="431"/>
        <v>8.9764725231891525E-5</v>
      </c>
      <c r="AU358" s="18">
        <f t="shared" si="432"/>
        <v>1.9518381760882542E-5</v>
      </c>
      <c r="AV358" s="18">
        <f t="shared" si="433"/>
        <v>3.1830478975404014E-6</v>
      </c>
      <c r="AW358" s="18">
        <f t="shared" si="434"/>
        <v>5.4579664324169369E-9</v>
      </c>
      <c r="AX358" s="18">
        <f t="shared" si="435"/>
        <v>2.6984507176167503E-5</v>
      </c>
      <c r="AY358" s="18">
        <f t="shared" si="436"/>
        <v>1.9572935660808067E-5</v>
      </c>
      <c r="AZ358" s="18">
        <f t="shared" si="437"/>
        <v>7.0985141192514112E-6</v>
      </c>
      <c r="BA358" s="18">
        <f t="shared" si="438"/>
        <v>1.7162781497346882E-6</v>
      </c>
      <c r="BB358" s="18">
        <f t="shared" si="439"/>
        <v>3.1122119056593768E-7</v>
      </c>
      <c r="BC358" s="18">
        <f t="shared" si="440"/>
        <v>4.5148220046850893E-8</v>
      </c>
      <c r="BD358" s="18">
        <f t="shared" si="441"/>
        <v>5.1004349707944726E-5</v>
      </c>
      <c r="BE358" s="18">
        <f t="shared" si="442"/>
        <v>3.327105496597236E-5</v>
      </c>
      <c r="BF358" s="18">
        <f t="shared" si="443"/>
        <v>1.0851653877437117E-5</v>
      </c>
      <c r="BG358" s="18">
        <f t="shared" si="444"/>
        <v>2.3595763544043958E-6</v>
      </c>
      <c r="BH358" s="18">
        <f t="shared" si="445"/>
        <v>3.8479852715173844E-7</v>
      </c>
      <c r="BI358" s="18">
        <f t="shared" si="446"/>
        <v>5.0202200482899154E-8</v>
      </c>
      <c r="BJ358" s="19">
        <f t="shared" si="447"/>
        <v>0.28472882245178593</v>
      </c>
      <c r="BK358" s="19">
        <f t="shared" si="448"/>
        <v>0.38637991733115068</v>
      </c>
      <c r="BL358" s="19">
        <f t="shared" si="449"/>
        <v>0.31285552010442502</v>
      </c>
      <c r="BM358" s="19">
        <f t="shared" si="450"/>
        <v>0.16111234838423127</v>
      </c>
      <c r="BN358" s="19">
        <f t="shared" si="451"/>
        <v>0.8388708543440877</v>
      </c>
    </row>
    <row r="359" spans="1:66" x14ac:dyDescent="0.25">
      <c r="A359" t="s">
        <v>154</v>
      </c>
      <c r="B359" t="s">
        <v>157</v>
      </c>
      <c r="C359" t="s">
        <v>155</v>
      </c>
      <c r="D359" s="16">
        <v>44349</v>
      </c>
      <c r="E359" s="15">
        <f>VLOOKUP(A359,home!$A$2:$E$405,3,FALSE)</f>
        <v>1.33891213389121</v>
      </c>
      <c r="F359" s="15">
        <f>VLOOKUP(B359,home!$B$2:$E$405,3,FALSE)</f>
        <v>1.31</v>
      </c>
      <c r="G359" s="15">
        <f>VLOOKUP(C359,away!$B$2:$E$405,4,FALSE)</f>
        <v>0.87</v>
      </c>
      <c r="H359" s="15">
        <f>VLOOKUP(A359,away!$A$2:$E$405,3,FALSE)</f>
        <v>1.02928870292887</v>
      </c>
      <c r="I359" s="15">
        <f>VLOOKUP(C359,away!$B$2:$E$405,3,FALSE)</f>
        <v>1.31</v>
      </c>
      <c r="J359" s="15">
        <f>VLOOKUP(B359,home!$B$2:$E$405,4,FALSE)</f>
        <v>0.65</v>
      </c>
      <c r="K359" s="17">
        <f t="shared" si="452"/>
        <v>1.525958158995812</v>
      </c>
      <c r="L359" s="17">
        <f t="shared" si="453"/>
        <v>0.87643933054393275</v>
      </c>
      <c r="M359" s="18">
        <f t="shared" si="398"/>
        <v>9.0500718458506144E-2</v>
      </c>
      <c r="N359" s="18">
        <f t="shared" si="399"/>
        <v>0.13810030972674034</v>
      </c>
      <c r="O359" s="18">
        <f t="shared" si="400"/>
        <v>7.9318389099518063E-2</v>
      </c>
      <c r="P359" s="18">
        <f t="shared" si="401"/>
        <v>0.12103654300481406</v>
      </c>
      <c r="Q359" s="18">
        <f t="shared" si="402"/>
        <v>0.10536764719368408</v>
      </c>
      <c r="R359" s="18">
        <f t="shared" si="403"/>
        <v>3.4758877921102389E-2</v>
      </c>
      <c r="S359" s="18">
        <f t="shared" si="404"/>
        <v>4.0468863098785897E-2</v>
      </c>
      <c r="T359" s="18">
        <f t="shared" si="405"/>
        <v>9.2348350167421767E-2</v>
      </c>
      <c r="U359" s="18">
        <f t="shared" si="406"/>
        <v>5.3040593361245572E-2</v>
      </c>
      <c r="V359" s="18">
        <f t="shared" si="407"/>
        <v>6.0137168856447916E-3</v>
      </c>
      <c r="W359" s="18">
        <f t="shared" si="408"/>
        <v>5.3595540309798129E-2</v>
      </c>
      <c r="X359" s="18">
        <f t="shared" si="409"/>
        <v>4.6973239469259832E-2</v>
      </c>
      <c r="Y359" s="18">
        <f t="shared" si="410"/>
        <v>2.0584597276958959E-2</v>
      </c>
      <c r="Z359" s="18">
        <f t="shared" si="411"/>
        <v>1.0154682565209756E-2</v>
      </c>
      <c r="AA359" s="18">
        <f t="shared" si="412"/>
        <v>1.5495620712394348E-2</v>
      </c>
      <c r="AB359" s="18">
        <f t="shared" si="413"/>
        <v>1.1822834427391328E-2</v>
      </c>
      <c r="AC359" s="18">
        <f t="shared" si="414"/>
        <v>5.0267522377588135E-4</v>
      </c>
      <c r="AD359" s="18">
        <f t="shared" si="415"/>
        <v>2.0446138005381333E-2</v>
      </c>
      <c r="AE359" s="18">
        <f t="shared" si="416"/>
        <v>1.7919799505645276E-2</v>
      </c>
      <c r="AF359" s="18">
        <f t="shared" si="417"/>
        <v>7.8528085411046205E-3</v>
      </c>
      <c r="AG359" s="18">
        <f t="shared" si="418"/>
        <v>2.2941700868851374E-3</v>
      </c>
      <c r="AH359" s="18">
        <f t="shared" si="419"/>
        <v>2.2249907973346458E-3</v>
      </c>
      <c r="AI359" s="18">
        <f t="shared" si="420"/>
        <v>3.3952428608833999E-3</v>
      </c>
      <c r="AJ359" s="18">
        <f t="shared" si="421"/>
        <v>2.5904992726686537E-3</v>
      </c>
      <c r="AK359" s="18">
        <f t="shared" si="422"/>
        <v>1.3176645003338161E-3</v>
      </c>
      <c r="AL359" s="18">
        <f t="shared" si="423"/>
        <v>2.6891309760330617E-5</v>
      </c>
      <c r="AM359" s="18">
        <f t="shared" si="424"/>
        <v>6.2399902218531981E-3</v>
      </c>
      <c r="AN359" s="18">
        <f t="shared" si="425"/>
        <v>5.4689728526417028E-3</v>
      </c>
      <c r="AO359" s="18">
        <f t="shared" si="426"/>
        <v>2.3966114528661178E-3</v>
      </c>
      <c r="AP359" s="18">
        <f t="shared" si="427"/>
        <v>7.0016151244130091E-4</v>
      </c>
      <c r="AQ359" s="18">
        <f t="shared" si="428"/>
        <v>1.5341227180917029E-4</v>
      </c>
      <c r="AR359" s="18">
        <f t="shared" si="429"/>
        <v>3.900138889764777E-4</v>
      </c>
      <c r="AS359" s="18">
        <f t="shared" si="430"/>
        <v>5.9514487600534295E-4</v>
      </c>
      <c r="AT359" s="18">
        <f t="shared" si="431"/>
        <v>4.5408308966245203E-4</v>
      </c>
      <c r="AU359" s="18">
        <f t="shared" si="432"/>
        <v>2.3097059851081517E-4</v>
      </c>
      <c r="AV359" s="18">
        <f t="shared" si="433"/>
        <v>8.8112867321431037E-5</v>
      </c>
      <c r="AW359" s="18">
        <f t="shared" si="434"/>
        <v>9.9901943864872589E-7</v>
      </c>
      <c r="AX359" s="18">
        <f t="shared" si="435"/>
        <v>1.5869939985151641E-3</v>
      </c>
      <c r="AY359" s="18">
        <f t="shared" si="436"/>
        <v>1.3909039576358692E-3</v>
      </c>
      <c r="AZ359" s="18">
        <f t="shared" si="437"/>
        <v>6.0952146674064388E-4</v>
      </c>
      <c r="BA359" s="18">
        <f t="shared" si="438"/>
        <v>1.7806952875410866E-4</v>
      </c>
      <c r="BB359" s="18">
        <f t="shared" si="439"/>
        <v>3.9016784642881139E-5</v>
      </c>
      <c r="BC359" s="18">
        <f t="shared" si="440"/>
        <v>6.8391689224767104E-6</v>
      </c>
      <c r="BD359" s="18">
        <f t="shared" si="441"/>
        <v>5.6970585292896612E-5</v>
      </c>
      <c r="BE359" s="18">
        <f t="shared" si="442"/>
        <v>8.69347294504624E-5</v>
      </c>
      <c r="BF359" s="18">
        <f t="shared" si="443"/>
        <v>6.6329379852513316E-5</v>
      </c>
      <c r="BG359" s="18">
        <f t="shared" si="444"/>
        <v>3.3738619455691706E-5</v>
      </c>
      <c r="BH359" s="18">
        <f t="shared" si="445"/>
        <v>1.2870930407916891E-5</v>
      </c>
      <c r="BI359" s="18">
        <f t="shared" si="446"/>
        <v>3.928100253965613E-6</v>
      </c>
      <c r="BJ359" s="19">
        <f t="shared" si="447"/>
        <v>0.52425309349970206</v>
      </c>
      <c r="BK359" s="19">
        <f t="shared" si="448"/>
        <v>0.25994031193892297</v>
      </c>
      <c r="BL359" s="19">
        <f t="shared" si="449"/>
        <v>0.20598381061806223</v>
      </c>
      <c r="BM359" s="19">
        <f t="shared" si="450"/>
        <v>0.4298595082793345</v>
      </c>
      <c r="BN359" s="19">
        <f t="shared" si="451"/>
        <v>0.56908248540436512</v>
      </c>
    </row>
    <row r="360" spans="1:66" x14ac:dyDescent="0.25">
      <c r="A360" t="s">
        <v>175</v>
      </c>
      <c r="B360" t="s">
        <v>281</v>
      </c>
      <c r="C360" t="s">
        <v>178</v>
      </c>
      <c r="D360" s="16">
        <v>44349</v>
      </c>
      <c r="E360" s="15">
        <f>VLOOKUP(A360,home!$A$2:$E$405,3,FALSE)</f>
        <v>1.18055555555556</v>
      </c>
      <c r="F360" s="15">
        <f>VLOOKUP(B360,home!$B$2:$E$405,3,FALSE)</f>
        <v>0.59</v>
      </c>
      <c r="G360" s="15">
        <f>VLOOKUP(C360,away!$B$2:$E$405,4,FALSE)</f>
        <v>1.61</v>
      </c>
      <c r="H360" s="15">
        <f>VLOOKUP(A360,away!$A$2:$E$405,3,FALSE)</f>
        <v>1.1041666666666701</v>
      </c>
      <c r="I360" s="15">
        <f>VLOOKUP(C360,away!$B$2:$E$405,3,FALSE)</f>
        <v>0.51</v>
      </c>
      <c r="J360" s="15">
        <f>VLOOKUP(B360,home!$B$2:$E$405,4,FALSE)</f>
        <v>1.54</v>
      </c>
      <c r="K360" s="17">
        <f t="shared" si="452"/>
        <v>1.1214097222222266</v>
      </c>
      <c r="L360" s="17">
        <f t="shared" si="453"/>
        <v>0.86721250000000272</v>
      </c>
      <c r="M360" s="18">
        <f t="shared" si="398"/>
        <v>0.13688389116715394</v>
      </c>
      <c r="N360" s="18">
        <f t="shared" si="399"/>
        <v>0.15350292637045557</v>
      </c>
      <c r="O360" s="18">
        <f t="shared" si="400"/>
        <v>0.11870742146879583</v>
      </c>
      <c r="P360" s="18">
        <f t="shared" si="401"/>
        <v>0.1331196565350391</v>
      </c>
      <c r="Q360" s="18">
        <f t="shared" si="402"/>
        <v>8.606983701069576E-2</v>
      </c>
      <c r="R360" s="18">
        <f t="shared" si="403"/>
        <v>5.1472279870254212E-2</v>
      </c>
      <c r="S360" s="18">
        <f t="shared" si="404"/>
        <v>3.2364734091258437E-2</v>
      </c>
      <c r="T360" s="18">
        <f t="shared" si="405"/>
        <v>7.4640838528638218E-2</v>
      </c>
      <c r="U360" s="18">
        <f t="shared" si="406"/>
        <v>5.7721515071446475E-2</v>
      </c>
      <c r="V360" s="18">
        <f t="shared" si="407"/>
        <v>3.4971912240044792E-3</v>
      </c>
      <c r="W360" s="18">
        <f t="shared" si="408"/>
        <v>3.2173184004625544E-2</v>
      </c>
      <c r="X360" s="18">
        <f t="shared" si="409"/>
        <v>2.7900987333611411E-2</v>
      </c>
      <c r="Y360" s="18">
        <f t="shared" si="410"/>
        <v>1.2098042489024782E-2</v>
      </c>
      <c r="Z360" s="18">
        <f t="shared" si="411"/>
        <v>1.4879134835660992E-2</v>
      </c>
      <c r="AA360" s="18">
        <f t="shared" si="412"/>
        <v>1.6685606462965647E-2</v>
      </c>
      <c r="AB360" s="18">
        <f t="shared" si="413"/>
        <v>9.3557006543718499E-3</v>
      </c>
      <c r="AC360" s="18">
        <f t="shared" si="414"/>
        <v>2.125637696514703E-4</v>
      </c>
      <c r="AD360" s="18">
        <f t="shared" si="415"/>
        <v>9.0198303344079314E-3</v>
      </c>
      <c r="AE360" s="18">
        <f t="shared" si="416"/>
        <v>7.8221096138777618E-3</v>
      </c>
      <c r="AF360" s="18">
        <f t="shared" si="417"/>
        <v>3.3917156167624948E-3</v>
      </c>
      <c r="AG360" s="18">
        <f t="shared" si="418"/>
        <v>9.8044605976721814E-4</v>
      </c>
      <c r="AH360" s="18">
        <f t="shared" si="419"/>
        <v>3.225842929667674E-3</v>
      </c>
      <c r="AI360" s="18">
        <f t="shared" si="420"/>
        <v>3.6174916236911595E-3</v>
      </c>
      <c r="AJ360" s="18">
        <f t="shared" si="421"/>
        <v>2.028345138432368E-3</v>
      </c>
      <c r="AK360" s="18">
        <f t="shared" si="422"/>
        <v>7.582019860867484E-4</v>
      </c>
      <c r="AL360" s="18">
        <f t="shared" si="423"/>
        <v>8.268735135018363E-6</v>
      </c>
      <c r="AM360" s="18">
        <f t="shared" si="424"/>
        <v>2.0229850859600006E-3</v>
      </c>
      <c r="AN360" s="18">
        <f t="shared" si="425"/>
        <v>1.7543579538580921E-3</v>
      </c>
      <c r="AO360" s="18">
        <f t="shared" si="426"/>
        <v>7.6070057353008281E-4</v>
      </c>
      <c r="AP360" s="18">
        <f t="shared" si="427"/>
        <v>2.1989634870748636E-4</v>
      </c>
      <c r="AQ360" s="18">
        <f t="shared" si="428"/>
        <v>4.7674215575872892E-5</v>
      </c>
      <c r="AR360" s="18">
        <f t="shared" si="429"/>
        <v>5.5949826232888752E-4</v>
      </c>
      <c r="AS360" s="18">
        <f t="shared" si="430"/>
        <v>6.2742679094205615E-4</v>
      </c>
      <c r="AT360" s="18">
        <f t="shared" si="431"/>
        <v>3.518012516725572E-4</v>
      </c>
      <c r="AU360" s="18">
        <f t="shared" si="432"/>
        <v>1.315044479718513E-4</v>
      </c>
      <c r="AV360" s="18">
        <f t="shared" si="433"/>
        <v>3.6867591617775269E-5</v>
      </c>
      <c r="AW360" s="18">
        <f t="shared" si="434"/>
        <v>2.2337081363209869E-7</v>
      </c>
      <c r="AX360" s="18">
        <f t="shared" si="435"/>
        <v>3.7809919055101828E-4</v>
      </c>
      <c r="AY360" s="18">
        <f t="shared" si="436"/>
        <v>3.2789234428572589E-4</v>
      </c>
      <c r="AZ360" s="18">
        <f t="shared" si="437"/>
        <v>1.42176169809443E-4</v>
      </c>
      <c r="BA360" s="18">
        <f t="shared" si="438"/>
        <v>4.1098983886957331E-5</v>
      </c>
      <c r="BB360" s="18">
        <f t="shared" si="439"/>
        <v>8.9103881410170223E-6</v>
      </c>
      <c r="BC360" s="18">
        <f t="shared" si="440"/>
        <v>1.5454399951483502E-6</v>
      </c>
      <c r="BD360" s="18">
        <f t="shared" si="441"/>
        <v>8.0867314469981939E-5</v>
      </c>
      <c r="BE360" s="18">
        <f t="shared" si="442"/>
        <v>9.0685392656639872E-5</v>
      </c>
      <c r="BF360" s="18">
        <f t="shared" si="443"/>
        <v>5.0847740494348053E-5</v>
      </c>
      <c r="BG360" s="18">
        <f t="shared" si="444"/>
        <v>1.9007050181131565E-5</v>
      </c>
      <c r="BH360" s="18">
        <f t="shared" si="445"/>
        <v>5.3286727159716693E-6</v>
      </c>
      <c r="BI360" s="18">
        <f t="shared" si="446"/>
        <v>1.1951250780461884E-6</v>
      </c>
      <c r="BJ360" s="19">
        <f t="shared" si="447"/>
        <v>0.41330525405616747</v>
      </c>
      <c r="BK360" s="19">
        <f t="shared" si="448"/>
        <v>0.30641419786652818</v>
      </c>
      <c r="BL360" s="19">
        <f t="shared" si="449"/>
        <v>0.26552743484584118</v>
      </c>
      <c r="BM360" s="19">
        <f t="shared" si="450"/>
        <v>0.32004234020833139</v>
      </c>
      <c r="BN360" s="19">
        <f t="shared" si="451"/>
        <v>0.67975601242239447</v>
      </c>
    </row>
    <row r="361" spans="1:66" x14ac:dyDescent="0.25">
      <c r="A361" t="s">
        <v>175</v>
      </c>
      <c r="B361" t="s">
        <v>285</v>
      </c>
      <c r="C361" t="s">
        <v>283</v>
      </c>
      <c r="D361" s="16">
        <v>44349</v>
      </c>
      <c r="E361" s="15">
        <f>VLOOKUP(A361,home!$A$2:$E$405,3,FALSE)</f>
        <v>1.18055555555556</v>
      </c>
      <c r="F361" s="15">
        <f>VLOOKUP(B361,home!$B$2:$E$405,3,FALSE)</f>
        <v>1.08</v>
      </c>
      <c r="G361" s="15">
        <f>VLOOKUP(C361,away!$B$2:$E$405,4,FALSE)</f>
        <v>0.77</v>
      </c>
      <c r="H361" s="15">
        <f>VLOOKUP(A361,away!$A$2:$E$405,3,FALSE)</f>
        <v>1.1041666666666701</v>
      </c>
      <c r="I361" s="15">
        <f>VLOOKUP(C361,away!$B$2:$E$405,3,FALSE)</f>
        <v>1.1599999999999999</v>
      </c>
      <c r="J361" s="15">
        <f>VLOOKUP(B361,home!$B$2:$E$405,4,FALSE)</f>
        <v>1.23</v>
      </c>
      <c r="K361" s="17">
        <f t="shared" si="452"/>
        <v>0.98175000000000368</v>
      </c>
      <c r="L361" s="17">
        <f t="shared" si="453"/>
        <v>1.5754250000000047</v>
      </c>
      <c r="M361" s="18">
        <f t="shared" si="398"/>
        <v>7.7523435095804769E-2</v>
      </c>
      <c r="N361" s="18">
        <f t="shared" si="399"/>
        <v>7.6108632405306603E-2</v>
      </c>
      <c r="O361" s="18">
        <f t="shared" si="400"/>
        <v>0.12213235773580858</v>
      </c>
      <c r="P361" s="18">
        <f t="shared" si="401"/>
        <v>0.11990344220713051</v>
      </c>
      <c r="Q361" s="18">
        <f t="shared" si="402"/>
        <v>3.735982493195502E-2</v>
      </c>
      <c r="R361" s="18">
        <f t="shared" si="403"/>
        <v>9.620518484296843E-2</v>
      </c>
      <c r="S361" s="18">
        <f t="shared" si="404"/>
        <v>4.636286896778876E-2</v>
      </c>
      <c r="T361" s="18">
        <f t="shared" si="405"/>
        <v>5.885760219342541E-2</v>
      </c>
      <c r="U361" s="18">
        <f t="shared" si="406"/>
        <v>9.4449440219584596E-2</v>
      </c>
      <c r="V361" s="18">
        <f t="shared" si="407"/>
        <v>7.9675800585204213E-3</v>
      </c>
      <c r="W361" s="18">
        <f t="shared" si="408"/>
        <v>1.2226002708982327E-2</v>
      </c>
      <c r="X361" s="18">
        <f t="shared" si="409"/>
        <v>1.9261150317798539E-2</v>
      </c>
      <c r="Y361" s="18">
        <f t="shared" si="410"/>
        <v>1.5172248869708931E-2</v>
      </c>
      <c r="Z361" s="18">
        <f t="shared" si="411"/>
        <v>5.0521351110411332E-2</v>
      </c>
      <c r="AA361" s="18">
        <f t="shared" si="412"/>
        <v>4.9599336452646504E-2</v>
      </c>
      <c r="AB361" s="18">
        <f t="shared" si="413"/>
        <v>2.4347074281192944E-2</v>
      </c>
      <c r="AC361" s="18">
        <f t="shared" si="414"/>
        <v>7.7020280536529355E-4</v>
      </c>
      <c r="AD361" s="18">
        <f t="shared" si="415"/>
        <v>3.0007195398858606E-3</v>
      </c>
      <c r="AE361" s="18">
        <f t="shared" si="416"/>
        <v>4.7274085811246959E-3</v>
      </c>
      <c r="AF361" s="18">
        <f t="shared" si="417"/>
        <v>3.7238388319591987E-3</v>
      </c>
      <c r="AG361" s="18">
        <f t="shared" si="418"/>
        <v>1.9555429306131128E-3</v>
      </c>
      <c r="AH361" s="18">
        <f t="shared" si="419"/>
        <v>1.9898149893280013E-2</v>
      </c>
      <c r="AI361" s="18">
        <f t="shared" si="420"/>
        <v>1.9535008657727723E-2</v>
      </c>
      <c r="AJ361" s="18">
        <f t="shared" si="421"/>
        <v>9.5892473748621313E-3</v>
      </c>
      <c r="AK361" s="18">
        <f t="shared" si="422"/>
        <v>3.1380812034236447E-3</v>
      </c>
      <c r="AL361" s="18">
        <f t="shared" si="423"/>
        <v>4.7650090554815904E-5</v>
      </c>
      <c r="AM361" s="18">
        <f t="shared" si="424"/>
        <v>5.8919128165659126E-4</v>
      </c>
      <c r="AN361" s="18">
        <f t="shared" si="425"/>
        <v>9.2822667490383799E-4</v>
      </c>
      <c r="AO361" s="18">
        <f t="shared" si="426"/>
        <v>7.3117575465519178E-4</v>
      </c>
      <c r="AP361" s="18">
        <f t="shared" si="427"/>
        <v>3.8397085442588635E-4</v>
      </c>
      <c r="AQ361" s="18">
        <f t="shared" si="428"/>
        <v>1.5122932083347604E-4</v>
      </c>
      <c r="AR361" s="18">
        <f t="shared" si="429"/>
        <v>6.2696085591241466E-3</v>
      </c>
      <c r="AS361" s="18">
        <f t="shared" si="430"/>
        <v>6.1551882029201536E-3</v>
      </c>
      <c r="AT361" s="18">
        <f t="shared" si="431"/>
        <v>3.0214280091084415E-3</v>
      </c>
      <c r="AU361" s="18">
        <f t="shared" si="432"/>
        <v>9.8876231598074137E-4</v>
      </c>
      <c r="AV361" s="18">
        <f t="shared" si="433"/>
        <v>2.4267935092852405E-4</v>
      </c>
      <c r="AW361" s="18">
        <f t="shared" si="434"/>
        <v>2.0471981121089272E-6</v>
      </c>
      <c r="AX361" s="18">
        <f t="shared" si="435"/>
        <v>9.6406423461060039E-5</v>
      </c>
      <c r="AY361" s="18">
        <f t="shared" si="436"/>
        <v>1.5188108968114096E-4</v>
      </c>
      <c r="AZ361" s="18">
        <f t="shared" si="437"/>
        <v>1.1963863285545613E-4</v>
      </c>
      <c r="BA361" s="18">
        <f t="shared" si="438"/>
        <v>6.2827231055435852E-5</v>
      </c>
      <c r="BB361" s="18">
        <f t="shared" si="439"/>
        <v>2.4744897621377593E-5</v>
      </c>
      <c r="BC361" s="18">
        <f t="shared" si="440"/>
        <v>7.7967460670317753E-6</v>
      </c>
      <c r="BD361" s="18">
        <f t="shared" si="441"/>
        <v>1.64621634404303E-3</v>
      </c>
      <c r="BE361" s="18">
        <f t="shared" si="442"/>
        <v>1.6161728957642507E-3</v>
      </c>
      <c r="BF361" s="18">
        <f t="shared" si="443"/>
        <v>7.9333887020827944E-4</v>
      </c>
      <c r="BG361" s="18">
        <f t="shared" si="444"/>
        <v>2.5962014527566049E-4</v>
      </c>
      <c r="BH361" s="18">
        <f t="shared" si="445"/>
        <v>6.372051940609514E-5</v>
      </c>
      <c r="BI361" s="18">
        <f t="shared" si="446"/>
        <v>1.2511523985386835E-5</v>
      </c>
      <c r="BJ361" s="19">
        <f t="shared" si="447"/>
        <v>0.23564006021797623</v>
      </c>
      <c r="BK361" s="19">
        <f t="shared" si="448"/>
        <v>0.25272706031484565</v>
      </c>
      <c r="BL361" s="19">
        <f t="shared" si="449"/>
        <v>0.4599631273982393</v>
      </c>
      <c r="BM361" s="19">
        <f t="shared" si="450"/>
        <v>0.4694688879309295</v>
      </c>
      <c r="BN361" s="19">
        <f t="shared" si="451"/>
        <v>0.52923287721897383</v>
      </c>
    </row>
    <row r="362" spans="1:66" x14ac:dyDescent="0.25">
      <c r="A362" t="s">
        <v>24</v>
      </c>
      <c r="B362" t="s">
        <v>292</v>
      </c>
      <c r="C362" t="s">
        <v>182</v>
      </c>
      <c r="D362" s="16">
        <v>44349</v>
      </c>
      <c r="E362" s="15">
        <f>VLOOKUP(A362,home!$A$2:$E$405,3,FALSE)</f>
        <v>1.6</v>
      </c>
      <c r="F362" s="15">
        <f>VLOOKUP(B362,home!$B$2:$E$405,3,FALSE)</f>
        <v>1.48</v>
      </c>
      <c r="G362" s="15">
        <f>VLOOKUP(C362,away!$B$2:$E$405,4,FALSE)</f>
        <v>1.25</v>
      </c>
      <c r="H362" s="15">
        <f>VLOOKUP(A362,away!$A$2:$E$405,3,FALSE)</f>
        <v>1.44761904761905</v>
      </c>
      <c r="I362" s="15">
        <f>VLOOKUP(C362,away!$B$2:$E$405,3,FALSE)</f>
        <v>1.02</v>
      </c>
      <c r="J362" s="15">
        <f>VLOOKUP(B362,home!$B$2:$E$405,4,FALSE)</f>
        <v>1</v>
      </c>
      <c r="K362" s="17">
        <f t="shared" si="452"/>
        <v>2.96</v>
      </c>
      <c r="L362" s="17">
        <f t="shared" si="453"/>
        <v>1.4765714285714311</v>
      </c>
      <c r="M362" s="18">
        <f t="shared" si="398"/>
        <v>1.1836451148067681E-2</v>
      </c>
      <c r="N362" s="18">
        <f t="shared" si="399"/>
        <v>3.5035895398280337E-2</v>
      </c>
      <c r="O362" s="18">
        <f t="shared" si="400"/>
        <v>1.7477365580918249E-2</v>
      </c>
      <c r="P362" s="18">
        <f t="shared" si="401"/>
        <v>5.1733002119518021E-2</v>
      </c>
      <c r="Q362" s="18">
        <f t="shared" si="402"/>
        <v>5.1853125189454896E-2</v>
      </c>
      <c r="R362" s="18">
        <f t="shared" si="403"/>
        <v>1.2903289331740812E-2</v>
      </c>
      <c r="S362" s="18">
        <f t="shared" si="404"/>
        <v>5.6526729904490154E-2</v>
      </c>
      <c r="T362" s="18">
        <f t="shared" si="405"/>
        <v>7.6564843136886676E-2</v>
      </c>
      <c r="U362" s="18">
        <f t="shared" si="406"/>
        <v>3.8193736421952805E-2</v>
      </c>
      <c r="V362" s="18">
        <f t="shared" si="407"/>
        <v>2.7450959201059062E-2</v>
      </c>
      <c r="W362" s="18">
        <f t="shared" si="408"/>
        <v>5.1161750186928839E-2</v>
      </c>
      <c r="X362" s="18">
        <f t="shared" si="409"/>
        <v>7.5543978561728203E-2</v>
      </c>
      <c r="Y362" s="18">
        <f t="shared" si="410"/>
        <v>5.5773040172430295E-2</v>
      </c>
      <c r="Z362" s="18">
        <f t="shared" si="411"/>
        <v>6.3508761206130101E-3</v>
      </c>
      <c r="AA362" s="18">
        <f t="shared" si="412"/>
        <v>1.8798593317014511E-2</v>
      </c>
      <c r="AB362" s="18">
        <f t="shared" si="413"/>
        <v>2.7821918109181477E-2</v>
      </c>
      <c r="AC362" s="18">
        <f t="shared" si="414"/>
        <v>7.4986608779853137E-3</v>
      </c>
      <c r="AD362" s="18">
        <f t="shared" si="415"/>
        <v>3.7859695138327341E-2</v>
      </c>
      <c r="AE362" s="18">
        <f t="shared" si="416"/>
        <v>5.5902544135678862E-2</v>
      </c>
      <c r="AF362" s="18">
        <f t="shared" si="417"/>
        <v>4.1272049727598417E-2</v>
      </c>
      <c r="AG362" s="18">
        <f t="shared" si="418"/>
        <v>2.0313709808783702E-2</v>
      </c>
      <c r="AH362" s="18">
        <f t="shared" si="419"/>
        <v>2.3443805565234359E-3</v>
      </c>
      <c r="AI362" s="18">
        <f t="shared" si="420"/>
        <v>6.9393664473093699E-3</v>
      </c>
      <c r="AJ362" s="18">
        <f t="shared" si="421"/>
        <v>1.0270262342017869E-2</v>
      </c>
      <c r="AK362" s="18">
        <f t="shared" si="422"/>
        <v>1.0133325510790965E-2</v>
      </c>
      <c r="AL362" s="18">
        <f t="shared" si="423"/>
        <v>1.3109613151495705E-3</v>
      </c>
      <c r="AM362" s="18">
        <f t="shared" si="424"/>
        <v>2.2412939521889778E-2</v>
      </c>
      <c r="AN362" s="18">
        <f t="shared" si="425"/>
        <v>3.3094306128321878E-2</v>
      </c>
      <c r="AO362" s="18">
        <f t="shared" si="426"/>
        <v>2.4433053438738254E-2</v>
      </c>
      <c r="AP362" s="18">
        <f t="shared" si="427"/>
        <v>1.2025716206799949E-2</v>
      </c>
      <c r="AQ362" s="18">
        <f t="shared" si="428"/>
        <v>4.4392072397673047E-3</v>
      </c>
      <c r="AR362" s="18">
        <f t="shared" si="429"/>
        <v>6.9232906949217969E-4</v>
      </c>
      <c r="AS362" s="18">
        <f t="shared" si="430"/>
        <v>2.0492940456968518E-3</v>
      </c>
      <c r="AT362" s="18">
        <f t="shared" si="431"/>
        <v>3.0329551876313414E-3</v>
      </c>
      <c r="AU362" s="18">
        <f t="shared" si="432"/>
        <v>2.9925157851295901E-3</v>
      </c>
      <c r="AV362" s="18">
        <f t="shared" si="433"/>
        <v>2.2144616809958969E-3</v>
      </c>
      <c r="AW362" s="18">
        <f t="shared" si="434"/>
        <v>1.5915985957945416E-4</v>
      </c>
      <c r="AX362" s="18">
        <f t="shared" si="435"/>
        <v>1.105705016413229E-2</v>
      </c>
      <c r="AY362" s="18">
        <f t="shared" si="436"/>
        <v>1.6326524356638793E-2</v>
      </c>
      <c r="AZ362" s="18">
        <f t="shared" si="437"/>
        <v>1.2053639696444204E-2</v>
      </c>
      <c r="BA362" s="18">
        <f t="shared" si="438"/>
        <v>5.9326866620213079E-3</v>
      </c>
      <c r="BB362" s="18">
        <f t="shared" si="439"/>
        <v>2.1900089049518702E-3</v>
      </c>
      <c r="BC362" s="18">
        <f t="shared" si="440"/>
        <v>6.4674091547378806E-4</v>
      </c>
      <c r="BD362" s="18">
        <f t="shared" si="441"/>
        <v>1.7037888719693265E-4</v>
      </c>
      <c r="BE362" s="18">
        <f t="shared" si="442"/>
        <v>5.043215061029206E-4</v>
      </c>
      <c r="BF362" s="18">
        <f t="shared" si="443"/>
        <v>7.4639582903232257E-4</v>
      </c>
      <c r="BG362" s="18">
        <f t="shared" si="444"/>
        <v>7.3644388464522506E-4</v>
      </c>
      <c r="BH362" s="18">
        <f t="shared" si="445"/>
        <v>5.4496847463746654E-4</v>
      </c>
      <c r="BI362" s="18">
        <f t="shared" si="446"/>
        <v>3.2262133698538007E-4</v>
      </c>
      <c r="BJ362" s="19">
        <f t="shared" si="447"/>
        <v>0.64589250469127701</v>
      </c>
      <c r="BK362" s="19">
        <f t="shared" si="448"/>
        <v>0.17268328892290857</v>
      </c>
      <c r="BL362" s="19">
        <f t="shared" si="449"/>
        <v>0.15888892330499557</v>
      </c>
      <c r="BM362" s="19">
        <f t="shared" si="450"/>
        <v>0.78680909977475499</v>
      </c>
      <c r="BN362" s="19">
        <f t="shared" si="451"/>
        <v>0.18083912876798</v>
      </c>
    </row>
    <row r="363" spans="1:66" x14ac:dyDescent="0.25">
      <c r="A363" t="s">
        <v>24</v>
      </c>
      <c r="B363" t="s">
        <v>290</v>
      </c>
      <c r="C363" t="s">
        <v>183</v>
      </c>
      <c r="D363" s="16">
        <v>44349</v>
      </c>
      <c r="E363" s="15">
        <f>VLOOKUP(A363,home!$A$2:$E$405,3,FALSE)</f>
        <v>1.6</v>
      </c>
      <c r="F363" s="15">
        <f>VLOOKUP(B363,home!$B$2:$E$405,3,FALSE)</f>
        <v>0.87</v>
      </c>
      <c r="G363" s="15">
        <f>VLOOKUP(C363,away!$B$2:$E$405,4,FALSE)</f>
        <v>1.08</v>
      </c>
      <c r="H363" s="15">
        <f>VLOOKUP(A363,away!$A$2:$E$405,3,FALSE)</f>
        <v>1.44761904761905</v>
      </c>
      <c r="I363" s="15">
        <f>VLOOKUP(C363,away!$B$2:$E$405,3,FALSE)</f>
        <v>1.02</v>
      </c>
      <c r="J363" s="15">
        <f>VLOOKUP(B363,home!$B$2:$E$405,4,FALSE)</f>
        <v>0.97</v>
      </c>
      <c r="K363" s="17">
        <f t="shared" si="452"/>
        <v>1.5033600000000003</v>
      </c>
      <c r="L363" s="17">
        <f t="shared" si="453"/>
        <v>1.4322742857142881</v>
      </c>
      <c r="M363" s="18">
        <f t="shared" si="398"/>
        <v>5.3097029935625664E-2</v>
      </c>
      <c r="N363" s="18">
        <f t="shared" si="399"/>
        <v>7.9823950924022211E-2</v>
      </c>
      <c r="O363" s="18">
        <f t="shared" si="400"/>
        <v>7.6049510624598401E-2</v>
      </c>
      <c r="P363" s="18">
        <f t="shared" si="401"/>
        <v>0.11432979229259627</v>
      </c>
      <c r="Q363" s="18">
        <f t="shared" si="402"/>
        <v>6.0002067430569031E-2</v>
      </c>
      <c r="R363" s="18">
        <f t="shared" si="403"/>
        <v>5.4461879254383942E-2</v>
      </c>
      <c r="S363" s="18">
        <f t="shared" si="404"/>
        <v>6.1544409459040071E-2</v>
      </c>
      <c r="T363" s="18">
        <f t="shared" si="405"/>
        <v>8.5939418270498794E-2</v>
      </c>
      <c r="U363" s="18">
        <f t="shared" si="406"/>
        <v>8.187581079587064E-2</v>
      </c>
      <c r="V363" s="18">
        <f t="shared" si="407"/>
        <v>1.4724321280312182E-2</v>
      </c>
      <c r="W363" s="18">
        <f t="shared" si="408"/>
        <v>3.0068236030806765E-2</v>
      </c>
      <c r="X363" s="18">
        <f t="shared" si="409"/>
        <v>4.3065961283712373E-2</v>
      </c>
      <c r="Y363" s="18">
        <f t="shared" si="410"/>
        <v>3.0841134468114172E-2</v>
      </c>
      <c r="Z363" s="18">
        <f t="shared" si="411"/>
        <v>2.6001449735910197E-2</v>
      </c>
      <c r="AA363" s="18">
        <f t="shared" si="412"/>
        <v>3.9089539474977952E-2</v>
      </c>
      <c r="AB363" s="18">
        <f t="shared" si="413"/>
        <v>2.9382825032551439E-2</v>
      </c>
      <c r="AC363" s="18">
        <f t="shared" si="414"/>
        <v>1.9815475033025838E-3</v>
      </c>
      <c r="AD363" s="18">
        <f t="shared" si="415"/>
        <v>1.1300845829818412E-2</v>
      </c>
      <c r="AE363" s="18">
        <f t="shared" si="416"/>
        <v>1.6185910888870454E-2</v>
      </c>
      <c r="AF363" s="18">
        <f t="shared" si="417"/>
        <v>1.1591331978496027E-2</v>
      </c>
      <c r="AG363" s="18">
        <f t="shared" si="418"/>
        <v>5.5339889099925293E-3</v>
      </c>
      <c r="AH363" s="18">
        <f t="shared" si="419"/>
        <v>9.3103019620091772E-3</v>
      </c>
      <c r="AI363" s="18">
        <f t="shared" si="420"/>
        <v>1.3996735557606117E-2</v>
      </c>
      <c r="AJ363" s="18">
        <f t="shared" si="421"/>
        <v>1.052106618394137E-2</v>
      </c>
      <c r="AK363" s="18">
        <f t="shared" si="422"/>
        <v>5.2723166860967011E-3</v>
      </c>
      <c r="AL363" s="18">
        <f t="shared" si="423"/>
        <v>1.7066861535958917E-4</v>
      </c>
      <c r="AM363" s="18">
        <f t="shared" si="424"/>
        <v>3.3978479173431631E-3</v>
      </c>
      <c r="AN363" s="18">
        <f t="shared" si="425"/>
        <v>4.8666501987784591E-3</v>
      </c>
      <c r="AO363" s="18">
        <f t="shared" si="426"/>
        <v>3.4851889686383589E-3</v>
      </c>
      <c r="AP363" s="18">
        <f t="shared" si="427"/>
        <v>1.6639155135452744E-3</v>
      </c>
      <c r="AQ363" s="18">
        <f t="shared" si="428"/>
        <v>5.9579585091299467E-4</v>
      </c>
      <c r="AR363" s="18">
        <f t="shared" si="429"/>
        <v>2.6669812184842057E-3</v>
      </c>
      <c r="AS363" s="18">
        <f t="shared" si="430"/>
        <v>4.0094328846204154E-3</v>
      </c>
      <c r="AT363" s="18">
        <f t="shared" si="431"/>
        <v>3.0138105107114749E-3</v>
      </c>
      <c r="AU363" s="18">
        <f t="shared" si="432"/>
        <v>1.5102807231277349E-3</v>
      </c>
      <c r="AV363" s="18">
        <f t="shared" si="433"/>
        <v>5.6762390698032771E-4</v>
      </c>
      <c r="AW363" s="18">
        <f t="shared" si="434"/>
        <v>1.020799268003817E-5</v>
      </c>
      <c r="AX363" s="18">
        <f t="shared" si="435"/>
        <v>8.5136477416950299E-4</v>
      </c>
      <c r="AY363" s="18">
        <f t="shared" si="436"/>
        <v>1.219387873805931E-3</v>
      </c>
      <c r="AZ363" s="18">
        <f t="shared" si="437"/>
        <v>8.7324894798202738E-4</v>
      </c>
      <c r="BA363" s="18">
        <f t="shared" si="438"/>
        <v>4.1691067107390401E-4</v>
      </c>
      <c r="BB363" s="18">
        <f t="shared" si="439"/>
        <v>1.4928260840475999E-4</v>
      </c>
      <c r="BC363" s="18">
        <f t="shared" si="440"/>
        <v>4.2762728264498668E-5</v>
      </c>
      <c r="BD363" s="18">
        <f t="shared" si="441"/>
        <v>6.3664143661964784E-4</v>
      </c>
      <c r="BE363" s="18">
        <f t="shared" si="442"/>
        <v>9.5710127015651372E-4</v>
      </c>
      <c r="BF363" s="18">
        <f t="shared" si="443"/>
        <v>7.1943388275124852E-4</v>
      </c>
      <c r="BG363" s="18">
        <f t="shared" si="444"/>
        <v>3.6052270732430579E-4</v>
      </c>
      <c r="BH363" s="18">
        <f t="shared" si="445"/>
        <v>1.3549885432076705E-4</v>
      </c>
      <c r="BI363" s="18">
        <f t="shared" si="446"/>
        <v>4.0740711526333688E-5</v>
      </c>
      <c r="BJ363" s="19">
        <f t="shared" si="447"/>
        <v>0.39191520206781966</v>
      </c>
      <c r="BK363" s="19">
        <f t="shared" si="448"/>
        <v>0.24706715696004228</v>
      </c>
      <c r="BL363" s="19">
        <f t="shared" si="449"/>
        <v>0.33457805367865867</v>
      </c>
      <c r="BM363" s="19">
        <f t="shared" si="450"/>
        <v>0.56058845209950936</v>
      </c>
      <c r="BN363" s="19">
        <f t="shared" si="451"/>
        <v>0.43776423046179552</v>
      </c>
    </row>
    <row r="364" spans="1:66" x14ac:dyDescent="0.25">
      <c r="A364" t="s">
        <v>24</v>
      </c>
      <c r="B364" t="s">
        <v>295</v>
      </c>
      <c r="C364" t="s">
        <v>26</v>
      </c>
      <c r="D364" s="16">
        <v>44349</v>
      </c>
      <c r="E364" s="15">
        <f>VLOOKUP(A364,home!$A$2:$E$405,3,FALSE)</f>
        <v>1.6</v>
      </c>
      <c r="F364" s="15">
        <f>VLOOKUP(B364,home!$B$2:$E$405,3,FALSE)</f>
        <v>1.31</v>
      </c>
      <c r="G364" s="15">
        <f>VLOOKUP(C364,away!$B$2:$E$405,4,FALSE)</f>
        <v>1.19</v>
      </c>
      <c r="H364" s="15">
        <f>VLOOKUP(A364,away!$A$2:$E$405,3,FALSE)</f>
        <v>1.44761904761905</v>
      </c>
      <c r="I364" s="15">
        <f>VLOOKUP(C364,away!$B$2:$E$405,3,FALSE)</f>
        <v>1</v>
      </c>
      <c r="J364" s="15">
        <f>VLOOKUP(B364,home!$B$2:$E$405,4,FALSE)</f>
        <v>0.5</v>
      </c>
      <c r="K364" s="17">
        <f t="shared" si="452"/>
        <v>2.49424</v>
      </c>
      <c r="L364" s="17">
        <f t="shared" si="453"/>
        <v>0.72380952380952501</v>
      </c>
      <c r="M364" s="18">
        <f t="shared" si="398"/>
        <v>4.0033065701577768E-2</v>
      </c>
      <c r="N364" s="18">
        <f t="shared" si="399"/>
        <v>9.9852073795503343E-2</v>
      </c>
      <c r="O364" s="18">
        <f t="shared" si="400"/>
        <v>2.8976314222094433E-2</v>
      </c>
      <c r="P364" s="18">
        <f t="shared" si="401"/>
        <v>7.2273881985316826E-2</v>
      </c>
      <c r="Q364" s="18">
        <f t="shared" si="402"/>
        <v>0.12452751827184816</v>
      </c>
      <c r="R364" s="18">
        <f t="shared" si="403"/>
        <v>1.0486666099424667E-2</v>
      </c>
      <c r="S364" s="18">
        <f t="shared" si="404"/>
        <v>3.2619997530076966E-2</v>
      </c>
      <c r="T364" s="18">
        <f t="shared" si="405"/>
        <v>9.0134203701528331E-2</v>
      </c>
      <c r="U364" s="18">
        <f t="shared" si="406"/>
        <v>2.6156262051828985E-2</v>
      </c>
      <c r="V364" s="18">
        <f t="shared" si="407"/>
        <v>6.5434071963977464E-3</v>
      </c>
      <c r="W364" s="18">
        <f t="shared" si="408"/>
        <v>0.10353383905812485</v>
      </c>
      <c r="X364" s="18">
        <f t="shared" si="409"/>
        <v>7.4938778746833357E-2</v>
      </c>
      <c r="Y364" s="18">
        <f t="shared" si="410"/>
        <v>2.7120700879806395E-2</v>
      </c>
      <c r="Z364" s="18">
        <f t="shared" si="411"/>
        <v>2.5301162652580202E-3</v>
      </c>
      <c r="AA364" s="18">
        <f t="shared" si="412"/>
        <v>6.3107171934571639E-3</v>
      </c>
      <c r="AB364" s="18">
        <f t="shared" si="413"/>
        <v>7.8702216263043002E-3</v>
      </c>
      <c r="AC364" s="18">
        <f t="shared" si="414"/>
        <v>7.3832316986980858E-4</v>
      </c>
      <c r="AD364" s="18">
        <f t="shared" si="415"/>
        <v>6.4559560683084327E-2</v>
      </c>
      <c r="AE364" s="18">
        <f t="shared" si="416"/>
        <v>4.6728824875375392E-2</v>
      </c>
      <c r="AF364" s="18">
        <f t="shared" si="417"/>
        <v>1.6911384240612073E-2</v>
      </c>
      <c r="AG364" s="18">
        <f t="shared" si="418"/>
        <v>4.0802069913857776E-3</v>
      </c>
      <c r="AH364" s="18">
        <f t="shared" si="419"/>
        <v>4.5783056228478525E-4</v>
      </c>
      <c r="AI364" s="18">
        <f t="shared" si="420"/>
        <v>1.1419393016732029E-3</v>
      </c>
      <c r="AJ364" s="18">
        <f t="shared" si="421"/>
        <v>1.424135341902685E-3</v>
      </c>
      <c r="AK364" s="18">
        <f t="shared" si="422"/>
        <v>1.1840451117291178E-3</v>
      </c>
      <c r="AL364" s="18">
        <f t="shared" si="423"/>
        <v>5.3317407209303486E-5</v>
      </c>
      <c r="AM364" s="18">
        <f t="shared" si="424"/>
        <v>3.2205407727635242E-2</v>
      </c>
      <c r="AN364" s="18">
        <f t="shared" si="425"/>
        <v>2.3310580831431262E-2</v>
      </c>
      <c r="AO364" s="18">
        <f t="shared" si="426"/>
        <v>8.436210205660849E-3</v>
      </c>
      <c r="AP364" s="18">
        <f t="shared" si="427"/>
        <v>2.0354030972388119E-3</v>
      </c>
      <c r="AQ364" s="18">
        <f t="shared" si="428"/>
        <v>3.683110366432142E-4</v>
      </c>
      <c r="AR364" s="18">
        <f t="shared" si="429"/>
        <v>6.6276424254559517E-5</v>
      </c>
      <c r="AS364" s="18">
        <f t="shared" si="430"/>
        <v>1.6530930843269254E-4</v>
      </c>
      <c r="AT364" s="18">
        <f t="shared" si="431"/>
        <v>2.0616054473257956E-4</v>
      </c>
      <c r="AU364" s="18">
        <f t="shared" si="432"/>
        <v>1.7140462569792978E-4</v>
      </c>
      <c r="AV364" s="18">
        <f t="shared" si="433"/>
        <v>1.0688106840020107E-4</v>
      </c>
      <c r="AW364" s="18">
        <f t="shared" si="434"/>
        <v>2.6738008311078674E-6</v>
      </c>
      <c r="AX364" s="18">
        <f t="shared" si="435"/>
        <v>1.3388002695096162E-2</v>
      </c>
      <c r="AY364" s="18">
        <f t="shared" si="436"/>
        <v>9.6903638554981901E-3</v>
      </c>
      <c r="AZ364" s="18">
        <f t="shared" si="437"/>
        <v>3.5069888238945883E-3</v>
      </c>
      <c r="BA364" s="18">
        <f t="shared" si="438"/>
        <v>8.4613063687615626E-4</v>
      </c>
      <c r="BB364" s="18">
        <f t="shared" si="439"/>
        <v>1.5310935333949518E-4</v>
      </c>
      <c r="BC364" s="18">
        <f t="shared" si="440"/>
        <v>2.216440162628887E-5</v>
      </c>
      <c r="BD364" s="18">
        <f t="shared" si="441"/>
        <v>7.995251179915128E-6</v>
      </c>
      <c r="BE364" s="18">
        <f t="shared" si="442"/>
        <v>1.994207530299151E-5</v>
      </c>
      <c r="BF364" s="18">
        <f t="shared" si="443"/>
        <v>2.4870160951866778E-5</v>
      </c>
      <c r="BG364" s="18">
        <f t="shared" si="444"/>
        <v>2.0677383417528066E-5</v>
      </c>
      <c r="BH364" s="18">
        <f t="shared" si="445"/>
        <v>1.2893589203833798E-5</v>
      </c>
      <c r="BI364" s="18">
        <f t="shared" si="446"/>
        <v>6.431941187154081E-6</v>
      </c>
      <c r="BJ364" s="19">
        <f t="shared" si="447"/>
        <v>0.74634976390904229</v>
      </c>
      <c r="BK364" s="19">
        <f t="shared" si="448"/>
        <v>0.16195235684594658</v>
      </c>
      <c r="BL364" s="19">
        <f t="shared" si="449"/>
        <v>8.4816973883460614E-2</v>
      </c>
      <c r="BM364" s="19">
        <f t="shared" si="450"/>
        <v>0.60981200077327491</v>
      </c>
      <c r="BN364" s="19">
        <f t="shared" si="451"/>
        <v>0.37614952007576519</v>
      </c>
    </row>
    <row r="365" spans="1:66" x14ac:dyDescent="0.25">
      <c r="A365" t="s">
        <v>24</v>
      </c>
      <c r="B365" t="s">
        <v>293</v>
      </c>
      <c r="C365" t="s">
        <v>286</v>
      </c>
      <c r="D365" s="16">
        <v>44349</v>
      </c>
      <c r="E365" s="15">
        <f>VLOOKUP(A365,home!$A$2:$E$405,3,FALSE)</f>
        <v>1.6</v>
      </c>
      <c r="F365" s="15">
        <f>VLOOKUP(B365,home!$B$2:$E$405,3,FALSE)</f>
        <v>0.91</v>
      </c>
      <c r="G365" s="15">
        <f>VLOOKUP(C365,away!$B$2:$E$405,4,FALSE)</f>
        <v>0.8</v>
      </c>
      <c r="H365" s="15">
        <f>VLOOKUP(A365,away!$A$2:$E$405,3,FALSE)</f>
        <v>1.44761904761905</v>
      </c>
      <c r="I365" s="15">
        <f>VLOOKUP(C365,away!$B$2:$E$405,3,FALSE)</f>
        <v>0.97</v>
      </c>
      <c r="J365" s="15">
        <f>VLOOKUP(B365,home!$B$2:$E$405,4,FALSE)</f>
        <v>1.07</v>
      </c>
      <c r="K365" s="17">
        <f t="shared" si="452"/>
        <v>1.1648000000000003</v>
      </c>
      <c r="L365" s="17">
        <f t="shared" si="453"/>
        <v>1.502483809523812</v>
      </c>
      <c r="M365" s="18">
        <f t="shared" si="398"/>
        <v>6.9440583236385939E-2</v>
      </c>
      <c r="N365" s="18">
        <f t="shared" si="399"/>
        <v>8.0884391353742369E-2</v>
      </c>
      <c r="O365" s="18">
        <f t="shared" si="400"/>
        <v>0.10433335203656049</v>
      </c>
      <c r="P365" s="18">
        <f t="shared" si="401"/>
        <v>0.12152748845218568</v>
      </c>
      <c r="Q365" s="18">
        <f t="shared" si="402"/>
        <v>4.7107069524419565E-2</v>
      </c>
      <c r="R365" s="18">
        <f t="shared" si="403"/>
        <v>7.8379586114140226E-2</v>
      </c>
      <c r="S365" s="18">
        <f t="shared" si="404"/>
        <v>5.3171106005909137E-2</v>
      </c>
      <c r="T365" s="18">
        <f t="shared" si="405"/>
        <v>7.0777609274552969E-2</v>
      </c>
      <c r="U365" s="18">
        <f t="shared" si="406"/>
        <v>9.1296541905750553E-2</v>
      </c>
      <c r="V365" s="18">
        <f t="shared" si="407"/>
        <v>1.0339376437561046E-2</v>
      </c>
      <c r="W365" s="18">
        <f t="shared" si="408"/>
        <v>1.8290104860681312E-2</v>
      </c>
      <c r="X365" s="18">
        <f t="shared" si="409"/>
        <v>2.7480586427666445E-2</v>
      </c>
      <c r="Y365" s="18">
        <f t="shared" si="410"/>
        <v>2.0644568091894331E-2</v>
      </c>
      <c r="Z365" s="18">
        <f t="shared" si="411"/>
        <v>3.9254686377891035E-2</v>
      </c>
      <c r="AA365" s="18">
        <f t="shared" si="412"/>
        <v>4.5723858692967481E-2</v>
      </c>
      <c r="AB365" s="18">
        <f t="shared" si="413"/>
        <v>2.6629575302784272E-2</v>
      </c>
      <c r="AC365" s="18">
        <f t="shared" si="414"/>
        <v>1.1309294868149424E-3</v>
      </c>
      <c r="AD365" s="18">
        <f t="shared" si="415"/>
        <v>5.3260785354303968E-3</v>
      </c>
      <c r="AE365" s="18">
        <f t="shared" si="416"/>
        <v>8.0023467677364669E-3</v>
      </c>
      <c r="AF365" s="18">
        <f t="shared" si="417"/>
        <v>6.0116982283596274E-3</v>
      </c>
      <c r="AG365" s="18">
        <f t="shared" si="418"/>
        <v>3.0108264186177753E-3</v>
      </c>
      <c r="AH365" s="18">
        <f t="shared" si="419"/>
        <v>1.474488268267905E-2</v>
      </c>
      <c r="AI365" s="18">
        <f t="shared" si="420"/>
        <v>1.7174839348784561E-2</v>
      </c>
      <c r="AJ365" s="18">
        <f t="shared" si="421"/>
        <v>1.000262643673213E-2</v>
      </c>
      <c r="AK365" s="18">
        <f t="shared" si="422"/>
        <v>3.8836864245018641E-3</v>
      </c>
      <c r="AL365" s="18">
        <f t="shared" si="423"/>
        <v>7.9169277528258364E-5</v>
      </c>
      <c r="AM365" s="18">
        <f t="shared" si="424"/>
        <v>1.2407632556138653E-3</v>
      </c>
      <c r="AN365" s="18">
        <f t="shared" si="425"/>
        <v>1.8642267030118873E-3</v>
      </c>
      <c r="AO365" s="18">
        <f t="shared" si="426"/>
        <v>1.400485219278659E-3</v>
      </c>
      <c r="AP365" s="18">
        <f t="shared" si="427"/>
        <v>7.0140212248119701E-4</v>
      </c>
      <c r="AQ365" s="18">
        <f t="shared" si="428"/>
        <v>2.63461333248409E-4</v>
      </c>
      <c r="AR365" s="18">
        <f t="shared" si="429"/>
        <v>4.4307895008106578E-3</v>
      </c>
      <c r="AS365" s="18">
        <f t="shared" si="430"/>
        <v>5.160983610544255E-3</v>
      </c>
      <c r="AT365" s="18">
        <f t="shared" si="431"/>
        <v>3.0057568547809748E-3</v>
      </c>
      <c r="AU365" s="18">
        <f t="shared" si="432"/>
        <v>1.1670351948162938E-3</v>
      </c>
      <c r="AV365" s="18">
        <f t="shared" si="433"/>
        <v>3.3984064873050464E-4</v>
      </c>
      <c r="AW365" s="18">
        <f t="shared" si="434"/>
        <v>3.8487113779589152E-6</v>
      </c>
      <c r="AX365" s="18">
        <f t="shared" si="435"/>
        <v>2.4087350668983883E-4</v>
      </c>
      <c r="AY365" s="18">
        <f t="shared" si="436"/>
        <v>3.6190854394470837E-4</v>
      </c>
      <c r="AZ365" s="18">
        <f t="shared" si="437"/>
        <v>2.7188086390263081E-4</v>
      </c>
      <c r="BA365" s="18">
        <f t="shared" si="438"/>
        <v>1.3616553204434995E-4</v>
      </c>
      <c r="BB365" s="18">
        <f t="shared" si="439"/>
        <v>5.1146626827957894E-5</v>
      </c>
      <c r="BC365" s="18">
        <f t="shared" si="440"/>
        <v>1.5369395744152585E-5</v>
      </c>
      <c r="BD365" s="18">
        <f t="shared" si="441"/>
        <v>1.1095315813960201E-3</v>
      </c>
      <c r="BE365" s="18">
        <f t="shared" si="442"/>
        <v>1.2923823860100845E-3</v>
      </c>
      <c r="BF365" s="18">
        <f t="shared" si="443"/>
        <v>7.526835016122734E-4</v>
      </c>
      <c r="BG365" s="18">
        <f t="shared" si="444"/>
        <v>2.9224191422599216E-4</v>
      </c>
      <c r="BH365" s="18">
        <f t="shared" si="445"/>
        <v>8.5100845422608895E-5</v>
      </c>
      <c r="BI365" s="18">
        <f t="shared" si="446"/>
        <v>1.9825092949650968E-5</v>
      </c>
      <c r="BJ365" s="19">
        <f t="shared" si="447"/>
        <v>0.2940829625858889</v>
      </c>
      <c r="BK365" s="19">
        <f t="shared" si="448"/>
        <v>0.25605056144032967</v>
      </c>
      <c r="BL365" s="19">
        <f t="shared" si="449"/>
        <v>0.40982512007619998</v>
      </c>
      <c r="BM365" s="19">
        <f t="shared" si="450"/>
        <v>0.49718279993030867</v>
      </c>
      <c r="BN365" s="19">
        <f t="shared" si="451"/>
        <v>0.50167247071743426</v>
      </c>
    </row>
    <row r="366" spans="1:66" x14ac:dyDescent="0.25">
      <c r="A366" t="s">
        <v>27</v>
      </c>
      <c r="B366" t="s">
        <v>191</v>
      </c>
      <c r="C366" t="s">
        <v>186</v>
      </c>
      <c r="D366" s="16">
        <v>44349</v>
      </c>
      <c r="E366" s="15">
        <f>VLOOKUP(A366,home!$A$2:$E$405,3,FALSE)</f>
        <v>1.30952380952381</v>
      </c>
      <c r="F366" s="15">
        <f>VLOOKUP(B366,home!$B$2:$E$405,3,FALSE)</f>
        <v>1.32</v>
      </c>
      <c r="G366" s="15">
        <f>VLOOKUP(C366,away!$B$2:$E$405,4,FALSE)</f>
        <v>0.97</v>
      </c>
      <c r="H366" s="15">
        <f>VLOOKUP(A366,away!$A$2:$E$405,3,FALSE)</f>
        <v>1.0904761904761899</v>
      </c>
      <c r="I366" s="15">
        <f>VLOOKUP(C366,away!$B$2:$E$405,3,FALSE)</f>
        <v>1.18</v>
      </c>
      <c r="J366" s="15">
        <f>VLOOKUP(B366,home!$B$2:$E$405,4,FALSE)</f>
        <v>1.58</v>
      </c>
      <c r="K366" s="17">
        <f t="shared" si="452"/>
        <v>1.6767142857142865</v>
      </c>
      <c r="L366" s="17">
        <f t="shared" si="453"/>
        <v>2.0330838095238084</v>
      </c>
      <c r="M366" s="18">
        <f t="shared" si="398"/>
        <v>2.448246589911408E-2</v>
      </c>
      <c r="N366" s="18">
        <f t="shared" si="399"/>
        <v>4.1050100322557431E-2</v>
      </c>
      <c r="O366" s="18">
        <f t="shared" si="400"/>
        <v>4.9774905036707583E-2</v>
      </c>
      <c r="P366" s="18">
        <f t="shared" si="401"/>
        <v>8.3458294345119574E-2</v>
      </c>
      <c r="Q366" s="18">
        <f t="shared" si="402"/>
        <v>3.4414644820418359E-2</v>
      </c>
      <c r="R366" s="18">
        <f t="shared" si="403"/>
        <v>5.0598276775357637E-2</v>
      </c>
      <c r="S366" s="18">
        <f t="shared" si="404"/>
        <v>7.1125258825017593E-2</v>
      </c>
      <c r="T366" s="18">
        <f t="shared" si="405"/>
        <v>6.9967857194904962E-2</v>
      </c>
      <c r="U366" s="18">
        <f t="shared" si="406"/>
        <v>8.4838853501767522E-2</v>
      </c>
      <c r="V366" s="18">
        <f t="shared" si="407"/>
        <v>2.6939882475944799E-2</v>
      </c>
      <c r="W366" s="18">
        <f t="shared" si="408"/>
        <v>1.9234508869392878E-2</v>
      </c>
      <c r="X366" s="18">
        <f t="shared" si="409"/>
        <v>3.9105368566504754E-2</v>
      </c>
      <c r="Y366" s="18">
        <f t="shared" si="410"/>
        <v>3.9752245849011041E-2</v>
      </c>
      <c r="Z366" s="18">
        <f t="shared" si="411"/>
        <v>3.4290179100594724E-2</v>
      </c>
      <c r="AA366" s="18">
        <f t="shared" si="412"/>
        <v>5.7494833157668623E-2</v>
      </c>
      <c r="AB366" s="18">
        <f t="shared" si="413"/>
        <v>4.8201204055111233E-2</v>
      </c>
      <c r="AC366" s="18">
        <f t="shared" si="414"/>
        <v>5.7397114596351006E-3</v>
      </c>
      <c r="AD366" s="18">
        <f t="shared" si="415"/>
        <v>8.0626939500022966E-3</v>
      </c>
      <c r="AE366" s="18">
        <f t="shared" si="416"/>
        <v>1.6392132530895234E-2</v>
      </c>
      <c r="AF366" s="18">
        <f t="shared" si="417"/>
        <v>1.6663289626065815E-2</v>
      </c>
      <c r="AG366" s="18">
        <f t="shared" si="418"/>
        <v>1.1292621450720151E-2</v>
      </c>
      <c r="AH366" s="18">
        <f t="shared" si="419"/>
        <v>1.74287019887727E-2</v>
      </c>
      <c r="AI366" s="18">
        <f t="shared" si="420"/>
        <v>2.9222953606032175E-2</v>
      </c>
      <c r="AJ366" s="18">
        <f t="shared" si="421"/>
        <v>2.4499271890999996E-2</v>
      </c>
      <c r="AK366" s="18">
        <f t="shared" si="422"/>
        <v>1.3692759723079385E-2</v>
      </c>
      <c r="AL366" s="18">
        <f t="shared" si="423"/>
        <v>7.8264424903639414E-4</v>
      </c>
      <c r="AM366" s="18">
        <f t="shared" si="424"/>
        <v>2.703766825462198E-3</v>
      </c>
      <c r="AN366" s="18">
        <f t="shared" si="425"/>
        <v>5.4969845575747796E-3</v>
      </c>
      <c r="AO366" s="18">
        <f t="shared" si="426"/>
        <v>5.5879151526038407E-3</v>
      </c>
      <c r="AP366" s="18">
        <f t="shared" si="427"/>
        <v>3.7868999419172107E-3</v>
      </c>
      <c r="AQ366" s="18">
        <f t="shared" si="428"/>
        <v>1.924771240049633E-3</v>
      </c>
      <c r="AR366" s="18">
        <f t="shared" si="429"/>
        <v>7.0868023668778316E-3</v>
      </c>
      <c r="AS366" s="18">
        <f t="shared" si="430"/>
        <v>1.1882542768577876E-2</v>
      </c>
      <c r="AT366" s="18">
        <f t="shared" si="431"/>
        <v>9.9618146053427614E-3</v>
      </c>
      <c r="AU366" s="18">
        <f t="shared" si="432"/>
        <v>5.5677056201384779E-3</v>
      </c>
      <c r="AV366" s="18">
        <f t="shared" si="433"/>
        <v>2.3338628879844767E-3</v>
      </c>
      <c r="AW366" s="18">
        <f t="shared" si="434"/>
        <v>7.4109902859496927E-5</v>
      </c>
      <c r="AX366" s="18">
        <f t="shared" si="435"/>
        <v>7.5557407691547232E-4</v>
      </c>
      <c r="AY366" s="18">
        <f t="shared" si="436"/>
        <v>1.5361454226727434E-3</v>
      </c>
      <c r="AZ366" s="18">
        <f t="shared" si="437"/>
        <v>1.5615561939550313E-3</v>
      </c>
      <c r="BA366" s="18">
        <f t="shared" si="438"/>
        <v>1.0582582051971983E-3</v>
      </c>
      <c r="BB366" s="18">
        <f t="shared" si="439"/>
        <v>5.37881905820537E-4</v>
      </c>
      <c r="BC366" s="18">
        <f t="shared" si="440"/>
        <v>2.1871179883190865E-4</v>
      </c>
      <c r="BD366" s="18">
        <f t="shared" si="441"/>
        <v>2.4013438588990537E-3</v>
      </c>
      <c r="BE366" s="18">
        <f t="shared" si="442"/>
        <v>4.0263675531283143E-3</v>
      </c>
      <c r="BF366" s="18">
        <f t="shared" si="443"/>
        <v>3.3755339979333618E-3</v>
      </c>
      <c r="BG366" s="18">
        <f t="shared" si="444"/>
        <v>1.8866020254163754E-3</v>
      </c>
      <c r="BH366" s="18">
        <f t="shared" si="445"/>
        <v>7.9082314186828607E-4</v>
      </c>
      <c r="BI366" s="18">
        <f t="shared" si="446"/>
        <v>2.65196891888802E-4</v>
      </c>
      <c r="BJ366" s="19">
        <f t="shared" si="447"/>
        <v>0.32110392850147346</v>
      </c>
      <c r="BK366" s="19">
        <f t="shared" si="448"/>
        <v>0.21406440267654028</v>
      </c>
      <c r="BL366" s="19">
        <f t="shared" si="449"/>
        <v>0.42533035545355247</v>
      </c>
      <c r="BM366" s="19">
        <f t="shared" si="450"/>
        <v>0.70954814301307301</v>
      </c>
      <c r="BN366" s="19">
        <f t="shared" si="451"/>
        <v>0.28377868719927468</v>
      </c>
    </row>
    <row r="367" spans="1:66" x14ac:dyDescent="0.25">
      <c r="A367" t="s">
        <v>27</v>
      </c>
      <c r="B367" t="s">
        <v>189</v>
      </c>
      <c r="C367" t="s">
        <v>328</v>
      </c>
      <c r="D367" s="16">
        <v>44349</v>
      </c>
      <c r="E367" s="15">
        <f>VLOOKUP(A367,home!$A$2:$E$405,3,FALSE)</f>
        <v>1.30952380952381</v>
      </c>
      <c r="F367" s="15">
        <f>VLOOKUP(B367,home!$B$2:$E$405,3,FALSE)</f>
        <v>0.35</v>
      </c>
      <c r="G367" s="15">
        <f>VLOOKUP(C367,away!$B$2:$E$405,4,FALSE)</f>
        <v>0.83</v>
      </c>
      <c r="H367" s="15">
        <f>VLOOKUP(A367,away!$A$2:$E$405,3,FALSE)</f>
        <v>1.0904761904761899</v>
      </c>
      <c r="I367" s="15">
        <f>VLOOKUP(C367,away!$B$2:$E$405,3,FALSE)</f>
        <v>0.69</v>
      </c>
      <c r="J367" s="15">
        <f>VLOOKUP(B367,home!$B$2:$E$405,4,FALSE)</f>
        <v>0.83</v>
      </c>
      <c r="K367" s="17">
        <f t="shared" si="452"/>
        <v>0.38041666666666679</v>
      </c>
      <c r="L367" s="17">
        <f t="shared" si="453"/>
        <v>0.62451571428571395</v>
      </c>
      <c r="M367" s="18">
        <f t="shared" si="398"/>
        <v>0.36606938723046523</v>
      </c>
      <c r="N367" s="18">
        <f t="shared" si="399"/>
        <v>0.13925889605892283</v>
      </c>
      <c r="O367" s="18">
        <f t="shared" si="400"/>
        <v>0.22861608484436763</v>
      </c>
      <c r="P367" s="18">
        <f t="shared" si="401"/>
        <v>8.6969368942878211E-2</v>
      </c>
      <c r="Q367" s="18">
        <f t="shared" si="402"/>
        <v>2.6488202521207625E-2</v>
      </c>
      <c r="R367" s="18">
        <f t="shared" si="403"/>
        <v>7.13871687618918E-2</v>
      </c>
      <c r="S367" s="18">
        <f t="shared" si="404"/>
        <v>5.1654627497987344E-3</v>
      </c>
      <c r="T367" s="18">
        <f t="shared" si="405"/>
        <v>1.654229871767663E-2</v>
      </c>
      <c r="U367" s="18">
        <f t="shared" si="406"/>
        <v>2.7156868783169679E-2</v>
      </c>
      <c r="V367" s="18">
        <f t="shared" si="407"/>
        <v>1.3635454895789882E-4</v>
      </c>
      <c r="W367" s="18">
        <f t="shared" si="408"/>
        <v>3.3588512363698017E-3</v>
      </c>
      <c r="X367" s="18">
        <f t="shared" si="409"/>
        <v>2.0976553790609405E-3</v>
      </c>
      <c r="Y367" s="18">
        <f t="shared" si="410"/>
        <v>6.5500937368975656E-4</v>
      </c>
      <c r="Z367" s="18">
        <f t="shared" si="411"/>
        <v>1.4860802896722557E-2</v>
      </c>
      <c r="AA367" s="18">
        <f t="shared" si="412"/>
        <v>5.6532971019615406E-3</v>
      </c>
      <c r="AB367" s="18">
        <f t="shared" si="413"/>
        <v>1.0753042196022682E-3</v>
      </c>
      <c r="AC367" s="18">
        <f t="shared" si="414"/>
        <v>2.0246621079608023E-6</v>
      </c>
      <c r="AD367" s="18">
        <f t="shared" si="415"/>
        <v>3.1944074779225308E-4</v>
      </c>
      <c r="AE367" s="18">
        <f t="shared" si="416"/>
        <v>1.9949576677944156E-4</v>
      </c>
      <c r="AF367" s="18">
        <f t="shared" si="417"/>
        <v>6.2294120643619562E-5</v>
      </c>
      <c r="AG367" s="18">
        <f t="shared" si="418"/>
        <v>1.2967885749850173E-5</v>
      </c>
      <c r="AH367" s="18">
        <f t="shared" si="419"/>
        <v>2.3202012339764732E-3</v>
      </c>
      <c r="AI367" s="18">
        <f t="shared" si="420"/>
        <v>8.8264321942521683E-4</v>
      </c>
      <c r="AJ367" s="18">
        <f t="shared" si="421"/>
        <v>1.6788609569483816E-4</v>
      </c>
      <c r="AK367" s="18">
        <f t="shared" si="422"/>
        <v>2.1288889634637127E-5</v>
      </c>
      <c r="AL367" s="18">
        <f t="shared" si="423"/>
        <v>1.9240460086989162E-8</v>
      </c>
      <c r="AM367" s="18">
        <f t="shared" si="424"/>
        <v>2.4304116894527267E-5</v>
      </c>
      <c r="AN367" s="18">
        <f t="shared" si="425"/>
        <v>1.5178302922469187E-5</v>
      </c>
      <c r="AO367" s="18">
        <f t="shared" si="426"/>
        <v>4.7395443456353911E-6</v>
      </c>
      <c r="AP367" s="18">
        <f t="shared" si="427"/>
        <v>9.8663997413443446E-7</v>
      </c>
      <c r="AQ367" s="18">
        <f t="shared" si="428"/>
        <v>1.5404304204735112E-7</v>
      </c>
      <c r="AR367" s="18">
        <f t="shared" si="429"/>
        <v>2.8980042618468259E-4</v>
      </c>
      <c r="AS367" s="18">
        <f t="shared" si="430"/>
        <v>1.1024491212775635E-4</v>
      </c>
      <c r="AT367" s="18">
        <f t="shared" si="431"/>
        <v>2.0969500994300328E-5</v>
      </c>
      <c r="AU367" s="18">
        <f t="shared" si="432"/>
        <v>2.6590492233050291E-6</v>
      </c>
      <c r="AV367" s="18">
        <f t="shared" si="433"/>
        <v>2.5288666050807211E-7</v>
      </c>
      <c r="AW367" s="18">
        <f t="shared" si="434"/>
        <v>1.2697430917520805E-10</v>
      </c>
      <c r="AX367" s="18">
        <f t="shared" si="435"/>
        <v>1.5409485225488473E-6</v>
      </c>
      <c r="AY367" s="18">
        <f t="shared" si="436"/>
        <v>9.6234656723710901E-7</v>
      </c>
      <c r="AZ367" s="18">
        <f t="shared" si="437"/>
        <v>3.0050027691424392E-7</v>
      </c>
      <c r="BA367" s="18">
        <f t="shared" si="438"/>
        <v>6.2555715026717966E-8</v>
      </c>
      <c r="BB367" s="18">
        <f t="shared" si="439"/>
        <v>9.7667567631410826E-9</v>
      </c>
      <c r="BC367" s="18">
        <f t="shared" si="440"/>
        <v>1.2198986152375768E-9</v>
      </c>
      <c r="BD367" s="18">
        <f t="shared" si="441"/>
        <v>3.0164153359838542E-5</v>
      </c>
      <c r="BE367" s="18">
        <f t="shared" si="442"/>
        <v>1.1474946673971915E-5</v>
      </c>
      <c r="BF367" s="18">
        <f t="shared" si="443"/>
        <v>2.1826304819450753E-6</v>
      </c>
      <c r="BG367" s="18">
        <f t="shared" si="444"/>
        <v>2.767696708355354E-7</v>
      </c>
      <c r="BH367" s="18">
        <f t="shared" si="445"/>
        <v>2.6321948903421237E-8</v>
      </c>
      <c r="BI367" s="18">
        <f t="shared" si="446"/>
        <v>2.0026616124019668E-9</v>
      </c>
      <c r="BJ367" s="19">
        <f t="shared" si="447"/>
        <v>0.18904335179280868</v>
      </c>
      <c r="BK367" s="19">
        <f t="shared" si="448"/>
        <v>0.45834357972123535</v>
      </c>
      <c r="BL367" s="19">
        <f t="shared" si="449"/>
        <v>0.33774879674971181</v>
      </c>
      <c r="BM367" s="19">
        <f t="shared" si="450"/>
        <v>8.1206460581152023E-2</v>
      </c>
      <c r="BN367" s="19">
        <f t="shared" si="451"/>
        <v>0.91878910835973326</v>
      </c>
    </row>
    <row r="368" spans="1:66" x14ac:dyDescent="0.25">
      <c r="A368" t="s">
        <v>27</v>
      </c>
      <c r="B368" t="s">
        <v>297</v>
      </c>
      <c r="C368" t="s">
        <v>190</v>
      </c>
      <c r="D368" s="16">
        <v>44349</v>
      </c>
      <c r="E368" s="15">
        <f>VLOOKUP(A368,home!$A$2:$E$405,3,FALSE)</f>
        <v>1.30952380952381</v>
      </c>
      <c r="F368" s="15">
        <f>VLOOKUP(B368,home!$B$2:$E$405,3,FALSE)</f>
        <v>0.76</v>
      </c>
      <c r="G368" s="15">
        <f>VLOOKUP(C368,away!$B$2:$E$405,4,FALSE)</f>
        <v>1.67</v>
      </c>
      <c r="H368" s="15">
        <f>VLOOKUP(A368,away!$A$2:$E$405,3,FALSE)</f>
        <v>1.0904761904761899</v>
      </c>
      <c r="I368" s="15">
        <f>VLOOKUP(C368,away!$B$2:$E$405,3,FALSE)</f>
        <v>1.18</v>
      </c>
      <c r="J368" s="15">
        <f>VLOOKUP(B368,home!$B$2:$E$405,4,FALSE)</f>
        <v>1.25</v>
      </c>
      <c r="K368" s="17">
        <f t="shared" si="452"/>
        <v>1.6620476190476197</v>
      </c>
      <c r="L368" s="17">
        <f t="shared" si="453"/>
        <v>1.6084523809523801</v>
      </c>
      <c r="M368" s="18">
        <f t="shared" si="398"/>
        <v>3.7987428611648423E-2</v>
      </c>
      <c r="N368" s="18">
        <f t="shared" si="399"/>
        <v>6.3136915277731687E-2</v>
      </c>
      <c r="O368" s="18">
        <f t="shared" si="400"/>
        <v>6.1100969996664471E-2</v>
      </c>
      <c r="P368" s="18">
        <f t="shared" si="401"/>
        <v>0.10155272170445623</v>
      </c>
      <c r="Q368" s="18">
        <f t="shared" si="402"/>
        <v>5.2468279855682629E-2</v>
      </c>
      <c r="R368" s="18">
        <f t="shared" si="403"/>
        <v>4.9139000334817454E-2</v>
      </c>
      <c r="S368" s="18">
        <f t="shared" si="404"/>
        <v>6.7870843477020618E-2</v>
      </c>
      <c r="T368" s="18">
        <f t="shared" si="405"/>
        <v>8.4392729658348528E-2</v>
      </c>
      <c r="U368" s="18">
        <f t="shared" si="406"/>
        <v>8.1671358508863534E-2</v>
      </c>
      <c r="V368" s="18">
        <f t="shared" si="407"/>
        <v>2.0160087257437474E-2</v>
      </c>
      <c r="W368" s="18">
        <f t="shared" si="408"/>
        <v>2.9068259869887161E-2</v>
      </c>
      <c r="X368" s="18">
        <f t="shared" si="409"/>
        <v>4.6754911797862529E-2</v>
      </c>
      <c r="Y368" s="18">
        <f t="shared" si="410"/>
        <v>3.7601524601245259E-2</v>
      </c>
      <c r="Z368" s="18">
        <f t="shared" si="411"/>
        <v>2.634591402871898E-2</v>
      </c>
      <c r="AA368" s="18">
        <f t="shared" si="412"/>
        <v>4.3788163683065658E-2</v>
      </c>
      <c r="AB368" s="18">
        <f t="shared" si="413"/>
        <v>3.6389006595953372E-2</v>
      </c>
      <c r="AC368" s="18">
        <f t="shared" si="414"/>
        <v>3.3684033863579221E-3</v>
      </c>
      <c r="AD368" s="18">
        <f t="shared" si="415"/>
        <v>1.2078208026650855E-2</v>
      </c>
      <c r="AE368" s="18">
        <f t="shared" si="416"/>
        <v>1.9427222458104715E-2</v>
      </c>
      <c r="AF368" s="18">
        <f t="shared" si="417"/>
        <v>1.5623881109015041E-2</v>
      </c>
      <c r="AG368" s="18">
        <f t="shared" si="418"/>
        <v>8.3767562565040515E-3</v>
      </c>
      <c r="AH368" s="18">
        <f t="shared" si="419"/>
        <v>1.0594037036964939E-2</v>
      </c>
      <c r="AI368" s="18">
        <f t="shared" si="420"/>
        <v>1.7607794033389874E-2</v>
      </c>
      <c r="AJ368" s="18">
        <f t="shared" si="421"/>
        <v>1.4632496074938267E-2</v>
      </c>
      <c r="AK368" s="18">
        <f t="shared" si="422"/>
        <v>8.1066350873582622E-3</v>
      </c>
      <c r="AL368" s="18">
        <f t="shared" si="423"/>
        <v>3.6019340522381351E-4</v>
      </c>
      <c r="AM368" s="18">
        <f t="shared" si="424"/>
        <v>4.0149113786113813E-3</v>
      </c>
      <c r="AN368" s="18">
        <f t="shared" si="425"/>
        <v>6.4577937662402794E-3</v>
      </c>
      <c r="AO368" s="18">
        <f t="shared" si="426"/>
        <v>5.1935268795043074E-3</v>
      </c>
      <c r="AP368" s="18">
        <f t="shared" si="427"/>
        <v>2.7845135582929628E-3</v>
      </c>
      <c r="AQ368" s="18">
        <f t="shared" si="428"/>
        <v>1.1196893656576252E-3</v>
      </c>
      <c r="AR368" s="18">
        <f t="shared" si="429"/>
        <v>3.4080008192007914E-3</v>
      </c>
      <c r="AS368" s="18">
        <f t="shared" si="430"/>
        <v>5.664259647265012E-3</v>
      </c>
      <c r="AT368" s="18">
        <f t="shared" si="431"/>
        <v>4.707134630202163E-3</v>
      </c>
      <c r="AU368" s="18">
        <f t="shared" si="432"/>
        <v>2.607827301554701E-3</v>
      </c>
      <c r="AV368" s="18">
        <f t="shared" si="433"/>
        <v>1.0835832893590922E-3</v>
      </c>
      <c r="AW368" s="18">
        <f t="shared" si="434"/>
        <v>2.674760658206709E-5</v>
      </c>
      <c r="AX368" s="18">
        <f t="shared" si="435"/>
        <v>1.1121623162513728E-3</v>
      </c>
      <c r="AY368" s="18">
        <f t="shared" si="436"/>
        <v>1.7888601255800346E-3</v>
      </c>
      <c r="AZ368" s="18">
        <f t="shared" si="437"/>
        <v>1.4386481640899901E-3</v>
      </c>
      <c r="BA368" s="18">
        <f t="shared" si="438"/>
        <v>7.71332354961105E-4</v>
      </c>
      <c r="BB368" s="18">
        <f t="shared" si="439"/>
        <v>3.1016284071069892E-4</v>
      </c>
      <c r="BC368" s="18">
        <f t="shared" si="440"/>
        <v>9.9776431924815523E-5</v>
      </c>
      <c r="BD368" s="18">
        <f t="shared" si="441"/>
        <v>9.1360117198852888E-4</v>
      </c>
      <c r="BE368" s="18">
        <f t="shared" si="442"/>
        <v>1.5184486526626491E-3</v>
      </c>
      <c r="BF368" s="18">
        <f t="shared" si="443"/>
        <v>1.2618669839020115E-3</v>
      </c>
      <c r="BG368" s="18">
        <f t="shared" si="444"/>
        <v>6.9909433871637964E-4</v>
      </c>
      <c r="BH368" s="18">
        <f t="shared" si="445"/>
        <v>2.9048202028830717E-4</v>
      </c>
      <c r="BI368" s="18">
        <f t="shared" si="446"/>
        <v>9.6558990039264688E-5</v>
      </c>
      <c r="BJ368" s="19">
        <f t="shared" si="447"/>
        <v>0.39402006609285706</v>
      </c>
      <c r="BK368" s="19">
        <f t="shared" si="448"/>
        <v>0.2330885379677245</v>
      </c>
      <c r="BL368" s="19">
        <f t="shared" si="449"/>
        <v>0.34528031919719471</v>
      </c>
      <c r="BM368" s="19">
        <f t="shared" si="450"/>
        <v>0.63158740898649623</v>
      </c>
      <c r="BN368" s="19">
        <f t="shared" si="451"/>
        <v>0.36538531578100092</v>
      </c>
    </row>
    <row r="369" spans="1:66" x14ac:dyDescent="0.25">
      <c r="A369" t="s">
        <v>27</v>
      </c>
      <c r="B369" t="s">
        <v>31</v>
      </c>
      <c r="C369" t="s">
        <v>193</v>
      </c>
      <c r="D369" s="16">
        <v>44349</v>
      </c>
      <c r="E369" s="15">
        <f>VLOOKUP(A369,home!$A$2:$E$405,3,FALSE)</f>
        <v>1.30952380952381</v>
      </c>
      <c r="F369" s="15">
        <f>VLOOKUP(B369,home!$B$2:$E$405,3,FALSE)</f>
        <v>0.62</v>
      </c>
      <c r="G369" s="15">
        <f>VLOOKUP(C369,away!$B$2:$E$405,4,FALSE)</f>
        <v>0.76</v>
      </c>
      <c r="H369" s="15">
        <f>VLOOKUP(A369,away!$A$2:$E$405,3,FALSE)</f>
        <v>1.0904761904761899</v>
      </c>
      <c r="I369" s="15">
        <f>VLOOKUP(C369,away!$B$2:$E$405,3,FALSE)</f>
        <v>0.83</v>
      </c>
      <c r="J369" s="15">
        <f>VLOOKUP(B369,home!$B$2:$E$405,4,FALSE)</f>
        <v>1</v>
      </c>
      <c r="K369" s="17">
        <f t="shared" si="452"/>
        <v>0.61704761904761918</v>
      </c>
      <c r="L369" s="17">
        <f t="shared" si="453"/>
        <v>0.90509523809523762</v>
      </c>
      <c r="M369" s="18">
        <f t="shared" si="398"/>
        <v>0.21824372040918724</v>
      </c>
      <c r="N369" s="18">
        <f t="shared" si="399"/>
        <v>0.13466676805058328</v>
      </c>
      <c r="O369" s="18">
        <f t="shared" si="400"/>
        <v>0.19753135208654379</v>
      </c>
      <c r="P369" s="18">
        <f t="shared" si="401"/>
        <v>0.1218862504922588</v>
      </c>
      <c r="Q369" s="18">
        <f t="shared" si="402"/>
        <v>4.1547904295225195E-2</v>
      </c>
      <c r="R369" s="18">
        <f t="shared" si="403"/>
        <v>8.9392343074022274E-2</v>
      </c>
      <c r="S369" s="18">
        <f t="shared" si="404"/>
        <v>1.7017967379780181E-2</v>
      </c>
      <c r="T369" s="18">
        <f t="shared" si="405"/>
        <v>3.7604810330444993E-2</v>
      </c>
      <c r="U369" s="18">
        <f t="shared" si="406"/>
        <v>5.5159332454913376E-2</v>
      </c>
      <c r="V369" s="18">
        <f t="shared" si="407"/>
        <v>1.0560345771191207E-3</v>
      </c>
      <c r="W369" s="18">
        <f t="shared" si="408"/>
        <v>8.5456784739290203E-3</v>
      </c>
      <c r="X369" s="18">
        <f t="shared" si="409"/>
        <v>7.7346528930461326E-3</v>
      </c>
      <c r="Y369" s="18">
        <f t="shared" si="410"/>
        <v>3.500298750907804E-3</v>
      </c>
      <c r="Z369" s="18">
        <f t="shared" si="411"/>
        <v>2.696952801282446E-2</v>
      </c>
      <c r="AA369" s="18">
        <f t="shared" si="412"/>
        <v>1.6641483047151399E-2</v>
      </c>
      <c r="AB369" s="18">
        <f t="shared" si="413"/>
        <v>5.1342937458330445E-3</v>
      </c>
      <c r="AC369" s="18">
        <f t="shared" si="414"/>
        <v>3.6861339799919747E-5</v>
      </c>
      <c r="AD369" s="18">
        <f t="shared" si="415"/>
        <v>1.3182726388710983E-3</v>
      </c>
      <c r="AE369" s="18">
        <f t="shared" si="416"/>
        <v>1.1931622879534738E-3</v>
      </c>
      <c r="AF369" s="18">
        <f t="shared" si="417"/>
        <v>5.3996275255075387E-4</v>
      </c>
      <c r="AG369" s="18">
        <f t="shared" si="418"/>
        <v>1.6290590536082819E-4</v>
      </c>
      <c r="AH369" s="18">
        <f t="shared" si="419"/>
        <v>6.1024978445208822E-3</v>
      </c>
      <c r="AI369" s="18">
        <f t="shared" si="420"/>
        <v>3.7655317652048382E-3</v>
      </c>
      <c r="AJ369" s="18">
        <f t="shared" si="421"/>
        <v>1.1617562050839118E-3</v>
      </c>
      <c r="AK369" s="18">
        <f t="shared" si="422"/>
        <v>2.3895296675360847E-4</v>
      </c>
      <c r="AL369" s="18">
        <f t="shared" si="423"/>
        <v>8.2346295928414824E-7</v>
      </c>
      <c r="AM369" s="18">
        <f t="shared" si="424"/>
        <v>1.6268739861420662E-4</v>
      </c>
      <c r="AN369" s="18">
        <f t="shared" si="425"/>
        <v>1.4724758978382018E-4</v>
      </c>
      <c r="AO369" s="18">
        <f t="shared" si="426"/>
        <v>6.6636546167168299E-5</v>
      </c>
      <c r="AP369" s="18">
        <f t="shared" si="427"/>
        <v>2.0104140206339166E-5</v>
      </c>
      <c r="AQ369" s="18">
        <f t="shared" si="428"/>
        <v>4.5490403916891448E-6</v>
      </c>
      <c r="AR369" s="18">
        <f t="shared" si="429"/>
        <v>1.1046683479124606E-3</v>
      </c>
      <c r="AS369" s="18">
        <f t="shared" si="430"/>
        <v>6.8163297391665083E-4</v>
      </c>
      <c r="AT369" s="18">
        <f t="shared" si="431"/>
        <v>2.1030000180980864E-4</v>
      </c>
      <c r="AU369" s="18">
        <f t="shared" si="432"/>
        <v>4.3255038467484147E-5</v>
      </c>
      <c r="AV369" s="18">
        <f t="shared" si="433"/>
        <v>6.6726046245435666E-6</v>
      </c>
      <c r="AW369" s="18">
        <f t="shared" si="434"/>
        <v>1.2774812328852386E-8</v>
      </c>
      <c r="AX369" s="18">
        <f t="shared" si="435"/>
        <v>1.6730978660657851E-5</v>
      </c>
      <c r="AY369" s="18">
        <f t="shared" si="436"/>
        <v>1.5143129114434456E-5</v>
      </c>
      <c r="AZ369" s="18">
        <f t="shared" si="437"/>
        <v>6.8529870256679889E-6</v>
      </c>
      <c r="BA369" s="18">
        <f t="shared" si="438"/>
        <v>2.0675353078868481E-6</v>
      </c>
      <c r="BB369" s="18">
        <f t="shared" si="439"/>
        <v>4.6782909044053914E-7</v>
      </c>
      <c r="BC369" s="18">
        <f t="shared" si="440"/>
        <v>8.4685976400031678E-8</v>
      </c>
      <c r="BD369" s="18">
        <f t="shared" si="441"/>
        <v>1.6663834356168351E-4</v>
      </c>
      <c r="BE369" s="18">
        <f t="shared" si="442"/>
        <v>1.0282379313677597E-4</v>
      </c>
      <c r="BF369" s="18">
        <f t="shared" si="443"/>
        <v>3.1723588368246269E-5</v>
      </c>
      <c r="BG369" s="18">
        <f t="shared" si="444"/>
        <v>6.524988223424369E-6</v>
      </c>
      <c r="BH369" s="18">
        <f t="shared" si="445"/>
        <v>1.0065571118944401E-6</v>
      </c>
      <c r="BI369" s="18">
        <f t="shared" si="446"/>
        <v>1.2421873386598247E-7</v>
      </c>
      <c r="BJ369" s="19">
        <f t="shared" si="447"/>
        <v>0.23725698823921126</v>
      </c>
      <c r="BK369" s="19">
        <f t="shared" si="448"/>
        <v>0.35825680079021893</v>
      </c>
      <c r="BL369" s="19">
        <f t="shared" si="449"/>
        <v>0.37748291364589387</v>
      </c>
      <c r="BM369" s="19">
        <f t="shared" si="450"/>
        <v>0.19668276192602591</v>
      </c>
      <c r="BN369" s="19">
        <f t="shared" si="451"/>
        <v>0.80326833840782053</v>
      </c>
    </row>
    <row r="370" spans="1:66" x14ac:dyDescent="0.25">
      <c r="A370" t="s">
        <v>27</v>
      </c>
      <c r="B370" t="s">
        <v>296</v>
      </c>
      <c r="C370" t="s">
        <v>194</v>
      </c>
      <c r="D370" s="16">
        <v>44349</v>
      </c>
      <c r="E370" s="15">
        <f>VLOOKUP(A370,home!$A$2:$E$405,3,FALSE)</f>
        <v>1.30952380952381</v>
      </c>
      <c r="F370" s="15">
        <f>VLOOKUP(B370,home!$B$2:$E$405,3,FALSE)</f>
        <v>0.69</v>
      </c>
      <c r="G370" s="15">
        <f>VLOOKUP(C370,away!$B$2:$E$405,4,FALSE)</f>
        <v>1.04</v>
      </c>
      <c r="H370" s="15">
        <f>VLOOKUP(A370,away!$A$2:$E$405,3,FALSE)</f>
        <v>1.0904761904761899</v>
      </c>
      <c r="I370" s="15">
        <f>VLOOKUP(C370,away!$B$2:$E$405,3,FALSE)</f>
        <v>0.69</v>
      </c>
      <c r="J370" s="15">
        <f>VLOOKUP(B370,home!$B$2:$E$405,4,FALSE)</f>
        <v>1.42</v>
      </c>
      <c r="K370" s="17">
        <f t="shared" si="452"/>
        <v>0.93971428571428595</v>
      </c>
      <c r="L370" s="17">
        <f t="shared" si="453"/>
        <v>1.0684485714285707</v>
      </c>
      <c r="M370" s="18">
        <f t="shared" si="398"/>
        <v>0.13423505725611903</v>
      </c>
      <c r="N370" s="18">
        <f t="shared" si="399"/>
        <v>0.12614260094725016</v>
      </c>
      <c r="O370" s="18">
        <f t="shared" si="400"/>
        <v>0.14342325516093279</v>
      </c>
      <c r="P370" s="18">
        <f t="shared" si="401"/>
        <v>0.13477688177837374</v>
      </c>
      <c r="Q370" s="18">
        <f t="shared" si="402"/>
        <v>5.9269002073643696E-2</v>
      </c>
      <c r="R370" s="18">
        <f t="shared" si="403"/>
        <v>7.6620186043167005E-2</v>
      </c>
      <c r="S370" s="18">
        <f t="shared" si="404"/>
        <v>3.3830223328402707E-2</v>
      </c>
      <c r="T370" s="18">
        <f t="shared" si="405"/>
        <v>6.3325880595581613E-2</v>
      </c>
      <c r="U370" s="18">
        <f t="shared" si="406"/>
        <v>7.2001083398850377E-2</v>
      </c>
      <c r="V370" s="18">
        <f t="shared" si="407"/>
        <v>3.774086130262757E-3</v>
      </c>
      <c r="W370" s="18">
        <f t="shared" si="408"/>
        <v>1.8565309316210876E-2</v>
      </c>
      <c r="X370" s="18">
        <f t="shared" si="409"/>
        <v>1.983607821703505E-2</v>
      </c>
      <c r="Y370" s="18">
        <f t="shared" si="410"/>
        <v>1.0596914716868243E-2</v>
      </c>
      <c r="Z370" s="18">
        <f t="shared" si="411"/>
        <v>2.7288242773471034E-2</v>
      </c>
      <c r="AA370" s="18">
        <f t="shared" si="412"/>
        <v>2.5643151566270356E-2</v>
      </c>
      <c r="AB370" s="18">
        <f t="shared" si="413"/>
        <v>1.204861792878046E-2</v>
      </c>
      <c r="AC370" s="18">
        <f t="shared" si="414"/>
        <v>2.3683248744649213E-4</v>
      </c>
      <c r="AD370" s="18">
        <f t="shared" si="415"/>
        <v>4.3615215957869694E-3</v>
      </c>
      <c r="AE370" s="18">
        <f t="shared" si="416"/>
        <v>4.6600615182734477E-3</v>
      </c>
      <c r="AF370" s="18">
        <f t="shared" si="417"/>
        <v>2.4895180359842603E-3</v>
      </c>
      <c r="AG370" s="18">
        <f t="shared" si="418"/>
        <v>8.8664066303101481E-4</v>
      </c>
      <c r="AH370" s="18">
        <f t="shared" si="419"/>
        <v>7.2890210020277856E-3</v>
      </c>
      <c r="AI370" s="18">
        <f t="shared" si="420"/>
        <v>6.84959716447697E-3</v>
      </c>
      <c r="AJ370" s="18">
        <f t="shared" si="421"/>
        <v>3.2183321534235369E-3</v>
      </c>
      <c r="AK370" s="18">
        <f t="shared" si="422"/>
        <v>1.0081042335819063E-3</v>
      </c>
      <c r="AL370" s="18">
        <f t="shared" si="423"/>
        <v>9.5115373924866514E-6</v>
      </c>
      <c r="AM370" s="18">
        <f t="shared" si="424"/>
        <v>8.1971683020247725E-4</v>
      </c>
      <c r="AN370" s="18">
        <f t="shared" si="425"/>
        <v>8.7582527620579326E-4</v>
      </c>
      <c r="AO370" s="18">
        <f t="shared" si="426"/>
        <v>4.678871325915565E-4</v>
      </c>
      <c r="AP370" s="18">
        <f t="shared" si="427"/>
        <v>1.6663777946908628E-4</v>
      </c>
      <c r="AQ370" s="18">
        <f t="shared" si="428"/>
        <v>4.451097435494361E-5</v>
      </c>
      <c r="AR370" s="18">
        <f t="shared" si="429"/>
        <v>1.5575888153458878E-3</v>
      </c>
      <c r="AS370" s="18">
        <f t="shared" si="430"/>
        <v>1.4636884610493216E-3</v>
      </c>
      <c r="AT370" s="18">
        <f t="shared" si="431"/>
        <v>6.8772447834160289E-4</v>
      </c>
      <c r="AU370" s="18">
        <f t="shared" si="432"/>
        <v>2.1542150564433644E-4</v>
      </c>
      <c r="AV370" s="18">
        <f t="shared" si="433"/>
        <v>5.0608666576015895E-5</v>
      </c>
      <c r="AW370" s="18">
        <f t="shared" si="434"/>
        <v>2.6527582305613414E-7</v>
      </c>
      <c r="AX370" s="18">
        <f t="shared" si="435"/>
        <v>1.2838326926361654E-4</v>
      </c>
      <c r="AY370" s="18">
        <f t="shared" si="436"/>
        <v>1.3717092064004065E-4</v>
      </c>
      <c r="AZ370" s="18">
        <f t="shared" si="437"/>
        <v>7.3280037099696623E-5</v>
      </c>
      <c r="BA370" s="18">
        <f t="shared" si="438"/>
        <v>2.6098650317801176E-5</v>
      </c>
      <c r="BB370" s="18">
        <f t="shared" si="439"/>
        <v>6.9712664120671199E-6</v>
      </c>
      <c r="BC370" s="18">
        <f t="shared" si="440"/>
        <v>1.4896879278042189E-6</v>
      </c>
      <c r="BD370" s="18">
        <f t="shared" si="441"/>
        <v>2.7736725743823885E-4</v>
      </c>
      <c r="BE370" s="18">
        <f t="shared" si="442"/>
        <v>2.6064597420410508E-4</v>
      </c>
      <c r="BF370" s="18">
        <f t="shared" si="443"/>
        <v>1.224663727367574E-4</v>
      </c>
      <c r="BG370" s="18">
        <f t="shared" si="444"/>
        <v>3.8361133326780498E-5</v>
      </c>
      <c r="BH370" s="18">
        <f t="shared" si="445"/>
        <v>9.012126250841505E-6</v>
      </c>
      <c r="BI370" s="18">
        <f t="shared" si="446"/>
        <v>1.6937647565152987E-6</v>
      </c>
      <c r="BJ370" s="19">
        <f t="shared" si="447"/>
        <v>0.31288149950415012</v>
      </c>
      <c r="BK370" s="19">
        <f t="shared" si="448"/>
        <v>0.30699976343863722</v>
      </c>
      <c r="BL370" s="19">
        <f t="shared" si="449"/>
        <v>0.3527859272071816</v>
      </c>
      <c r="BM370" s="19">
        <f t="shared" si="450"/>
        <v>0.32535154401913657</v>
      </c>
      <c r="BN370" s="19">
        <f t="shared" si="451"/>
        <v>0.67446698325948651</v>
      </c>
    </row>
    <row r="371" spans="1:66" x14ac:dyDescent="0.25">
      <c r="A371" t="s">
        <v>27</v>
      </c>
      <c r="B371" t="s">
        <v>299</v>
      </c>
      <c r="C371" t="s">
        <v>28</v>
      </c>
      <c r="D371" s="16">
        <v>44349</v>
      </c>
      <c r="E371" s="15">
        <f>VLOOKUP(A371,home!$A$2:$E$405,3,FALSE)</f>
        <v>1.30952380952381</v>
      </c>
      <c r="F371" s="15">
        <f>VLOOKUP(B371,home!$B$2:$E$405,3,FALSE)</f>
        <v>1.25</v>
      </c>
      <c r="G371" s="15">
        <f>VLOOKUP(C371,away!$B$2:$E$405,4,FALSE)</f>
        <v>0.62</v>
      </c>
      <c r="H371" s="15">
        <f>VLOOKUP(A371,away!$A$2:$E$405,3,FALSE)</f>
        <v>1.0904761904761899</v>
      </c>
      <c r="I371" s="15">
        <f>VLOOKUP(C371,away!$B$2:$E$405,3,FALSE)</f>
        <v>0.83</v>
      </c>
      <c r="J371" s="15">
        <f>VLOOKUP(B371,home!$B$2:$E$405,4,FALSE)</f>
        <v>0.67</v>
      </c>
      <c r="K371" s="17">
        <f t="shared" si="452"/>
        <v>1.0148809523809528</v>
      </c>
      <c r="L371" s="17">
        <f t="shared" si="453"/>
        <v>0.60641380952380919</v>
      </c>
      <c r="M371" s="18">
        <f t="shared" si="398"/>
        <v>0.1976426331949907</v>
      </c>
      <c r="N371" s="18">
        <f t="shared" si="399"/>
        <v>0.20058374380801147</v>
      </c>
      <c r="O371" s="18">
        <f t="shared" si="400"/>
        <v>0.11985322212009118</v>
      </c>
      <c r="P371" s="18">
        <f t="shared" si="401"/>
        <v>0.121636752211164</v>
      </c>
      <c r="Q371" s="18">
        <f t="shared" si="402"/>
        <v>0.10178431047400584</v>
      </c>
      <c r="R371" s="18">
        <f t="shared" si="403"/>
        <v>3.6340324504773876E-2</v>
      </c>
      <c r="S371" s="18">
        <f t="shared" si="404"/>
        <v>1.8714964541434655E-2</v>
      </c>
      <c r="T371" s="18">
        <f t="shared" si="405"/>
        <v>6.1723411464296031E-2</v>
      </c>
      <c r="U371" s="18">
        <f t="shared" si="406"/>
        <v>3.6881103143237788E-2</v>
      </c>
      <c r="V371" s="18">
        <f t="shared" si="407"/>
        <v>1.2797663404272399E-3</v>
      </c>
      <c r="W371" s="18">
        <f t="shared" si="408"/>
        <v>3.4432985983765887E-2</v>
      </c>
      <c r="X371" s="18">
        <f t="shared" si="409"/>
        <v>2.0880638203695397E-2</v>
      </c>
      <c r="Y371" s="18">
        <f t="shared" si="410"/>
        <v>6.3311536791956563E-3</v>
      </c>
      <c r="Z371" s="18">
        <f t="shared" si="411"/>
        <v>7.3457582074237891E-3</v>
      </c>
      <c r="AA371" s="18">
        <f t="shared" si="412"/>
        <v>7.4550700855104558E-3</v>
      </c>
      <c r="AB371" s="18">
        <f t="shared" si="413"/>
        <v>3.7830043142248002E-3</v>
      </c>
      <c r="AC371" s="18">
        <f t="shared" si="414"/>
        <v>4.9226038280022286E-5</v>
      </c>
      <c r="AD371" s="18">
        <f t="shared" si="415"/>
        <v>8.736345402131078E-3</v>
      </c>
      <c r="AE371" s="18">
        <f t="shared" si="416"/>
        <v>5.2978404966221217E-3</v>
      </c>
      <c r="AF371" s="18">
        <f t="shared" si="417"/>
        <v>1.6063418189030648E-3</v>
      </c>
      <c r="AG371" s="18">
        <f t="shared" si="418"/>
        <v>3.2470262059947086E-4</v>
      </c>
      <c r="AH371" s="18">
        <f t="shared" si="419"/>
        <v>1.1136423046011615E-3</v>
      </c>
      <c r="AI371" s="18">
        <f t="shared" si="420"/>
        <v>1.1302143627053461E-3</v>
      </c>
      <c r="AJ371" s="18">
        <f t="shared" si="421"/>
        <v>5.7351651440851648E-4</v>
      </c>
      <c r="AK371" s="18">
        <f t="shared" si="422"/>
        <v>1.9401699544970659E-4</v>
      </c>
      <c r="AL371" s="18">
        <f t="shared" si="423"/>
        <v>1.2118226364039578E-6</v>
      </c>
      <c r="AM371" s="18">
        <f t="shared" si="424"/>
        <v>1.77327010840875E-3</v>
      </c>
      <c r="AN371" s="18">
        <f t="shared" si="425"/>
        <v>1.0753354817548482E-3</v>
      </c>
      <c r="AO371" s="18">
        <f t="shared" si="426"/>
        <v>3.2604914300353899E-4</v>
      </c>
      <c r="AP371" s="18">
        <f t="shared" si="427"/>
        <v>6.5906900966916459E-5</v>
      </c>
      <c r="AQ371" s="18">
        <f t="shared" si="428"/>
        <v>9.9917137223140561E-6</v>
      </c>
      <c r="AR371" s="18">
        <f t="shared" si="429"/>
        <v>1.3506561447601301E-4</v>
      </c>
      <c r="AS371" s="18">
        <f t="shared" si="430"/>
        <v>1.3707551945333469E-4</v>
      </c>
      <c r="AT371" s="18">
        <f t="shared" si="431"/>
        <v>6.9557666865457046E-5</v>
      </c>
      <c r="AU371" s="18">
        <f t="shared" si="432"/>
        <v>2.3530917064604035E-5</v>
      </c>
      <c r="AV371" s="18">
        <f t="shared" si="433"/>
        <v>5.970269880230638E-6</v>
      </c>
      <c r="AW371" s="18">
        <f t="shared" si="434"/>
        <v>2.0716707974573258E-8</v>
      </c>
      <c r="AX371" s="18">
        <f t="shared" si="435"/>
        <v>2.999430094084245E-4</v>
      </c>
      <c r="AY371" s="18">
        <f t="shared" si="436"/>
        <v>1.8188958297539844E-4</v>
      </c>
      <c r="AZ371" s="18">
        <f t="shared" si="437"/>
        <v>5.5150177462404166E-5</v>
      </c>
      <c r="BA371" s="18">
        <f t="shared" si="438"/>
        <v>1.1147943070296882E-5</v>
      </c>
      <c r="BB371" s="18">
        <f t="shared" si="439"/>
        <v>1.6900666564033199E-6</v>
      </c>
      <c r="BC371" s="18">
        <f t="shared" si="440"/>
        <v>2.0497595189174088E-7</v>
      </c>
      <c r="BD371" s="18">
        <f t="shared" si="441"/>
        <v>1.3650942301678856E-5</v>
      </c>
      <c r="BE371" s="18">
        <f t="shared" si="442"/>
        <v>1.3854081324025273E-5</v>
      </c>
      <c r="BF371" s="18">
        <f t="shared" si="443"/>
        <v>7.0301216242449682E-6</v>
      </c>
      <c r="BG371" s="18">
        <f t="shared" si="444"/>
        <v>2.3782455097892223E-6</v>
      </c>
      <c r="BH371" s="18">
        <f t="shared" si="445"/>
        <v>6.0340901699265242E-7</v>
      </c>
      <c r="BI371" s="18">
        <f t="shared" si="446"/>
        <v>1.2247766356815157E-7</v>
      </c>
      <c r="BJ371" s="19">
        <f t="shared" si="447"/>
        <v>0.44550205305460722</v>
      </c>
      <c r="BK371" s="19">
        <f t="shared" si="448"/>
        <v>0.33950644373190841</v>
      </c>
      <c r="BL371" s="19">
        <f t="shared" si="449"/>
        <v>0.20773295361018279</v>
      </c>
      <c r="BM371" s="19">
        <f t="shared" si="450"/>
        <v>0.22206435342481776</v>
      </c>
      <c r="BN371" s="19">
        <f t="shared" si="451"/>
        <v>0.777840986313037</v>
      </c>
    </row>
    <row r="372" spans="1:66" x14ac:dyDescent="0.25">
      <c r="A372" t="s">
        <v>27</v>
      </c>
      <c r="B372" t="s">
        <v>188</v>
      </c>
      <c r="C372" t="s">
        <v>298</v>
      </c>
      <c r="D372" s="16">
        <v>44349</v>
      </c>
      <c r="E372" s="15">
        <f>VLOOKUP(A372,home!$A$2:$E$405,3,FALSE)</f>
        <v>1.30952380952381</v>
      </c>
      <c r="F372" s="15">
        <f>VLOOKUP(B372,home!$B$2:$E$405,3,FALSE)</f>
        <v>1.37</v>
      </c>
      <c r="G372" s="15">
        <f>VLOOKUP(C372,away!$B$2:$E$405,4,FALSE)</f>
        <v>0.83</v>
      </c>
      <c r="H372" s="15">
        <f>VLOOKUP(A372,away!$A$2:$E$405,3,FALSE)</f>
        <v>1.0904761904761899</v>
      </c>
      <c r="I372" s="15">
        <f>VLOOKUP(C372,away!$B$2:$E$405,3,FALSE)</f>
        <v>1.39</v>
      </c>
      <c r="J372" s="15">
        <f>VLOOKUP(B372,home!$B$2:$E$405,4,FALSE)</f>
        <v>0.55000000000000004</v>
      </c>
      <c r="K372" s="17">
        <f t="shared" si="452"/>
        <v>1.4890595238095243</v>
      </c>
      <c r="L372" s="17">
        <f t="shared" si="453"/>
        <v>0.83366904761904725</v>
      </c>
      <c r="M372" s="18">
        <f t="shared" si="398"/>
        <v>9.8005804602431731E-2</v>
      </c>
      <c r="N372" s="18">
        <f t="shared" si="399"/>
        <v>0.14593647673186627</v>
      </c>
      <c r="O372" s="18">
        <f t="shared" si="400"/>
        <v>8.1704405784047682E-2</v>
      </c>
      <c r="P372" s="18">
        <f t="shared" si="401"/>
        <v>0.12166272356993418</v>
      </c>
      <c r="Q372" s="18">
        <f t="shared" si="402"/>
        <v>0.1086540502743963</v>
      </c>
      <c r="R372" s="18">
        <f t="shared" si="403"/>
        <v>3.4057217078133611E-2</v>
      </c>
      <c r="S372" s="18">
        <f t="shared" si="404"/>
        <v>3.7757504176663244E-2</v>
      </c>
      <c r="T372" s="18">
        <f t="shared" si="405"/>
        <v>9.0581518612208034E-2</v>
      </c>
      <c r="U372" s="18">
        <f t="shared" si="406"/>
        <v>5.0713223444643227E-2</v>
      </c>
      <c r="V372" s="18">
        <f t="shared" si="407"/>
        <v>5.2079463977450051E-3</v>
      </c>
      <c r="W372" s="18">
        <f t="shared" si="408"/>
        <v>5.393078278718956E-2</v>
      </c>
      <c r="X372" s="18">
        <f t="shared" si="409"/>
        <v>4.4960424323546022E-2</v>
      </c>
      <c r="Y372" s="18">
        <f t="shared" si="410"/>
        <v>1.8741057063179429E-2</v>
      </c>
      <c r="Z372" s="18">
        <f t="shared" si="411"/>
        <v>9.4641492420275992E-3</v>
      </c>
      <c r="AA372" s="18">
        <f t="shared" si="412"/>
        <v>1.4092681563595886E-2</v>
      </c>
      <c r="AB372" s="18">
        <f t="shared" si="413"/>
        <v>1.0492420849143681E-2</v>
      </c>
      <c r="AC372" s="18">
        <f t="shared" si="414"/>
        <v>4.0406595400534304E-4</v>
      </c>
      <c r="AD372" s="18">
        <f t="shared" si="415"/>
        <v>2.0076536433941843E-2</v>
      </c>
      <c r="AE372" s="18">
        <f t="shared" si="416"/>
        <v>1.67371870083734E-2</v>
      </c>
      <c r="AF372" s="18">
        <f t="shared" si="417"/>
        <v>6.9766373765462715E-3</v>
      </c>
      <c r="AG372" s="18">
        <f t="shared" si="418"/>
        <v>1.9387355457629262E-3</v>
      </c>
      <c r="AH372" s="18">
        <f t="shared" si="419"/>
        <v>1.9724920712814184E-3</v>
      </c>
      <c r="AI372" s="18">
        <f t="shared" si="420"/>
        <v>2.9371581043803711E-3</v>
      </c>
      <c r="AJ372" s="18">
        <f t="shared" si="421"/>
        <v>2.1868016241309613E-3</v>
      </c>
      <c r="AK372" s="18">
        <f t="shared" si="422"/>
        <v>1.0854259283647812E-3</v>
      </c>
      <c r="AL372" s="18">
        <f t="shared" si="423"/>
        <v>2.0064021581413153E-5</v>
      </c>
      <c r="AM372" s="18">
        <f t="shared" si="424"/>
        <v>5.9790315564139974E-3</v>
      </c>
      <c r="AN372" s="18">
        <f t="shared" si="425"/>
        <v>4.9845335433198858E-3</v>
      </c>
      <c r="AO372" s="18">
        <f t="shared" si="426"/>
        <v>2.0777256659423424E-3</v>
      </c>
      <c r="AP372" s="18">
        <f t="shared" si="427"/>
        <v>5.7737852571326776E-4</v>
      </c>
      <c r="AQ372" s="18">
        <f t="shared" si="428"/>
        <v>1.2033565141176736E-4</v>
      </c>
      <c r="AR372" s="18">
        <f t="shared" si="429"/>
        <v>3.2888111730026049E-4</v>
      </c>
      <c r="AS372" s="18">
        <f t="shared" si="430"/>
        <v>4.8972355991707013E-4</v>
      </c>
      <c r="AT372" s="18">
        <f t="shared" si="431"/>
        <v>3.6461376546420896E-4</v>
      </c>
      <c r="AU372" s="18">
        <f t="shared" si="432"/>
        <v>1.8097719999217752E-4</v>
      </c>
      <c r="AV372" s="18">
        <f t="shared" si="433"/>
        <v>6.7371455810183233E-5</v>
      </c>
      <c r="AW372" s="18">
        <f t="shared" si="434"/>
        <v>6.9186477759685999E-7</v>
      </c>
      <c r="AX372" s="18">
        <f t="shared" si="435"/>
        <v>1.4838556470393224E-3</v>
      </c>
      <c r="AY372" s="18">
        <f t="shared" si="436"/>
        <v>1.2370445240714168E-3</v>
      </c>
      <c r="AZ372" s="18">
        <f t="shared" si="437"/>
        <v>5.1564286512248783E-4</v>
      </c>
      <c r="BA372" s="18">
        <f t="shared" si="438"/>
        <v>1.4329183209274045E-4</v>
      </c>
      <c r="BB372" s="18">
        <f t="shared" si="439"/>
        <v>2.986449129808583E-5</v>
      </c>
      <c r="BC372" s="18">
        <f t="shared" si="440"/>
        <v>4.9794204036205089E-6</v>
      </c>
      <c r="BD372" s="18">
        <f t="shared" si="441"/>
        <v>4.5696334639932705E-5</v>
      </c>
      <c r="BE372" s="18">
        <f t="shared" si="442"/>
        <v>6.8044562298778856E-5</v>
      </c>
      <c r="BF372" s="18">
        <f t="shared" si="443"/>
        <v>5.0661201767223604E-5</v>
      </c>
      <c r="BG372" s="18">
        <f t="shared" si="444"/>
        <v>2.5145848326373403E-5</v>
      </c>
      <c r="BH372" s="18">
        <f t="shared" si="445"/>
        <v>9.3609162336640259E-6</v>
      </c>
      <c r="BI372" s="18">
        <f t="shared" si="446"/>
        <v>2.7877922938641181E-6</v>
      </c>
      <c r="BJ372" s="19">
        <f t="shared" si="447"/>
        <v>0.52568708987983892</v>
      </c>
      <c r="BK372" s="19">
        <f t="shared" si="448"/>
        <v>0.26429515324643232</v>
      </c>
      <c r="BL372" s="19">
        <f t="shared" si="449"/>
        <v>0.20087509020176536</v>
      </c>
      <c r="BM372" s="19">
        <f t="shared" si="450"/>
        <v>0.40906445186996065</v>
      </c>
      <c r="BN372" s="19">
        <f t="shared" si="451"/>
        <v>0.59002067804080982</v>
      </c>
    </row>
    <row r="373" spans="1:66" x14ac:dyDescent="0.25">
      <c r="A373" t="s">
        <v>27</v>
      </c>
      <c r="B373" t="s">
        <v>192</v>
      </c>
      <c r="C373" t="s">
        <v>30</v>
      </c>
      <c r="D373" s="16">
        <v>44349</v>
      </c>
      <c r="E373" s="15">
        <f>VLOOKUP(A373,home!$A$2:$E$405,3,FALSE)</f>
        <v>1.30952380952381</v>
      </c>
      <c r="F373" s="15">
        <f>VLOOKUP(B373,home!$B$2:$E$405,3,FALSE)</f>
        <v>1.1100000000000001</v>
      </c>
      <c r="G373" s="15">
        <f>VLOOKUP(C373,away!$B$2:$E$405,4,FALSE)</f>
        <v>1.18</v>
      </c>
      <c r="H373" s="15">
        <f>VLOOKUP(A373,away!$A$2:$E$405,3,FALSE)</f>
        <v>1.0904761904761899</v>
      </c>
      <c r="I373" s="15">
        <f>VLOOKUP(C373,away!$B$2:$E$405,3,FALSE)</f>
        <v>1.1100000000000001</v>
      </c>
      <c r="J373" s="15">
        <f>VLOOKUP(B373,home!$B$2:$E$405,4,FALSE)</f>
        <v>1.08</v>
      </c>
      <c r="K373" s="17">
        <f t="shared" si="452"/>
        <v>1.7152142857142862</v>
      </c>
      <c r="L373" s="17">
        <f t="shared" si="453"/>
        <v>1.3072628571428568</v>
      </c>
      <c r="M373" s="18">
        <f t="shared" si="398"/>
        <v>4.8680480376886076E-2</v>
      </c>
      <c r="N373" s="18">
        <f t="shared" si="399"/>
        <v>8.3497455377868984E-2</v>
      </c>
      <c r="O373" s="18">
        <f t="shared" si="400"/>
        <v>6.3638183864574857E-2</v>
      </c>
      <c r="P373" s="18">
        <f t="shared" si="401"/>
        <v>0.10915312208143119</v>
      </c>
      <c r="Q373" s="18">
        <f t="shared" si="402"/>
        <v>7.1608014142456017E-2</v>
      </c>
      <c r="R373" s="18">
        <f t="shared" si="403"/>
        <v>4.1595917031093305E-2</v>
      </c>
      <c r="S373" s="18">
        <f t="shared" si="404"/>
        <v>6.1186762989405973E-2</v>
      </c>
      <c r="T373" s="18">
        <f t="shared" si="405"/>
        <v>9.3610497162193149E-2</v>
      </c>
      <c r="U373" s="18">
        <f t="shared" si="406"/>
        <v>7.1345911119117422E-2</v>
      </c>
      <c r="V373" s="18">
        <f t="shared" si="407"/>
        <v>1.5243906475320246E-2</v>
      </c>
      <c r="W373" s="18">
        <f t="shared" si="408"/>
        <v>4.0941029609590396E-2</v>
      </c>
      <c r="X373" s="18">
        <f t="shared" si="409"/>
        <v>5.3520687341803437E-2</v>
      </c>
      <c r="Y373" s="18">
        <f t="shared" si="410"/>
        <v>3.4982803325347755E-2</v>
      </c>
      <c r="Z373" s="18">
        <f t="shared" si="411"/>
        <v>1.8125599114514751E-2</v>
      </c>
      <c r="AA373" s="18">
        <f t="shared" si="412"/>
        <v>3.1089286538345917E-2</v>
      </c>
      <c r="AB373" s="18">
        <f t="shared" si="413"/>
        <v>2.6662394201617885E-2</v>
      </c>
      <c r="AC373" s="18">
        <f t="shared" si="414"/>
        <v>2.136277173643856E-3</v>
      </c>
      <c r="AD373" s="18">
        <f t="shared" si="415"/>
        <v>1.755565971455526E-2</v>
      </c>
      <c r="AE373" s="18">
        <f t="shared" si="416"/>
        <v>2.2949861877477259E-2</v>
      </c>
      <c r="AF373" s="18">
        <f t="shared" si="417"/>
        <v>1.500075100449243E-2</v>
      </c>
      <c r="AG373" s="18">
        <f t="shared" si="418"/>
        <v>6.5366415391404512E-3</v>
      </c>
      <c r="AH373" s="18">
        <f t="shared" si="419"/>
        <v>5.9237306214666458E-3</v>
      </c>
      <c r="AI373" s="18">
        <f t="shared" si="420"/>
        <v>1.0160467386662757E-2</v>
      </c>
      <c r="AJ373" s="18">
        <f t="shared" si="421"/>
        <v>8.7136894055690316E-3</v>
      </c>
      <c r="AK373" s="18">
        <f t="shared" si="422"/>
        <v>4.9819481832364086E-3</v>
      </c>
      <c r="AL373" s="18">
        <f t="shared" si="423"/>
        <v>1.9160149721549481E-4</v>
      </c>
      <c r="AM373" s="18">
        <f t="shared" si="424"/>
        <v>6.0223436675087847E-3</v>
      </c>
      <c r="AN373" s="18">
        <f t="shared" si="425"/>
        <v>7.8727861894837235E-3</v>
      </c>
      <c r="AO373" s="18">
        <f t="shared" si="426"/>
        <v>5.1459004838696606E-3</v>
      </c>
      <c r="AP373" s="18">
        <f t="shared" si="427"/>
        <v>2.2423481897054206E-3</v>
      </c>
      <c r="AQ373" s="18">
        <f t="shared" si="428"/>
        <v>7.3283462529585505E-4</v>
      </c>
      <c r="AR373" s="18">
        <f t="shared" si="429"/>
        <v>1.548774603432623E-3</v>
      </c>
      <c r="AS373" s="18">
        <f t="shared" si="430"/>
        <v>2.6564803251591137E-3</v>
      </c>
      <c r="AT373" s="18">
        <f t="shared" si="431"/>
        <v>2.2782165017159223E-3</v>
      </c>
      <c r="AU373" s="18">
        <f t="shared" si="432"/>
        <v>1.3025431632310582E-3</v>
      </c>
      <c r="AV373" s="18">
        <f t="shared" si="433"/>
        <v>5.5853516033334673E-4</v>
      </c>
      <c r="AW373" s="18">
        <f t="shared" si="434"/>
        <v>1.1933771135229235E-5</v>
      </c>
      <c r="AX373" s="18">
        <f t="shared" si="435"/>
        <v>1.7216016486653418E-3</v>
      </c>
      <c r="AY373" s="18">
        <f t="shared" si="436"/>
        <v>2.2505858900961069E-3</v>
      </c>
      <c r="AZ373" s="18">
        <f t="shared" si="437"/>
        <v>1.4710536704662187E-3</v>
      </c>
      <c r="BA373" s="18">
        <f t="shared" si="438"/>
        <v>6.410179414213852E-4</v>
      </c>
      <c r="BB373" s="18">
        <f t="shared" si="439"/>
        <v>2.0949473639558807E-4</v>
      </c>
      <c r="BC373" s="18">
        <f t="shared" si="440"/>
        <v>5.4772937531377202E-5</v>
      </c>
      <c r="BD373" s="18">
        <f t="shared" si="441"/>
        <v>3.3744258552560448E-4</v>
      </c>
      <c r="BE373" s="18">
        <f t="shared" si="442"/>
        <v>5.7878634330188168E-4</v>
      </c>
      <c r="BF373" s="18">
        <f t="shared" si="443"/>
        <v>4.9637130220386036E-4</v>
      </c>
      <c r="BG373" s="18">
        <f t="shared" si="444"/>
        <v>2.8379438285288809E-4</v>
      </c>
      <c r="BH373" s="18">
        <f t="shared" si="445"/>
        <v>1.216920449186858E-4</v>
      </c>
      <c r="BI373" s="18">
        <f t="shared" si="446"/>
        <v>4.1745586780462836E-5</v>
      </c>
      <c r="BJ373" s="19">
        <f t="shared" si="447"/>
        <v>0.46856814107536465</v>
      </c>
      <c r="BK373" s="19">
        <f t="shared" si="448"/>
        <v>0.23884273648399898</v>
      </c>
      <c r="BL373" s="19">
        <f t="shared" si="449"/>
        <v>0.27431591035113967</v>
      </c>
      <c r="BM373" s="19">
        <f t="shared" si="450"/>
        <v>0.57944056203174632</v>
      </c>
      <c r="BN373" s="19">
        <f t="shared" si="451"/>
        <v>0.41817317287431044</v>
      </c>
    </row>
    <row r="374" spans="1:66" x14ac:dyDescent="0.25">
      <c r="A374" t="s">
        <v>196</v>
      </c>
      <c r="B374" t="s">
        <v>197</v>
      </c>
      <c r="C374" t="s">
        <v>205</v>
      </c>
      <c r="D374" s="16">
        <v>44349</v>
      </c>
      <c r="E374" s="15">
        <f>VLOOKUP(A374,home!$A$2:$E$405,3,FALSE)</f>
        <v>1.58378378378378</v>
      </c>
      <c r="F374" s="15">
        <f>VLOOKUP(B374,home!$B$2:$E$405,3,FALSE)</f>
        <v>0.75</v>
      </c>
      <c r="G374" s="15">
        <f>VLOOKUP(C374,away!$B$2:$E$405,4,FALSE)</f>
        <v>0.98</v>
      </c>
      <c r="H374" s="15">
        <f>VLOOKUP(A374,away!$A$2:$E$405,3,FALSE)</f>
        <v>1.48648648648649</v>
      </c>
      <c r="I374" s="15">
        <f>VLOOKUP(C374,away!$B$2:$E$405,3,FALSE)</f>
        <v>1.55</v>
      </c>
      <c r="J374" s="15">
        <f>VLOOKUP(B374,home!$B$2:$E$405,4,FALSE)</f>
        <v>1.9</v>
      </c>
      <c r="K374" s="17">
        <f t="shared" si="452"/>
        <v>1.1640810810810784</v>
      </c>
      <c r="L374" s="17">
        <f t="shared" si="453"/>
        <v>4.3777027027027122</v>
      </c>
      <c r="M374" s="18">
        <f t="shared" si="398"/>
        <v>3.9195290065697462E-3</v>
      </c>
      <c r="N374" s="18">
        <f t="shared" si="399"/>
        <v>4.5626495632963551E-3</v>
      </c>
      <c r="O374" s="18">
        <f t="shared" si="400"/>
        <v>1.7158532725382054E-2</v>
      </c>
      <c r="P374" s="18">
        <f t="shared" si="401"/>
        <v>1.9973923324727805E-2</v>
      </c>
      <c r="Q374" s="18">
        <f t="shared" si="402"/>
        <v>2.6556470181180662E-3</v>
      </c>
      <c r="R374" s="18">
        <f t="shared" si="403"/>
        <v>3.7557477543158989E-2</v>
      </c>
      <c r="S374" s="18">
        <f t="shared" si="404"/>
        <v>2.544678278393845E-2</v>
      </c>
      <c r="T374" s="18">
        <f t="shared" si="405"/>
        <v>1.1625633128639856E-2</v>
      </c>
      <c r="U374" s="18">
        <f t="shared" si="406"/>
        <v>4.371994906111884E-2</v>
      </c>
      <c r="V374" s="18">
        <f t="shared" si="407"/>
        <v>1.4408536426342327E-2</v>
      </c>
      <c r="W374" s="18">
        <f t="shared" si="408"/>
        <v>1.0304628172735396E-3</v>
      </c>
      <c r="X374" s="18">
        <f t="shared" si="409"/>
        <v>4.5110598602130254E-3</v>
      </c>
      <c r="Y374" s="18">
        <f t="shared" si="410"/>
        <v>9.874039471054143E-3</v>
      </c>
      <c r="Z374" s="18">
        <f t="shared" si="411"/>
        <v>5.4805156982461169E-2</v>
      </c>
      <c r="AA374" s="18">
        <f t="shared" si="412"/>
        <v>6.3797646388961612E-2</v>
      </c>
      <c r="AB374" s="18">
        <f t="shared" si="413"/>
        <v>3.7132816589445401E-2</v>
      </c>
      <c r="AC374" s="18">
        <f t="shared" si="414"/>
        <v>4.5891196575997984E-3</v>
      </c>
      <c r="AD374" s="18">
        <f t="shared" si="415"/>
        <v>2.9988556758640909E-4</v>
      </c>
      <c r="AE374" s="18">
        <f t="shared" si="416"/>
        <v>1.3128098597245598E-3</v>
      </c>
      <c r="AF374" s="18">
        <f t="shared" si="417"/>
        <v>2.8735456355254881E-3</v>
      </c>
      <c r="AG374" s="18">
        <f t="shared" si="418"/>
        <v>4.19317616499317E-3</v>
      </c>
      <c r="AH374" s="18">
        <f t="shared" si="419"/>
        <v>5.9980170961041662E-2</v>
      </c>
      <c r="AI374" s="18">
        <f t="shared" si="420"/>
        <v>6.9821782255757289E-2</v>
      </c>
      <c r="AJ374" s="18">
        <f t="shared" si="421"/>
        <v>4.0639107885644808E-2</v>
      </c>
      <c r="AK374" s="18">
        <f t="shared" si="422"/>
        <v>1.5769072213897319E-2</v>
      </c>
      <c r="AL374" s="18">
        <f t="shared" si="423"/>
        <v>9.3544631526143516E-4</v>
      </c>
      <c r="AM374" s="18">
        <f t="shared" si="424"/>
        <v>6.9818223143320039E-5</v>
      </c>
      <c r="AN374" s="18">
        <f t="shared" si="425"/>
        <v>3.056434241524132E-4</v>
      </c>
      <c r="AO374" s="18">
        <f t="shared" si="426"/>
        <v>6.690080219876655E-4</v>
      </c>
      <c r="AP374" s="18">
        <f t="shared" si="427"/>
        <v>9.7623940866173287E-4</v>
      </c>
      <c r="AQ374" s="18">
        <f t="shared" si="428"/>
        <v>1.0684214744458413E-3</v>
      </c>
      <c r="AR374" s="18">
        <f t="shared" si="429"/>
        <v>5.2515071304944559E-2</v>
      </c>
      <c r="AS374" s="18">
        <f t="shared" si="430"/>
        <v>6.1131800977709781E-2</v>
      </c>
      <c r="AT374" s="18">
        <f t="shared" si="431"/>
        <v>3.558118648528287E-2</v>
      </c>
      <c r="AU374" s="18">
        <f t="shared" si="432"/>
        <v>1.3806462009978506E-2</v>
      </c>
      <c r="AV374" s="18">
        <f t="shared" si="433"/>
        <v>4.017960305620156E-3</v>
      </c>
      <c r="AW374" s="18">
        <f t="shared" si="434"/>
        <v>1.3241764610062422E-4</v>
      </c>
      <c r="AX374" s="18">
        <f t="shared" si="435"/>
        <v>1.3545678779305963E-5</v>
      </c>
      <c r="AY374" s="18">
        <f t="shared" si="436"/>
        <v>5.9298954602110487E-5</v>
      </c>
      <c r="AZ374" s="18">
        <f t="shared" si="437"/>
        <v>1.2979659691455229E-4</v>
      </c>
      <c r="BA374" s="18">
        <f t="shared" si="438"/>
        <v>1.894036377048167E-4</v>
      </c>
      <c r="BB374" s="18">
        <f t="shared" si="439"/>
        <v>2.0728820417052532E-4</v>
      </c>
      <c r="BC374" s="18">
        <f t="shared" si="440"/>
        <v>1.8148922632714004E-4</v>
      </c>
      <c r="BD374" s="18">
        <f t="shared" si="441"/>
        <v>3.8315894930713579E-2</v>
      </c>
      <c r="BE374" s="18">
        <f t="shared" si="442"/>
        <v>4.4602808393534081E-2</v>
      </c>
      <c r="BF374" s="18">
        <f t="shared" si="443"/>
        <v>2.5960642706998677E-2</v>
      </c>
      <c r="BG374" s="18">
        <f t="shared" si="444"/>
        <v>1.007343100930754E-2</v>
      </c>
      <c r="BH374" s="18">
        <f t="shared" si="445"/>
        <v>2.9315726148775962E-3</v>
      </c>
      <c r="BI374" s="18">
        <f t="shared" si="446"/>
        <v>6.8251764375887975E-4</v>
      </c>
      <c r="BJ374" s="19">
        <f t="shared" si="447"/>
        <v>4.6808861937314046E-2</v>
      </c>
      <c r="BK374" s="19">
        <f t="shared" si="448"/>
        <v>6.9332636469041656E-2</v>
      </c>
      <c r="BL374" s="19">
        <f t="shared" si="449"/>
        <v>0.67519590400713436</v>
      </c>
      <c r="BM374" s="19">
        <f t="shared" si="450"/>
        <v>0.7603879189061965</v>
      </c>
      <c r="BN374" s="19">
        <f t="shared" si="451"/>
        <v>8.5827759181253016E-2</v>
      </c>
    </row>
    <row r="375" spans="1:66" x14ac:dyDescent="0.25">
      <c r="A375" t="s">
        <v>196</v>
      </c>
      <c r="B375" t="s">
        <v>203</v>
      </c>
      <c r="C375" t="s">
        <v>300</v>
      </c>
      <c r="D375" s="16">
        <v>44349</v>
      </c>
      <c r="E375" s="15">
        <f>VLOOKUP(A375,home!$A$2:$E$405,3,FALSE)</f>
        <v>1.58378378378378</v>
      </c>
      <c r="F375" s="15">
        <f>VLOOKUP(B375,home!$B$2:$E$405,3,FALSE)</f>
        <v>0.63</v>
      </c>
      <c r="G375" s="15">
        <f>VLOOKUP(C375,away!$B$2:$E$405,4,FALSE)</f>
        <v>1.03</v>
      </c>
      <c r="H375" s="15">
        <f>VLOOKUP(A375,away!$A$2:$E$405,3,FALSE)</f>
        <v>1.48648648648649</v>
      </c>
      <c r="I375" s="15">
        <f>VLOOKUP(C375,away!$B$2:$E$405,3,FALSE)</f>
        <v>0.46</v>
      </c>
      <c r="J375" s="15">
        <f>VLOOKUP(B375,home!$B$2:$E$405,4,FALSE)</f>
        <v>0.8</v>
      </c>
      <c r="K375" s="17">
        <f t="shared" si="452"/>
        <v>1.0277172972972948</v>
      </c>
      <c r="L375" s="17">
        <f t="shared" si="453"/>
        <v>0.54702702702702843</v>
      </c>
      <c r="M375" s="18">
        <f t="shared" si="398"/>
        <v>0.2070604862436784</v>
      </c>
      <c r="N375" s="18">
        <f t="shared" si="399"/>
        <v>0.21279964329941686</v>
      </c>
      <c r="O375" s="18">
        <f t="shared" si="400"/>
        <v>0.11326768220465031</v>
      </c>
      <c r="P375" s="18">
        <f t="shared" si="401"/>
        <v>0.11640715622649211</v>
      </c>
      <c r="Q375" s="18">
        <f t="shared" si="402"/>
        <v>0.10934893713875253</v>
      </c>
      <c r="R375" s="18">
        <f t="shared" si="403"/>
        <v>3.0980241727326052E-2</v>
      </c>
      <c r="S375" s="18">
        <f t="shared" si="404"/>
        <v>1.6360709697155751E-2</v>
      </c>
      <c r="T375" s="18">
        <f t="shared" si="405"/>
        <v>5.9816823991577214E-2</v>
      </c>
      <c r="U375" s="18">
        <f t="shared" si="406"/>
        <v>3.1838930297624406E-2</v>
      </c>
      <c r="V375" s="18">
        <f t="shared" si="407"/>
        <v>1.0219792530960069E-3</v>
      </c>
      <c r="W375" s="18">
        <f t="shared" si="408"/>
        <v>3.7459931379523505E-2</v>
      </c>
      <c r="X375" s="18">
        <f t="shared" si="409"/>
        <v>2.0491594895177236E-2</v>
      </c>
      <c r="Y375" s="18">
        <f t="shared" si="410"/>
        <v>5.6047281172755172E-3</v>
      </c>
      <c r="Z375" s="18">
        <f t="shared" si="411"/>
        <v>5.6490098428926211E-3</v>
      </c>
      <c r="AA375" s="18">
        <f t="shared" si="412"/>
        <v>5.8055851281434206E-3</v>
      </c>
      <c r="AB375" s="18">
        <f t="shared" si="413"/>
        <v>2.9832501285624625E-3</v>
      </c>
      <c r="AC375" s="18">
        <f t="shared" si="414"/>
        <v>3.590910219447189E-5</v>
      </c>
      <c r="AD375" s="18">
        <f t="shared" si="415"/>
        <v>9.6245548585765072E-3</v>
      </c>
      <c r="AE375" s="18">
        <f t="shared" si="416"/>
        <v>5.2648916307456491E-3</v>
      </c>
      <c r="AF375" s="18">
        <f t="shared" si="417"/>
        <v>1.4400190081931376E-3</v>
      </c>
      <c r="AG375" s="18">
        <f t="shared" si="418"/>
        <v>2.6257643897143411E-4</v>
      </c>
      <c r="AH375" s="18">
        <f t="shared" si="419"/>
        <v>7.7254026500099288E-4</v>
      </c>
      <c r="AI375" s="18">
        <f t="shared" si="420"/>
        <v>7.9395299320015624E-4</v>
      </c>
      <c r="AJ375" s="18">
        <f t="shared" si="421"/>
        <v>4.0797961217638103E-4</v>
      </c>
      <c r="AK375" s="18">
        <f t="shared" si="422"/>
        <v>1.3976256812610292E-4</v>
      </c>
      <c r="AL375" s="18">
        <f t="shared" si="423"/>
        <v>8.0750828802471843E-7</v>
      </c>
      <c r="AM375" s="18">
        <f t="shared" si="424"/>
        <v>1.9782643013891597E-3</v>
      </c>
      <c r="AN375" s="18">
        <f t="shared" si="425"/>
        <v>1.0821640394626133E-3</v>
      </c>
      <c r="AO375" s="18">
        <f t="shared" si="426"/>
        <v>2.9598648863139656E-4</v>
      </c>
      <c r="AP375" s="18">
        <f t="shared" si="427"/>
        <v>5.3970869638734078E-5</v>
      </c>
      <c r="AQ375" s="18">
        <f t="shared" si="428"/>
        <v>7.3808810911350035E-6</v>
      </c>
      <c r="AR375" s="18">
        <f t="shared" si="429"/>
        <v>8.4520080884433195E-5</v>
      </c>
      <c r="AS375" s="18">
        <f t="shared" si="430"/>
        <v>8.6862749093898439E-5</v>
      </c>
      <c r="AT375" s="18">
        <f t="shared" si="431"/>
        <v>4.4635174867297165E-5</v>
      </c>
      <c r="AU375" s="18">
        <f t="shared" si="432"/>
        <v>1.5290780426336925E-5</v>
      </c>
      <c r="AV375" s="18">
        <f t="shared" si="433"/>
        <v>3.9286498833303418E-6</v>
      </c>
      <c r="AW375" s="18">
        <f t="shared" si="434"/>
        <v>1.2610344116181642E-8</v>
      </c>
      <c r="AX375" s="18">
        <f t="shared" si="435"/>
        <v>3.3884940686056456E-4</v>
      </c>
      <c r="AY375" s="18">
        <f t="shared" si="436"/>
        <v>1.8535978364480658E-4</v>
      </c>
      <c r="AZ375" s="18">
        <f t="shared" si="437"/>
        <v>5.0698405688795872E-5</v>
      </c>
      <c r="BA375" s="18">
        <f t="shared" si="438"/>
        <v>9.2444660463173977E-6</v>
      </c>
      <c r="BB375" s="18">
        <f t="shared" si="439"/>
        <v>1.2642431944423283E-6</v>
      </c>
      <c r="BC375" s="18">
        <f t="shared" si="440"/>
        <v>1.3831503921898813E-7</v>
      </c>
      <c r="BD375" s="18">
        <f t="shared" si="441"/>
        <v>7.7057947617159046E-6</v>
      </c>
      <c r="BE375" s="18">
        <f t="shared" si="442"/>
        <v>7.9193785660383226E-6</v>
      </c>
      <c r="BF375" s="18">
        <f t="shared" si="443"/>
        <v>4.0694411680815148E-6</v>
      </c>
      <c r="BG375" s="18">
        <f t="shared" si="444"/>
        <v>1.3940783595903602E-6</v>
      </c>
      <c r="BH375" s="18">
        <f t="shared" si="445"/>
        <v>3.5817961098471287E-7</v>
      </c>
      <c r="BI375" s="18">
        <f t="shared" si="446"/>
        <v>7.3621476349641133E-8</v>
      </c>
      <c r="BJ375" s="19">
        <f t="shared" si="447"/>
        <v>0.46611702195889676</v>
      </c>
      <c r="BK375" s="19">
        <f t="shared" si="448"/>
        <v>0.34107240781454956</v>
      </c>
      <c r="BL375" s="19">
        <f t="shared" si="449"/>
        <v>0.18724668285390828</v>
      </c>
      <c r="BM375" s="19">
        <f t="shared" si="450"/>
        <v>0.21003562845663032</v>
      </c>
      <c r="BN375" s="19">
        <f t="shared" si="451"/>
        <v>0.78986414684031625</v>
      </c>
    </row>
    <row r="376" spans="1:66" x14ac:dyDescent="0.25">
      <c r="A376" t="s">
        <v>196</v>
      </c>
      <c r="B376" t="s">
        <v>305</v>
      </c>
      <c r="C376" t="s">
        <v>198</v>
      </c>
      <c r="D376" s="16">
        <v>44349</v>
      </c>
      <c r="E376" s="15">
        <f>VLOOKUP(A376,home!$A$2:$E$405,3,FALSE)</f>
        <v>1.58378378378378</v>
      </c>
      <c r="F376" s="15">
        <f>VLOOKUP(B376,home!$B$2:$E$405,3,FALSE)</f>
        <v>1.01</v>
      </c>
      <c r="G376" s="15">
        <f>VLOOKUP(C376,away!$B$2:$E$405,4,FALSE)</f>
        <v>0.86</v>
      </c>
      <c r="H376" s="15">
        <f>VLOOKUP(A376,away!$A$2:$E$405,3,FALSE)</f>
        <v>1.48648648648649</v>
      </c>
      <c r="I376" s="15">
        <f>VLOOKUP(C376,away!$B$2:$E$405,3,FALSE)</f>
        <v>0.98</v>
      </c>
      <c r="J376" s="15">
        <f>VLOOKUP(B376,home!$B$2:$E$405,4,FALSE)</f>
        <v>0.74</v>
      </c>
      <c r="K376" s="17">
        <f t="shared" si="452"/>
        <v>1.3756745945945914</v>
      </c>
      <c r="L376" s="17">
        <f t="shared" si="453"/>
        <v>1.0780000000000025</v>
      </c>
      <c r="M376" s="18">
        <f t="shared" si="398"/>
        <v>8.5977074435776568E-2</v>
      </c>
      <c r="N376" s="18">
        <f t="shared" si="399"/>
        <v>0.11827647701886593</v>
      </c>
      <c r="O376" s="18">
        <f t="shared" si="400"/>
        <v>9.268328624176736E-2</v>
      </c>
      <c r="P376" s="18">
        <f t="shared" si="401"/>
        <v>0.12750204222633779</v>
      </c>
      <c r="Q376" s="18">
        <f t="shared" si="402"/>
        <v>8.1354972286502458E-2</v>
      </c>
      <c r="R376" s="18">
        <f t="shared" si="403"/>
        <v>4.9956291284312719E-2</v>
      </c>
      <c r="S376" s="18">
        <f t="shared" si="404"/>
        <v>4.7270655807294185E-2</v>
      </c>
      <c r="T376" s="18">
        <f t="shared" si="405"/>
        <v>8.7700660124849866E-2</v>
      </c>
      <c r="U376" s="18">
        <f t="shared" si="406"/>
        <v>6.8723600759996215E-2</v>
      </c>
      <c r="V376" s="18">
        <f t="shared" si="407"/>
        <v>7.7890339338339788E-3</v>
      </c>
      <c r="W376" s="18">
        <f t="shared" si="408"/>
        <v>3.7305989506162825E-2</v>
      </c>
      <c r="X376" s="18">
        <f t="shared" si="409"/>
        <v>4.0215856687643624E-2</v>
      </c>
      <c r="Y376" s="18">
        <f t="shared" si="410"/>
        <v>2.1676346754639961E-2</v>
      </c>
      <c r="Z376" s="18">
        <f t="shared" si="411"/>
        <v>1.7950960668163082E-2</v>
      </c>
      <c r="AA376" s="18">
        <f t="shared" si="412"/>
        <v>2.46946805397587E-2</v>
      </c>
      <c r="AB376" s="18">
        <f t="shared" si="413"/>
        <v>1.6985922320087752E-2</v>
      </c>
      <c r="AC376" s="18">
        <f t="shared" si="414"/>
        <v>7.2193498968431457E-4</v>
      </c>
      <c r="AD376" s="18">
        <f t="shared" si="415"/>
        <v>1.2830225497460167E-2</v>
      </c>
      <c r="AE376" s="18">
        <f t="shared" si="416"/>
        <v>1.3830983086262093E-2</v>
      </c>
      <c r="AF376" s="18">
        <f t="shared" si="417"/>
        <v>7.4548998834952848E-3</v>
      </c>
      <c r="AG376" s="18">
        <f t="shared" si="418"/>
        <v>2.6787940248026456E-3</v>
      </c>
      <c r="AH376" s="18">
        <f t="shared" si="419"/>
        <v>4.8377839000699613E-3</v>
      </c>
      <c r="AI376" s="18">
        <f t="shared" si="420"/>
        <v>6.6552164054649839E-3</v>
      </c>
      <c r="AJ376" s="18">
        <f t="shared" si="421"/>
        <v>4.577706065263659E-3</v>
      </c>
      <c r="AK376" s="18">
        <f t="shared" si="422"/>
        <v>2.099144645168262E-3</v>
      </c>
      <c r="AL376" s="18">
        <f t="shared" si="423"/>
        <v>4.2824525557988644E-5</v>
      </c>
      <c r="AM376" s="18">
        <f t="shared" si="424"/>
        <v>3.5300430519551373E-3</v>
      </c>
      <c r="AN376" s="18">
        <f t="shared" si="425"/>
        <v>3.8053864100076472E-3</v>
      </c>
      <c r="AO376" s="18">
        <f t="shared" si="426"/>
        <v>2.0511032749941263E-3</v>
      </c>
      <c r="AP376" s="18">
        <f t="shared" si="427"/>
        <v>7.3702977681455782E-4</v>
      </c>
      <c r="AQ376" s="18">
        <f t="shared" si="428"/>
        <v>1.9862952485152376E-4</v>
      </c>
      <c r="AR376" s="18">
        <f t="shared" si="429"/>
        <v>1.0430262088550865E-3</v>
      </c>
      <c r="AS376" s="18">
        <f t="shared" si="430"/>
        <v>1.4348646570182546E-3</v>
      </c>
      <c r="AT376" s="18">
        <f t="shared" si="431"/>
        <v>9.8695342767084757E-4</v>
      </c>
      <c r="AU376" s="18">
        <f t="shared" si="432"/>
        <v>4.5257558549827853E-4</v>
      </c>
      <c r="AV376" s="18">
        <f t="shared" si="433"/>
        <v>1.5564918377593864E-4</v>
      </c>
      <c r="AW376" s="18">
        <f t="shared" si="434"/>
        <v>1.7641054321909938E-6</v>
      </c>
      <c r="AX376" s="18">
        <f t="shared" si="435"/>
        <v>8.0936509073330568E-4</v>
      </c>
      <c r="AY376" s="18">
        <f t="shared" si="436"/>
        <v>8.7249556781050569E-4</v>
      </c>
      <c r="AZ376" s="18">
        <f t="shared" si="437"/>
        <v>4.7027511104986357E-4</v>
      </c>
      <c r="BA376" s="18">
        <f t="shared" si="438"/>
        <v>1.689855232372514E-4</v>
      </c>
      <c r="BB376" s="18">
        <f t="shared" si="439"/>
        <v>4.5541598512439347E-5</v>
      </c>
      <c r="BC376" s="18">
        <f t="shared" si="440"/>
        <v>9.8187686392819512E-6</v>
      </c>
      <c r="BD376" s="18">
        <f t="shared" si="441"/>
        <v>1.8739704219096422E-4</v>
      </c>
      <c r="BE376" s="18">
        <f t="shared" si="442"/>
        <v>2.5779735004428022E-4</v>
      </c>
      <c r="BF376" s="18">
        <f t="shared" si="443"/>
        <v>1.7732263250486261E-4</v>
      </c>
      <c r="BG376" s="18">
        <f t="shared" si="444"/>
        <v>8.1312746861190863E-5</v>
      </c>
      <c r="BH376" s="18">
        <f t="shared" si="445"/>
        <v>2.7964970018410361E-5</v>
      </c>
      <c r="BI376" s="18">
        <f t="shared" si="446"/>
        <v>7.6941397585853076E-6</v>
      </c>
      <c r="BJ376" s="19">
        <f t="shared" si="447"/>
        <v>0.43602387856929042</v>
      </c>
      <c r="BK376" s="19">
        <f t="shared" si="448"/>
        <v>0.2701760614862953</v>
      </c>
      <c r="BL376" s="19">
        <f t="shared" si="449"/>
        <v>0.27602619010608626</v>
      </c>
      <c r="BM376" s="19">
        <f t="shared" si="450"/>
        <v>0.44355621587389399</v>
      </c>
      <c r="BN376" s="19">
        <f t="shared" si="451"/>
        <v>0.55575014349356278</v>
      </c>
    </row>
    <row r="377" spans="1:66" x14ac:dyDescent="0.25">
      <c r="A377" t="s">
        <v>196</v>
      </c>
      <c r="B377" t="s">
        <v>200</v>
      </c>
      <c r="C377" t="s">
        <v>303</v>
      </c>
      <c r="D377" s="16">
        <v>44349</v>
      </c>
      <c r="E377" s="15">
        <f>VLOOKUP(A377,home!$A$2:$E$405,3,FALSE)</f>
        <v>1.58378378378378</v>
      </c>
      <c r="F377" s="15">
        <f>VLOOKUP(B377,home!$B$2:$E$405,3,FALSE)</f>
        <v>1.52</v>
      </c>
      <c r="G377" s="15">
        <f>VLOOKUP(C377,away!$B$2:$E$405,4,FALSE)</f>
        <v>0.82</v>
      </c>
      <c r="H377" s="15">
        <f>VLOOKUP(A377,away!$A$2:$E$405,3,FALSE)</f>
        <v>1.48648648648649</v>
      </c>
      <c r="I377" s="15">
        <f>VLOOKUP(C377,away!$B$2:$E$405,3,FALSE)</f>
        <v>1.2</v>
      </c>
      <c r="J377" s="15">
        <f>VLOOKUP(B377,home!$B$2:$E$405,4,FALSE)</f>
        <v>0.4</v>
      </c>
      <c r="K377" s="17">
        <f t="shared" si="452"/>
        <v>1.9740281081081033</v>
      </c>
      <c r="L377" s="17">
        <f t="shared" si="453"/>
        <v>0.71351351351351522</v>
      </c>
      <c r="M377" s="18">
        <f t="shared" si="398"/>
        <v>6.8048021697056607E-2</v>
      </c>
      <c r="N377" s="18">
        <f t="shared" si="399"/>
        <v>0.13432870753113982</v>
      </c>
      <c r="O377" s="18">
        <f t="shared" si="400"/>
        <v>4.8553183048710771E-2</v>
      </c>
      <c r="P377" s="18">
        <f t="shared" si="401"/>
        <v>9.5845348076272957E-2</v>
      </c>
      <c r="Q377" s="18">
        <f t="shared" si="402"/>
        <v>0.13258432219615132</v>
      </c>
      <c r="R377" s="18">
        <f t="shared" si="403"/>
        <v>1.7321676114675236E-2</v>
      </c>
      <c r="S377" s="18">
        <f t="shared" si="404"/>
        <v>3.3749440904978112E-2</v>
      </c>
      <c r="T377" s="18">
        <f t="shared" si="405"/>
        <v>9.460070556698387E-2</v>
      </c>
      <c r="U377" s="18">
        <f t="shared" si="406"/>
        <v>3.4193475529913676E-2</v>
      </c>
      <c r="V377" s="18">
        <f t="shared" si="407"/>
        <v>5.2817714938591977E-3</v>
      </c>
      <c r="W377" s="18">
        <f t="shared" si="408"/>
        <v>8.7241726236554601E-2</v>
      </c>
      <c r="X377" s="18">
        <f t="shared" si="409"/>
        <v>6.2248150612028291E-2</v>
      </c>
      <c r="Y377" s="18">
        <f t="shared" si="410"/>
        <v>2.220744832645339E-2</v>
      </c>
      <c r="Z377" s="18">
        <f t="shared" si="411"/>
        <v>4.1197499948416871E-3</v>
      </c>
      <c r="AA377" s="18">
        <f t="shared" si="412"/>
        <v>8.1325022881957049E-3</v>
      </c>
      <c r="AB377" s="18">
        <f t="shared" si="413"/>
        <v>8.0268940530758941E-3</v>
      </c>
      <c r="AC377" s="18">
        <f t="shared" si="414"/>
        <v>4.649595376390711E-4</v>
      </c>
      <c r="AD377" s="18">
        <f t="shared" si="415"/>
        <v>4.3054404947707722E-2</v>
      </c>
      <c r="AE377" s="18">
        <f t="shared" si="416"/>
        <v>3.0719899746472608E-2</v>
      </c>
      <c r="AF377" s="18">
        <f t="shared" si="417"/>
        <v>1.0959531801444308E-2</v>
      </c>
      <c r="AG377" s="18">
        <f t="shared" si="418"/>
        <v>2.6065913473705443E-3</v>
      </c>
      <c r="AH377" s="18">
        <f t="shared" si="419"/>
        <v>7.3487432340419454E-4</v>
      </c>
      <c r="AI377" s="18">
        <f t="shared" si="420"/>
        <v>1.4506625703268046E-3</v>
      </c>
      <c r="AJ377" s="18">
        <f t="shared" si="421"/>
        <v>1.4318243446027302E-3</v>
      </c>
      <c r="AK377" s="18">
        <f t="shared" si="422"/>
        <v>9.4215383403975083E-4</v>
      </c>
      <c r="AL377" s="18">
        <f t="shared" si="423"/>
        <v>2.619574095764042E-5</v>
      </c>
      <c r="AM377" s="18">
        <f t="shared" si="424"/>
        <v>1.6998121108928732E-2</v>
      </c>
      <c r="AN377" s="18">
        <f t="shared" si="425"/>
        <v>1.2128389115559988E-2</v>
      </c>
      <c r="AO377" s="18">
        <f t="shared" si="426"/>
        <v>4.3268847655511412E-3</v>
      </c>
      <c r="AP377" s="18">
        <f t="shared" si="427"/>
        <v>1.029096917212166E-3</v>
      </c>
      <c r="AQ377" s="18">
        <f t="shared" si="428"/>
        <v>1.8356863928649486E-4</v>
      </c>
      <c r="AR377" s="18">
        <f t="shared" si="429"/>
        <v>1.0486855209659885E-4</v>
      </c>
      <c r="AS377" s="18">
        <f t="shared" si="430"/>
        <v>2.070134694952851E-4</v>
      </c>
      <c r="AT377" s="18">
        <f t="shared" si="431"/>
        <v>2.0432520377033613E-4</v>
      </c>
      <c r="AU377" s="18">
        <f t="shared" si="432"/>
        <v>1.3444789847918642E-4</v>
      </c>
      <c r="AV377" s="18">
        <f t="shared" si="433"/>
        <v>6.6350982668494658E-5</v>
      </c>
      <c r="AW377" s="18">
        <f t="shared" si="434"/>
        <v>1.0249052587281277E-6</v>
      </c>
      <c r="AX377" s="18">
        <f t="shared" si="435"/>
        <v>5.5924614756751676E-3</v>
      </c>
      <c r="AY377" s="18">
        <f t="shared" si="436"/>
        <v>3.9902968366979669E-3</v>
      </c>
      <c r="AZ377" s="18">
        <f t="shared" si="437"/>
        <v>1.4235653579571157E-3</v>
      </c>
      <c r="BA377" s="18">
        <f t="shared" si="438"/>
        <v>3.3857770675736889E-4</v>
      </c>
      <c r="BB377" s="18">
        <f t="shared" si="439"/>
        <v>6.0394942286449719E-5</v>
      </c>
      <c r="BC377" s="18">
        <f t="shared" si="440"/>
        <v>8.6185214938501455E-6</v>
      </c>
      <c r="BD377" s="18">
        <f t="shared" si="441"/>
        <v>1.247085484391989E-5</v>
      </c>
      <c r="BE377" s="18">
        <f t="shared" si="442"/>
        <v>2.4617817994033957E-5</v>
      </c>
      <c r="BF377" s="18">
        <f t="shared" si="443"/>
        <v>2.429813234025624E-5</v>
      </c>
      <c r="BG377" s="18">
        <f t="shared" si="444"/>
        <v>1.5988398738065447E-5</v>
      </c>
      <c r="BH377" s="18">
        <f t="shared" si="445"/>
        <v>7.8903871281453269E-6</v>
      </c>
      <c r="BI377" s="18">
        <f t="shared" si="446"/>
        <v>3.1151691949626509E-6</v>
      </c>
      <c r="BJ377" s="19">
        <f t="shared" si="447"/>
        <v>0.66663146369971271</v>
      </c>
      <c r="BK377" s="19">
        <f t="shared" si="448"/>
        <v>0.20740603428746154</v>
      </c>
      <c r="BL377" s="19">
        <f t="shared" si="449"/>
        <v>0.12159263297369405</v>
      </c>
      <c r="BM377" s="19">
        <f t="shared" si="450"/>
        <v>0.49907935036026418</v>
      </c>
      <c r="BN377" s="19">
        <f t="shared" si="451"/>
        <v>0.49668125866400675</v>
      </c>
    </row>
    <row r="378" spans="1:66" x14ac:dyDescent="0.25">
      <c r="A378" t="s">
        <v>213</v>
      </c>
      <c r="B378" t="s">
        <v>214</v>
      </c>
      <c r="C378" t="s">
        <v>314</v>
      </c>
      <c r="D378" s="16">
        <v>44349</v>
      </c>
      <c r="E378" s="15">
        <f>VLOOKUP(A378,home!$A$2:$E$405,3,FALSE)</f>
        <v>1.25308641975309</v>
      </c>
      <c r="F378" s="15">
        <f>VLOOKUP(B378,home!$B$2:$E$405,3,FALSE)</f>
        <v>1.6</v>
      </c>
      <c r="G378" s="15">
        <f>VLOOKUP(C378,away!$B$2:$E$405,4,FALSE)</f>
        <v>1.1000000000000001</v>
      </c>
      <c r="H378" s="15">
        <f>VLOOKUP(A378,away!$A$2:$E$405,3,FALSE)</f>
        <v>1.2160493827160499</v>
      </c>
      <c r="I378" s="15">
        <f>VLOOKUP(C378,away!$B$2:$E$405,3,FALSE)</f>
        <v>0.74</v>
      </c>
      <c r="J378" s="15">
        <f>VLOOKUP(B378,home!$B$2:$E$405,4,FALSE)</f>
        <v>0.59</v>
      </c>
      <c r="K378" s="17">
        <f t="shared" si="452"/>
        <v>2.2054320987654386</v>
      </c>
      <c r="L378" s="17">
        <f t="shared" si="453"/>
        <v>0.53092716049382738</v>
      </c>
      <c r="M378" s="18">
        <f t="shared" si="398"/>
        <v>6.4805859245310654E-2</v>
      </c>
      <c r="N378" s="18">
        <f t="shared" si="399"/>
        <v>0.14292492216768307</v>
      </c>
      <c r="O378" s="18">
        <f t="shared" si="400"/>
        <v>3.4407190832475433E-2</v>
      </c>
      <c r="P378" s="18">
        <f t="shared" si="401"/>
        <v>7.5882723090289247E-2</v>
      </c>
      <c r="Q378" s="18">
        <f t="shared" si="402"/>
        <v>0.15760560553108013</v>
      </c>
      <c r="R378" s="18">
        <f t="shared" si="403"/>
        <v>9.1338560646277139E-3</v>
      </c>
      <c r="S378" s="18">
        <f t="shared" si="404"/>
        <v>2.2213221654082845E-2</v>
      </c>
      <c r="T378" s="18">
        <f t="shared" si="405"/>
        <v>8.3677096622526634E-2</v>
      </c>
      <c r="U378" s="18">
        <f t="shared" si="406"/>
        <v>2.0144099350433327E-2</v>
      </c>
      <c r="V378" s="18">
        <f t="shared" si="407"/>
        <v>2.8899988834162151E-3</v>
      </c>
      <c r="W378" s="18">
        <f t="shared" si="408"/>
        <v>0.11586282046120261</v>
      </c>
      <c r="X378" s="18">
        <f t="shared" si="409"/>
        <v>6.1514718274272427E-2</v>
      </c>
      <c r="Y378" s="18">
        <f t="shared" si="410"/>
        <v>1.6329917350968601E-2</v>
      </c>
      <c r="Z378" s="18">
        <f t="shared" si="411"/>
        <v>1.6164707549173726E-3</v>
      </c>
      <c r="AA378" s="18">
        <f t="shared" si="412"/>
        <v>3.5650164896103738E-3</v>
      </c>
      <c r="AB378" s="18">
        <f t="shared" si="413"/>
        <v>3.931200899407402E-3</v>
      </c>
      <c r="AC378" s="18">
        <f t="shared" si="414"/>
        <v>2.1149802999620974E-4</v>
      </c>
      <c r="AD378" s="18">
        <f t="shared" si="415"/>
        <v>6.3881895824658322E-2</v>
      </c>
      <c r="AE378" s="18">
        <f t="shared" si="416"/>
        <v>3.3916633557148329E-2</v>
      </c>
      <c r="AF378" s="18">
        <f t="shared" si="417"/>
        <v>9.0036309740032083E-3</v>
      </c>
      <c r="AG378" s="18">
        <f t="shared" si="418"/>
        <v>1.5934240757205995E-3</v>
      </c>
      <c r="AH378" s="18">
        <f t="shared" si="419"/>
        <v>2.1455705698239847E-4</v>
      </c>
      <c r="AI378" s="18">
        <f t="shared" si="420"/>
        <v>4.731910204856269E-4</v>
      </c>
      <c r="AJ378" s="18">
        <f t="shared" si="421"/>
        <v>5.2179533271328794E-4</v>
      </c>
      <c r="AK378" s="18">
        <f t="shared" si="422"/>
        <v>3.8359472525062557E-4</v>
      </c>
      <c r="AL378" s="18">
        <f t="shared" si="423"/>
        <v>9.9059230947580577E-6</v>
      </c>
      <c r="AM378" s="18">
        <f t="shared" si="424"/>
        <v>2.8177436716338249E-2</v>
      </c>
      <c r="AN378" s="18">
        <f t="shared" si="425"/>
        <v>1.4960166465799981E-2</v>
      </c>
      <c r="AO378" s="18">
        <f t="shared" si="426"/>
        <v>3.9713793511010793E-3</v>
      </c>
      <c r="AP378" s="18">
        <f t="shared" si="427"/>
        <v>7.0283772070797181E-4</v>
      </c>
      <c r="AQ378" s="18">
        <f t="shared" si="428"/>
        <v>9.3288908835859264E-5</v>
      </c>
      <c r="AR378" s="18">
        <f t="shared" si="429"/>
        <v>2.2782833805515433E-5</v>
      </c>
      <c r="AS378" s="18">
        <f t="shared" si="430"/>
        <v>5.0245992975522083E-5</v>
      </c>
      <c r="AT378" s="18">
        <f t="shared" si="431"/>
        <v>5.5407062871279587E-5</v>
      </c>
      <c r="AU378" s="18">
        <f t="shared" si="432"/>
        <v>4.0732171651544909E-5</v>
      </c>
      <c r="AV378" s="18">
        <f t="shared" si="433"/>
        <v>2.2458009703185196E-5</v>
      </c>
      <c r="AW378" s="18">
        <f t="shared" si="434"/>
        <v>3.221966980844918E-7</v>
      </c>
      <c r="AX378" s="18">
        <f t="shared" si="435"/>
        <v>1.035723723252404E-2</v>
      </c>
      <c r="AY378" s="18">
        <f t="shared" si="436"/>
        <v>5.4989385544249357E-3</v>
      </c>
      <c r="AZ378" s="18">
        <f t="shared" si="437"/>
        <v>1.4597679162154311E-3</v>
      </c>
      <c r="BA378" s="18">
        <f t="shared" si="438"/>
        <v>2.5834347824541681E-4</v>
      </c>
      <c r="BB378" s="18">
        <f t="shared" si="439"/>
        <v>3.4290392334234489E-5</v>
      </c>
      <c r="BC378" s="18">
        <f t="shared" si="440"/>
        <v>3.641140126846885E-6</v>
      </c>
      <c r="BD378" s="18">
        <f t="shared" si="441"/>
        <v>2.0160042100608475E-6</v>
      </c>
      <c r="BE378" s="18">
        <f t="shared" si="442"/>
        <v>4.4461603961144551E-6</v>
      </c>
      <c r="BF378" s="18">
        <f t="shared" si="443"/>
        <v>4.9028524269252388E-6</v>
      </c>
      <c r="BG378" s="18">
        <f t="shared" si="444"/>
        <v>3.6043027059503175E-6</v>
      </c>
      <c r="BH378" s="18">
        <f t="shared" si="445"/>
        <v>1.9872612203424897E-6</v>
      </c>
      <c r="BI378" s="18">
        <f t="shared" si="446"/>
        <v>8.7655393679502024E-7</v>
      </c>
      <c r="BJ378" s="19">
        <f t="shared" si="447"/>
        <v>0.75182799271591794</v>
      </c>
      <c r="BK378" s="19">
        <f t="shared" si="448"/>
        <v>0.17151214538061485</v>
      </c>
      <c r="BL378" s="19">
        <f t="shared" si="449"/>
        <v>7.2983960977889423E-2</v>
      </c>
      <c r="BM378" s="19">
        <f t="shared" si="450"/>
        <v>0.50768179654014656</v>
      </c>
      <c r="BN378" s="19">
        <f t="shared" si="451"/>
        <v>0.48476015693146624</v>
      </c>
    </row>
    <row r="379" spans="1:66" x14ac:dyDescent="0.25">
      <c r="A379" t="s">
        <v>213</v>
      </c>
      <c r="B379" t="s">
        <v>218</v>
      </c>
      <c r="C379" t="s">
        <v>221</v>
      </c>
      <c r="D379" s="16">
        <v>44349</v>
      </c>
      <c r="E379" s="15">
        <f>VLOOKUP(A379,home!$A$2:$E$405,3,FALSE)</f>
        <v>1.25308641975309</v>
      </c>
      <c r="F379" s="15">
        <f>VLOOKUP(B379,home!$B$2:$E$405,3,FALSE)</f>
        <v>0.97</v>
      </c>
      <c r="G379" s="15">
        <f>VLOOKUP(C379,away!$B$2:$E$405,4,FALSE)</f>
        <v>0.74</v>
      </c>
      <c r="H379" s="15">
        <f>VLOOKUP(A379,away!$A$2:$E$405,3,FALSE)</f>
        <v>1.2160493827160499</v>
      </c>
      <c r="I379" s="15">
        <f>VLOOKUP(C379,away!$B$2:$E$405,3,FALSE)</f>
        <v>0.61</v>
      </c>
      <c r="J379" s="15">
        <f>VLOOKUP(B379,home!$B$2:$E$405,4,FALSE)</f>
        <v>1</v>
      </c>
      <c r="K379" s="17">
        <f t="shared" si="452"/>
        <v>0.89946543209876784</v>
      </c>
      <c r="L379" s="17">
        <f t="shared" si="453"/>
        <v>0.74179012345679041</v>
      </c>
      <c r="M379" s="18">
        <f t="shared" si="398"/>
        <v>0.19373664240414118</v>
      </c>
      <c r="N379" s="18">
        <f t="shared" si="399"/>
        <v>0.17425941277340534</v>
      </c>
      <c r="O379" s="18">
        <f t="shared" si="400"/>
        <v>0.14371192788707196</v>
      </c>
      <c r="P379" s="18">
        <f t="shared" si="401"/>
        <v>0.12926391131469214</v>
      </c>
      <c r="Q379" s="18">
        <f t="shared" si="402"/>
        <v>7.8370159003754256E-2</v>
      </c>
      <c r="R379" s="18">
        <f t="shared" si="403"/>
        <v>5.3302044364782232E-2</v>
      </c>
      <c r="S379" s="18">
        <f t="shared" si="404"/>
        <v>2.1561691377819894E-2</v>
      </c>
      <c r="T379" s="18">
        <f t="shared" si="405"/>
        <v>5.8134209922723175E-2</v>
      </c>
      <c r="U379" s="18">
        <f t="shared" si="406"/>
        <v>4.7943346366316544E-2</v>
      </c>
      <c r="V379" s="18">
        <f t="shared" si="407"/>
        <v>1.5984749695202713E-3</v>
      </c>
      <c r="W379" s="18">
        <f t="shared" si="408"/>
        <v>2.3497082977320328E-2</v>
      </c>
      <c r="X379" s="18">
        <f t="shared" si="409"/>
        <v>1.7429904082620896E-2</v>
      </c>
      <c r="Y379" s="18">
        <f t="shared" si="410"/>
        <v>6.4646653506436839E-3</v>
      </c>
      <c r="Z379" s="18">
        <f t="shared" si="411"/>
        <v>1.3179643356617043E-2</v>
      </c>
      <c r="AA379" s="18">
        <f t="shared" si="412"/>
        <v>1.1854633606667204E-2</v>
      </c>
      <c r="AB379" s="18">
        <f t="shared" si="413"/>
        <v>5.3314165696967441E-3</v>
      </c>
      <c r="AC379" s="18">
        <f t="shared" si="414"/>
        <v>6.665786223205665E-5</v>
      </c>
      <c r="AD379" s="18">
        <f t="shared" si="415"/>
        <v>5.2837034733140067E-3</v>
      </c>
      <c r="AE379" s="18">
        <f t="shared" si="416"/>
        <v>3.9193990517786695E-3</v>
      </c>
      <c r="AF379" s="18">
        <f t="shared" si="417"/>
        <v>1.4536857532476632E-3</v>
      </c>
      <c r="AG379" s="18">
        <f t="shared" si="418"/>
        <v>3.5944324478965381E-4</v>
      </c>
      <c r="AH379" s="18">
        <f t="shared" si="419"/>
        <v>2.4441323181553557E-3</v>
      </c>
      <c r="AI379" s="18">
        <f t="shared" si="420"/>
        <v>2.1984125316561703E-3</v>
      </c>
      <c r="AJ379" s="18">
        <f t="shared" si="421"/>
        <v>9.8869803885873121E-4</v>
      </c>
      <c r="AK379" s="18">
        <f t="shared" si="422"/>
        <v>2.9643323624575779E-4</v>
      </c>
      <c r="AL379" s="18">
        <f t="shared" si="423"/>
        <v>1.7790038859076172E-6</v>
      </c>
      <c r="AM379" s="18">
        <f t="shared" si="424"/>
        <v>9.5050172554122896E-4</v>
      </c>
      <c r="AN379" s="18">
        <f t="shared" si="425"/>
        <v>7.0507279233512064E-4</v>
      </c>
      <c r="AO379" s="18">
        <f t="shared" si="426"/>
        <v>2.6150801683614649E-4</v>
      </c>
      <c r="AP379" s="18">
        <f t="shared" si="427"/>
        <v>6.4661354697941845E-5</v>
      </c>
      <c r="AQ379" s="18">
        <f t="shared" si="428"/>
        <v>1.1991288571067398E-5</v>
      </c>
      <c r="AR379" s="18">
        <f t="shared" si="429"/>
        <v>3.6260664280583858E-4</v>
      </c>
      <c r="AS379" s="18">
        <f t="shared" si="430"/>
        <v>3.2615214065323718E-4</v>
      </c>
      <c r="AT379" s="18">
        <f t="shared" si="431"/>
        <v>1.4668128806130098E-4</v>
      </c>
      <c r="AU379" s="18">
        <f t="shared" si="432"/>
        <v>4.397824938228732E-5</v>
      </c>
      <c r="AV379" s="18">
        <f t="shared" si="433"/>
        <v>9.8892287708966065E-6</v>
      </c>
      <c r="AW379" s="18">
        <f t="shared" si="434"/>
        <v>3.2971592215023008E-8</v>
      </c>
      <c r="AX379" s="18">
        <f t="shared" si="435"/>
        <v>1.4249057421242763E-4</v>
      </c>
      <c r="AY379" s="18">
        <f t="shared" si="436"/>
        <v>1.0569810063646565E-4</v>
      </c>
      <c r="AZ379" s="18">
        <f t="shared" si="437"/>
        <v>3.9202903560136049E-5</v>
      </c>
      <c r="BA379" s="18">
        <f t="shared" si="438"/>
        <v>9.6934422239126557E-6</v>
      </c>
      <c r="BB379" s="18">
        <f t="shared" si="439"/>
        <v>1.7976249259993583E-6</v>
      </c>
      <c r="BC379" s="18">
        <f t="shared" si="440"/>
        <v>2.666920831572136E-7</v>
      </c>
      <c r="BD379" s="18">
        <f t="shared" si="441"/>
        <v>4.482967105553254E-5</v>
      </c>
      <c r="BE379" s="18">
        <f t="shared" si="442"/>
        <v>4.0322739446810204E-5</v>
      </c>
      <c r="BF379" s="18">
        <f t="shared" si="443"/>
        <v>1.8134455129965579E-5</v>
      </c>
      <c r="BG379" s="18">
        <f t="shared" si="444"/>
        <v>5.4371051731167364E-6</v>
      </c>
      <c r="BH379" s="18">
        <f t="shared" si="445"/>
        <v>1.2226220384759726E-6</v>
      </c>
      <c r="BI379" s="18">
        <f t="shared" si="446"/>
        <v>2.1994125202625348E-7</v>
      </c>
      <c r="BJ379" s="19">
        <f t="shared" si="447"/>
        <v>0.37146455014922136</v>
      </c>
      <c r="BK379" s="19">
        <f t="shared" si="448"/>
        <v>0.34633485503292788</v>
      </c>
      <c r="BL379" s="19">
        <f t="shared" si="449"/>
        <v>0.26907051900322015</v>
      </c>
      <c r="BM379" s="19">
        <f t="shared" si="450"/>
        <v>0.22729980466509506</v>
      </c>
      <c r="BN379" s="19">
        <f t="shared" si="451"/>
        <v>0.77264409774784715</v>
      </c>
    </row>
    <row r="380" spans="1:66" x14ac:dyDescent="0.25">
      <c r="A380" t="s">
        <v>213</v>
      </c>
      <c r="B380" t="s">
        <v>215</v>
      </c>
      <c r="C380" t="s">
        <v>222</v>
      </c>
      <c r="D380" s="16">
        <v>44349</v>
      </c>
      <c r="E380" s="15">
        <f>VLOOKUP(A380,home!$A$2:$E$405,3,FALSE)</f>
        <v>1.25308641975309</v>
      </c>
      <c r="F380" s="15">
        <f>VLOOKUP(B380,home!$B$2:$E$405,3,FALSE)</f>
        <v>0.91</v>
      </c>
      <c r="G380" s="15">
        <f>VLOOKUP(C380,away!$B$2:$E$405,4,FALSE)</f>
        <v>1.38</v>
      </c>
      <c r="H380" s="15">
        <f>VLOOKUP(A380,away!$A$2:$E$405,3,FALSE)</f>
        <v>1.2160493827160499</v>
      </c>
      <c r="I380" s="15">
        <f>VLOOKUP(C380,away!$B$2:$E$405,3,FALSE)</f>
        <v>1.17</v>
      </c>
      <c r="J380" s="15">
        <f>VLOOKUP(B380,home!$B$2:$E$405,4,FALSE)</f>
        <v>1</v>
      </c>
      <c r="K380" s="17">
        <f t="shared" si="452"/>
        <v>1.5736259259259302</v>
      </c>
      <c r="L380" s="17">
        <f t="shared" si="453"/>
        <v>1.4227777777777784</v>
      </c>
      <c r="M380" s="18">
        <f t="shared" si="398"/>
        <v>4.996643976045325E-2</v>
      </c>
      <c r="N380" s="18">
        <f t="shared" si="399"/>
        <v>7.8628485033265458E-2</v>
      </c>
      <c r="O380" s="18">
        <f t="shared" si="400"/>
        <v>7.1091140125844901E-2</v>
      </c>
      <c r="P380" s="18">
        <f t="shared" si="401"/>
        <v>0.11187086120566272</v>
      </c>
      <c r="Q380" s="18">
        <f t="shared" si="402"/>
        <v>6.1865911282312766E-2</v>
      </c>
      <c r="R380" s="18">
        <f t="shared" si="403"/>
        <v>5.0573447183969139E-2</v>
      </c>
      <c r="S380" s="18">
        <f t="shared" si="404"/>
        <v>6.2617477085099085E-2</v>
      </c>
      <c r="T380" s="18">
        <f t="shared" si="405"/>
        <v>8.8021443774446137E-2</v>
      </c>
      <c r="U380" s="18">
        <f t="shared" si="406"/>
        <v>7.9583687652139565E-2</v>
      </c>
      <c r="V380" s="18">
        <f t="shared" si="407"/>
        <v>1.5577280185169771E-2</v>
      </c>
      <c r="W380" s="18">
        <f t="shared" si="408"/>
        <v>3.2451267308293626E-2</v>
      </c>
      <c r="X380" s="18">
        <f t="shared" si="409"/>
        <v>4.6170941986966668E-2</v>
      </c>
      <c r="Y380" s="18">
        <f t="shared" si="410"/>
        <v>3.2845495119061589E-2</v>
      </c>
      <c r="Z380" s="18">
        <f t="shared" si="411"/>
        <v>2.3984925599656488E-2</v>
      </c>
      <c r="AA380" s="18">
        <f t="shared" si="412"/>
        <v>3.7743300755023981E-2</v>
      </c>
      <c r="AB380" s="18">
        <f t="shared" si="413"/>
        <v>2.9696918299062746E-2</v>
      </c>
      <c r="AC380" s="18">
        <f t="shared" si="414"/>
        <v>2.1797677575080242E-3</v>
      </c>
      <c r="AD380" s="18">
        <f t="shared" si="415"/>
        <v>1.276653889137085E-2</v>
      </c>
      <c r="AE380" s="18">
        <f t="shared" si="416"/>
        <v>1.8163947833778199E-2</v>
      </c>
      <c r="AF380" s="18">
        <f t="shared" si="417"/>
        <v>1.2921630667307222E-2</v>
      </c>
      <c r="AG380" s="18">
        <f t="shared" si="418"/>
        <v>6.1282029886988538E-3</v>
      </c>
      <c r="AH380" s="18">
        <f t="shared" si="419"/>
        <v>8.5313047862111534E-3</v>
      </c>
      <c r="AI380" s="18">
        <f t="shared" si="420"/>
        <v>1.3425082393557846E-2</v>
      </c>
      <c r="AJ380" s="18">
        <f t="shared" si="421"/>
        <v>1.0563028856097187E-2</v>
      </c>
      <c r="AK380" s="18">
        <f t="shared" si="422"/>
        <v>5.5407520214194187E-3</v>
      </c>
      <c r="AL380" s="18">
        <f t="shared" si="423"/>
        <v>1.9521302492619039E-4</v>
      </c>
      <c r="AM380" s="18">
        <f t="shared" si="424"/>
        <v>4.0179513167605705E-3</v>
      </c>
      <c r="AN380" s="18">
        <f t="shared" si="425"/>
        <v>5.7166518456799025E-3</v>
      </c>
      <c r="AO380" s="18">
        <f t="shared" si="426"/>
        <v>4.0667626046628439E-3</v>
      </c>
      <c r="AP380" s="18">
        <f t="shared" si="427"/>
        <v>1.9286998204706572E-3</v>
      </c>
      <c r="AQ380" s="18">
        <f t="shared" si="428"/>
        <v>6.860278111424107E-4</v>
      </c>
      <c r="AR380" s="18">
        <f t="shared" si="429"/>
        <v>2.427630173054085E-3</v>
      </c>
      <c r="AS380" s="18">
        <f t="shared" si="430"/>
        <v>3.8201817788779601E-3</v>
      </c>
      <c r="AT380" s="18">
        <f t="shared" si="431"/>
        <v>3.0057685444960995E-3</v>
      </c>
      <c r="AU380" s="18">
        <f t="shared" si="432"/>
        <v>1.5766517696505699E-3</v>
      </c>
      <c r="AV380" s="18">
        <f t="shared" si="433"/>
        <v>6.2026502521978335E-4</v>
      </c>
      <c r="AW380" s="18">
        <f t="shared" si="434"/>
        <v>1.2140731815724287E-5</v>
      </c>
      <c r="AX380" s="18">
        <f t="shared" si="435"/>
        <v>1.0537920601937768E-3</v>
      </c>
      <c r="AY380" s="18">
        <f t="shared" si="436"/>
        <v>1.4993119256423684E-3</v>
      </c>
      <c r="AZ380" s="18">
        <f t="shared" si="437"/>
        <v>1.0665938448805856E-3</v>
      </c>
      <c r="BA380" s="18">
        <f t="shared" si="438"/>
        <v>5.0584200680355202E-4</v>
      </c>
      <c r="BB380" s="18">
        <f t="shared" si="439"/>
        <v>1.7992519158665246E-4</v>
      </c>
      <c r="BC380" s="18">
        <f t="shared" si="440"/>
        <v>5.1198712850379657E-5</v>
      </c>
      <c r="BD380" s="18">
        <f t="shared" si="441"/>
        <v>5.7566304381402881E-4</v>
      </c>
      <c r="BE380" s="18">
        <f t="shared" si="442"/>
        <v>9.0587829034319029E-4</v>
      </c>
      <c r="BF380" s="18">
        <f t="shared" si="443"/>
        <v>7.1275678170875094E-4</v>
      </c>
      <c r="BG380" s="18">
        <f t="shared" si="444"/>
        <v>3.7387085019213978E-4</v>
      </c>
      <c r="BH380" s="18">
        <f t="shared" si="445"/>
        <v>1.4708321570258009E-4</v>
      </c>
      <c r="BI380" s="18">
        <f t="shared" si="446"/>
        <v>4.6290792299627184E-5</v>
      </c>
      <c r="BJ380" s="19">
        <f t="shared" si="447"/>
        <v>0.410736622026175</v>
      </c>
      <c r="BK380" s="19">
        <f t="shared" si="448"/>
        <v>0.24390635094446142</v>
      </c>
      <c r="BL380" s="19">
        <f t="shared" si="449"/>
        <v>0.32096070233868457</v>
      </c>
      <c r="BM380" s="19">
        <f t="shared" si="450"/>
        <v>0.57410514512364308</v>
      </c>
      <c r="BN380" s="19">
        <f t="shared" si="451"/>
        <v>0.42399628459150829</v>
      </c>
    </row>
    <row r="381" spans="1:66" x14ac:dyDescent="0.25">
      <c r="A381" t="s">
        <v>213</v>
      </c>
      <c r="B381" t="s">
        <v>220</v>
      </c>
      <c r="C381" t="s">
        <v>217</v>
      </c>
      <c r="D381" s="16">
        <v>44349</v>
      </c>
      <c r="E381" s="15">
        <f>VLOOKUP(A381,home!$A$2:$E$405,3,FALSE)</f>
        <v>1.25308641975309</v>
      </c>
      <c r="F381" s="15">
        <f>VLOOKUP(B381,home!$B$2:$E$405,3,FALSE)</f>
        <v>0.63</v>
      </c>
      <c r="G381" s="15">
        <f>VLOOKUP(C381,away!$B$2:$E$405,4,FALSE)</f>
        <v>1.03</v>
      </c>
      <c r="H381" s="15">
        <f>VLOOKUP(A381,away!$A$2:$E$405,3,FALSE)</f>
        <v>1.2160493827160499</v>
      </c>
      <c r="I381" s="15">
        <f>VLOOKUP(C381,away!$B$2:$E$405,3,FALSE)</f>
        <v>0.46</v>
      </c>
      <c r="J381" s="15">
        <f>VLOOKUP(B381,home!$B$2:$E$405,4,FALSE)</f>
        <v>1.59</v>
      </c>
      <c r="K381" s="17">
        <f t="shared" si="452"/>
        <v>0.81312777777778011</v>
      </c>
      <c r="L381" s="17">
        <f t="shared" si="453"/>
        <v>0.88941851851851894</v>
      </c>
      <c r="M381" s="18">
        <f t="shared" si="398"/>
        <v>0.18221894939541958</v>
      </c>
      <c r="N381" s="18">
        <f t="shared" si="399"/>
        <v>0.14816728939089929</v>
      </c>
      <c r="O381" s="18">
        <f t="shared" si="400"/>
        <v>0.16206890801727503</v>
      </c>
      <c r="P381" s="18">
        <f t="shared" si="401"/>
        <v>0.13178273102295829</v>
      </c>
      <c r="Q381" s="18">
        <f t="shared" si="402"/>
        <v>6.0239469380889588E-2</v>
      </c>
      <c r="R381" s="18">
        <f t="shared" si="403"/>
        <v>7.2073544033319434E-2</v>
      </c>
      <c r="S381" s="18">
        <f t="shared" si="404"/>
        <v>2.3826676991457178E-2</v>
      </c>
      <c r="T381" s="18">
        <f t="shared" si="405"/>
        <v>5.3578099613092491E-2</v>
      </c>
      <c r="U381" s="18">
        <f t="shared" si="406"/>
        <v>5.8605000696382026E-2</v>
      </c>
      <c r="V381" s="18">
        <f t="shared" si="407"/>
        <v>1.9146347326505764E-3</v>
      </c>
      <c r="W381" s="18">
        <f t="shared" si="408"/>
        <v>1.6327461957398464E-2</v>
      </c>
      <c r="X381" s="18">
        <f t="shared" si="409"/>
        <v>1.4521947025316817E-2</v>
      </c>
      <c r="Y381" s="18">
        <f t="shared" si="410"/>
        <v>6.4580443046308479E-3</v>
      </c>
      <c r="Z381" s="18">
        <f t="shared" si="411"/>
        <v>2.136784825283141E-2</v>
      </c>
      <c r="AA381" s="18">
        <f t="shared" si="412"/>
        <v>1.7374790965717625E-2</v>
      </c>
      <c r="AB381" s="18">
        <f t="shared" si="413"/>
        <v>7.0639625836537105E-3</v>
      </c>
      <c r="AC381" s="18">
        <f t="shared" si="414"/>
        <v>8.654279467683581E-5</v>
      </c>
      <c r="AD381" s="18">
        <f t="shared" si="415"/>
        <v>3.3190782145426632E-3</v>
      </c>
      <c r="AE381" s="18">
        <f t="shared" si="416"/>
        <v>2.9520496284256262E-3</v>
      </c>
      <c r="AF381" s="18">
        <f t="shared" si="417"/>
        <v>1.3128038035537324E-3</v>
      </c>
      <c r="AG381" s="18">
        <f t="shared" si="418"/>
        <v>3.8921067135407923E-4</v>
      </c>
      <c r="AH381" s="18">
        <f t="shared" si="419"/>
        <v>4.7512399842404573E-3</v>
      </c>
      <c r="AI381" s="18">
        <f t="shared" si="420"/>
        <v>3.8633652100743786E-3</v>
      </c>
      <c r="AJ381" s="18">
        <f t="shared" si="421"/>
        <v>1.5707047840058828E-3</v>
      </c>
      <c r="AK381" s="18">
        <f t="shared" si="422"/>
        <v>4.2572789685454396E-4</v>
      </c>
      <c r="AL381" s="18">
        <f t="shared" si="423"/>
        <v>2.5035477091076346E-6</v>
      </c>
      <c r="AM381" s="18">
        <f t="shared" si="424"/>
        <v>5.3976693857234377E-4</v>
      </c>
      <c r="AN381" s="18">
        <f t="shared" si="425"/>
        <v>4.800787108502903E-4</v>
      </c>
      <c r="AO381" s="18">
        <f t="shared" si="426"/>
        <v>2.1349544788837281E-4</v>
      </c>
      <c r="AP381" s="18">
        <f t="shared" si="427"/>
        <v>6.3295601657108083E-5</v>
      </c>
      <c r="AQ381" s="18">
        <f t="shared" si="428"/>
        <v>1.4074070063650842E-5</v>
      </c>
      <c r="AR381" s="18">
        <f t="shared" si="429"/>
        <v>8.4516816558181994E-4</v>
      </c>
      <c r="AS381" s="18">
        <f t="shared" si="430"/>
        <v>6.872297123280682E-4</v>
      </c>
      <c r="AT381" s="18">
        <f t="shared" si="431"/>
        <v>2.7940278440409256E-4</v>
      </c>
      <c r="AU381" s="18">
        <f t="shared" si="432"/>
        <v>7.5730055062474676E-5</v>
      </c>
      <c r="AV381" s="18">
        <f t="shared" si="433"/>
        <v>1.5394552845984736E-5</v>
      </c>
      <c r="AW381" s="18">
        <f t="shared" si="434"/>
        <v>5.0294250016734083E-8</v>
      </c>
      <c r="AX381" s="18">
        <f t="shared" si="435"/>
        <v>7.3149915213207534E-5</v>
      </c>
      <c r="AY381" s="18">
        <f t="shared" si="436"/>
        <v>6.5060889218686305E-5</v>
      </c>
      <c r="AZ381" s="18">
        <f t="shared" si="437"/>
        <v>2.8933179851190726E-5</v>
      </c>
      <c r="BA381" s="18">
        <f t="shared" si="438"/>
        <v>8.5779019864253078E-6</v>
      </c>
      <c r="BB381" s="18">
        <f t="shared" si="439"/>
        <v>1.907336219190864E-6</v>
      </c>
      <c r="BC381" s="18">
        <f t="shared" si="440"/>
        <v>3.3928403087789032E-7</v>
      </c>
      <c r="BD381" s="18">
        <f t="shared" si="441"/>
        <v>1.2528470295513272E-4</v>
      </c>
      <c r="BE381" s="18">
        <f t="shared" si="442"/>
        <v>1.0187247210345635E-4</v>
      </c>
      <c r="BF381" s="18">
        <f t="shared" si="443"/>
        <v>4.1417668429106167E-5</v>
      </c>
      <c r="BG381" s="18">
        <f t="shared" si="444"/>
        <v>1.1225952230165343E-5</v>
      </c>
      <c r="BH381" s="18">
        <f t="shared" si="445"/>
        <v>2.2820333975884645E-6</v>
      </c>
      <c r="BI381" s="18">
        <f t="shared" si="446"/>
        <v>3.7111694907915719E-7</v>
      </c>
      <c r="BJ381" s="19">
        <f t="shared" si="447"/>
        <v>0.30875413326565504</v>
      </c>
      <c r="BK381" s="19">
        <f t="shared" si="448"/>
        <v>0.33989709937409024</v>
      </c>
      <c r="BL381" s="19">
        <f t="shared" si="449"/>
        <v>0.32998262338781004</v>
      </c>
      <c r="BM381" s="19">
        <f t="shared" si="450"/>
        <v>0.2433858024446568</v>
      </c>
      <c r="BN381" s="19">
        <f t="shared" si="451"/>
        <v>0.75655089124076136</v>
      </c>
    </row>
    <row r="382" spans="1:66" x14ac:dyDescent="0.25">
      <c r="A382" t="s">
        <v>213</v>
      </c>
      <c r="B382" t="s">
        <v>223</v>
      </c>
      <c r="C382" t="s">
        <v>219</v>
      </c>
      <c r="D382" s="16">
        <v>44349</v>
      </c>
      <c r="E382" s="15">
        <f>VLOOKUP(A382,home!$A$2:$E$405,3,FALSE)</f>
        <v>1.25308641975309</v>
      </c>
      <c r="F382" s="15">
        <f>VLOOKUP(B382,home!$B$2:$E$405,3,FALSE)</f>
        <v>0.73</v>
      </c>
      <c r="G382" s="15">
        <f>VLOOKUP(C382,away!$B$2:$E$405,4,FALSE)</f>
        <v>1.1399999999999999</v>
      </c>
      <c r="H382" s="15">
        <f>VLOOKUP(A382,away!$A$2:$E$405,3,FALSE)</f>
        <v>1.2160493827160499</v>
      </c>
      <c r="I382" s="15">
        <f>VLOOKUP(C382,away!$B$2:$E$405,3,FALSE)</f>
        <v>0.51</v>
      </c>
      <c r="J382" s="15">
        <f>VLOOKUP(B382,home!$B$2:$E$405,4,FALSE)</f>
        <v>1.03</v>
      </c>
      <c r="K382" s="17">
        <f t="shared" si="452"/>
        <v>1.0428185185185213</v>
      </c>
      <c r="L382" s="17">
        <f t="shared" si="453"/>
        <v>0.63879074074074105</v>
      </c>
      <c r="M382" s="18">
        <f t="shared" si="398"/>
        <v>0.18607429319115668</v>
      </c>
      <c r="N382" s="18">
        <f t="shared" si="399"/>
        <v>0.19404171875998294</v>
      </c>
      <c r="O382" s="18">
        <f t="shared" si="400"/>
        <v>0.11886253558038878</v>
      </c>
      <c r="P382" s="18">
        <f t="shared" si="401"/>
        <v>0.12395205326129602</v>
      </c>
      <c r="Q382" s="18">
        <f t="shared" si="402"/>
        <v>0.1011751488440365</v>
      </c>
      <c r="R382" s="18">
        <f t="shared" si="403"/>
        <v>3.7964143574859617E-2</v>
      </c>
      <c r="S382" s="18">
        <f t="shared" si="404"/>
        <v>2.0642442387121433E-2</v>
      </c>
      <c r="T382" s="18">
        <f t="shared" si="405"/>
        <v>6.4629748274636786E-2</v>
      </c>
      <c r="U382" s="18">
        <f t="shared" si="406"/>
        <v>3.9589711959559536E-2</v>
      </c>
      <c r="V382" s="18">
        <f t="shared" si="407"/>
        <v>1.5278682952866167E-3</v>
      </c>
      <c r="W382" s="18">
        <f t="shared" si="408"/>
        <v>3.5169106276143003E-2</v>
      </c>
      <c r="X382" s="18">
        <f t="shared" si="409"/>
        <v>2.246569944932723E-2</v>
      </c>
      <c r="Y382" s="18">
        <f t="shared" si="410"/>
        <v>7.1754403962472997E-3</v>
      </c>
      <c r="Z382" s="18">
        <f t="shared" si="411"/>
        <v>8.0837144652574754E-3</v>
      </c>
      <c r="AA382" s="18">
        <f t="shared" si="412"/>
        <v>8.4298471427865385E-3</v>
      </c>
      <c r="AB382" s="18">
        <f t="shared" si="413"/>
        <v>4.3954003543891246E-3</v>
      </c>
      <c r="AC382" s="18">
        <f t="shared" si="414"/>
        <v>6.3611155343425499E-5</v>
      </c>
      <c r="AD382" s="18">
        <f t="shared" si="415"/>
        <v>9.1687488261269681E-3</v>
      </c>
      <c r="AE382" s="18">
        <f t="shared" si="416"/>
        <v>5.8569118543074445E-3</v>
      </c>
      <c r="AF382" s="18">
        <f t="shared" si="417"/>
        <v>1.8706705309331397E-3</v>
      </c>
      <c r="AG382" s="18">
        <f t="shared" si="418"/>
        <v>3.98322338045552E-4</v>
      </c>
      <c r="AH382" s="18">
        <f t="shared" si="419"/>
        <v>1.2909504877996161E-3</v>
      </c>
      <c r="AI382" s="18">
        <f t="shared" si="420"/>
        <v>1.3462270751679578E-3</v>
      </c>
      <c r="AJ382" s="18">
        <f t="shared" si="421"/>
        <v>7.0193526205808595E-4</v>
      </c>
      <c r="AK382" s="18">
        <f t="shared" si="422"/>
        <v>2.4399703002510775E-4</v>
      </c>
      <c r="AL382" s="18">
        <f t="shared" si="423"/>
        <v>1.6949645606426171E-6</v>
      </c>
      <c r="AM382" s="18">
        <f t="shared" si="424"/>
        <v>1.9122682135060316E-3</v>
      </c>
      <c r="AN382" s="18">
        <f t="shared" si="425"/>
        <v>1.2215392286004912E-3</v>
      </c>
      <c r="AO382" s="18">
        <f t="shared" si="426"/>
        <v>3.9015397434079057E-4</v>
      </c>
      <c r="AP382" s="18">
        <f t="shared" si="427"/>
        <v>8.307558209069925E-5</v>
      </c>
      <c r="AQ382" s="18">
        <f t="shared" si="428"/>
        <v>1.3266978155296501E-5</v>
      </c>
      <c r="AR382" s="18">
        <f t="shared" si="429"/>
        <v>1.6492944367222761E-4</v>
      </c>
      <c r="AS382" s="18">
        <f t="shared" si="430"/>
        <v>1.7199147811035626E-4</v>
      </c>
      <c r="AT382" s="18">
        <f t="shared" si="431"/>
        <v>8.9677949200426215E-5</v>
      </c>
      <c r="AU382" s="18">
        <f t="shared" si="432"/>
        <v>3.1172608709655895E-5</v>
      </c>
      <c r="AV382" s="18">
        <f t="shared" si="433"/>
        <v>8.1268434082402268E-6</v>
      </c>
      <c r="AW382" s="18">
        <f t="shared" si="434"/>
        <v>3.1363568385879739E-8</v>
      </c>
      <c r="AX382" s="18">
        <f t="shared" si="435"/>
        <v>3.3235811756973649E-4</v>
      </c>
      <c r="AY382" s="18">
        <f t="shared" si="436"/>
        <v>2.1230728811357023E-4</v>
      </c>
      <c r="AZ382" s="18">
        <f t="shared" si="437"/>
        <v>6.7809964919362715E-5</v>
      </c>
      <c r="BA382" s="18">
        <f t="shared" si="438"/>
        <v>1.4438792573481129E-5</v>
      </c>
      <c r="BB382" s="18">
        <f t="shared" si="439"/>
        <v>2.3058417508539799E-6</v>
      </c>
      <c r="BC382" s="18">
        <f t="shared" si="440"/>
        <v>2.9459007201178831E-7</v>
      </c>
      <c r="BD382" s="18">
        <f t="shared" si="441"/>
        <v>1.7559233582223427E-5</v>
      </c>
      <c r="BE382" s="18">
        <f t="shared" si="442"/>
        <v>1.8311093950534897E-5</v>
      </c>
      <c r="BF382" s="18">
        <f t="shared" si="443"/>
        <v>9.5475739329751303E-6</v>
      </c>
      <c r="BG382" s="18">
        <f t="shared" si="444"/>
        <v>3.3187956347437258E-6</v>
      </c>
      <c r="BH382" s="18">
        <f t="shared" si="445"/>
        <v>8.6522538677229676E-7</v>
      </c>
      <c r="BI382" s="18">
        <f t="shared" si="446"/>
        <v>1.8045461120370026E-7</v>
      </c>
      <c r="BJ382" s="19">
        <f t="shared" si="447"/>
        <v>0.44620133412147905</v>
      </c>
      <c r="BK382" s="19">
        <f t="shared" si="448"/>
        <v>0.33247427054287837</v>
      </c>
      <c r="BL382" s="19">
        <f t="shared" si="449"/>
        <v>0.21334042916723378</v>
      </c>
      <c r="BM382" s="19">
        <f t="shared" si="450"/>
        <v>0.23781757916058308</v>
      </c>
      <c r="BN382" s="19">
        <f t="shared" si="451"/>
        <v>0.76206989321172069</v>
      </c>
    </row>
    <row r="383" spans="1:66" x14ac:dyDescent="0.25">
      <c r="A383" t="s">
        <v>37</v>
      </c>
      <c r="B383" t="s">
        <v>224</v>
      </c>
      <c r="C383" t="s">
        <v>228</v>
      </c>
      <c r="D383" s="16">
        <v>44349</v>
      </c>
      <c r="E383" s="15">
        <f>VLOOKUP(A383,home!$A$2:$E$405,3,FALSE)</f>
        <v>1.77142857142857</v>
      </c>
      <c r="F383" s="15">
        <f>VLOOKUP(B383,home!$B$2:$E$405,3,FALSE)</f>
        <v>0.85</v>
      </c>
      <c r="G383" s="15">
        <f>VLOOKUP(C383,away!$B$2:$E$405,4,FALSE)</f>
        <v>1.29</v>
      </c>
      <c r="H383" s="15">
        <f>VLOOKUP(A383,away!$A$2:$E$405,3,FALSE)</f>
        <v>1.3142857142857101</v>
      </c>
      <c r="I383" s="15">
        <f>VLOOKUP(C383,away!$B$2:$E$405,3,FALSE)</f>
        <v>0.65</v>
      </c>
      <c r="J383" s="15">
        <f>VLOOKUP(B383,home!$B$2:$E$405,4,FALSE)</f>
        <v>1.9</v>
      </c>
      <c r="K383" s="17">
        <f t="shared" si="452"/>
        <v>1.9423714285714271</v>
      </c>
      <c r="L383" s="17">
        <f t="shared" si="453"/>
        <v>1.6231428571428519</v>
      </c>
      <c r="M383" s="18">
        <f t="shared" si="398"/>
        <v>2.8282436490285705E-2</v>
      </c>
      <c r="N383" s="18">
        <f t="shared" si="399"/>
        <v>5.4934996569116899E-2</v>
      </c>
      <c r="O383" s="18">
        <f t="shared" si="400"/>
        <v>4.5906434771803596E-2</v>
      </c>
      <c r="P383" s="18">
        <f t="shared" si="401"/>
        <v>8.9167347288329174E-2</v>
      </c>
      <c r="Q383" s="18">
        <f t="shared" si="402"/>
        <v>5.335208388226103E-2</v>
      </c>
      <c r="R383" s="18">
        <f t="shared" si="403"/>
        <v>3.7256350848373636E-2</v>
      </c>
      <c r="S383" s="18">
        <f t="shared" si="404"/>
        <v>7.0280506288491182E-2</v>
      </c>
      <c r="T383" s="18">
        <f t="shared" si="405"/>
        <v>8.6598053867178268E-2</v>
      </c>
      <c r="U383" s="18">
        <f t="shared" si="406"/>
        <v>7.236567142071379E-2</v>
      </c>
      <c r="V383" s="18">
        <f t="shared" si="407"/>
        <v>2.461962298670161E-2</v>
      </c>
      <c r="W383" s="18">
        <f t="shared" si="408"/>
        <v>3.4543187795883334E-2</v>
      </c>
      <c r="X383" s="18">
        <f t="shared" si="409"/>
        <v>5.6068528533832158E-2</v>
      </c>
      <c r="Y383" s="18">
        <f t="shared" si="410"/>
        <v>4.5503615800099942E-2</v>
      </c>
      <c r="Z383" s="18">
        <f t="shared" si="411"/>
        <v>2.0157459920915229E-2</v>
      </c>
      <c r="AA383" s="18">
        <f t="shared" si="412"/>
        <v>3.9153274222959396E-2</v>
      </c>
      <c r="AB383" s="18">
        <f t="shared" si="413"/>
        <v>3.8025100592849248E-2</v>
      </c>
      <c r="AC383" s="18">
        <f t="shared" si="414"/>
        <v>4.8512140956211763E-3</v>
      </c>
      <c r="AD383" s="18">
        <f t="shared" si="415"/>
        <v>1.6773925256625254E-2</v>
      </c>
      <c r="AE383" s="18">
        <f t="shared" si="416"/>
        <v>2.7226476966539358E-2</v>
      </c>
      <c r="AF383" s="18">
        <f t="shared" si="417"/>
        <v>2.2096230806701377E-2</v>
      </c>
      <c r="AG383" s="18">
        <f t="shared" si="418"/>
        <v>1.1955113067892391E-2</v>
      </c>
      <c r="AH383" s="18">
        <f t="shared" si="419"/>
        <v>8.1796092721942194E-3</v>
      </c>
      <c r="AI383" s="18">
        <f t="shared" si="420"/>
        <v>1.5887839347187974E-2</v>
      </c>
      <c r="AJ383" s="18">
        <f t="shared" si="421"/>
        <v>1.5430042604855421E-2</v>
      </c>
      <c r="AK383" s="18">
        <f t="shared" si="422"/>
        <v>9.9902912991036725E-3</v>
      </c>
      <c r="AL383" s="18">
        <f t="shared" si="423"/>
        <v>6.1178589359918466E-4</v>
      </c>
      <c r="AM383" s="18">
        <f t="shared" si="424"/>
        <v>6.5162386326923045E-3</v>
      </c>
      <c r="AN383" s="18">
        <f t="shared" si="425"/>
        <v>1.0576786192092819E-2</v>
      </c>
      <c r="AO383" s="18">
        <f t="shared" si="426"/>
        <v>8.5838174796113026E-3</v>
      </c>
      <c r="AP383" s="18">
        <f t="shared" si="427"/>
        <v>4.6442540096830144E-3</v>
      </c>
      <c r="AQ383" s="18">
        <f t="shared" si="428"/>
        <v>1.8845719306435087E-3</v>
      </c>
      <c r="AR383" s="18">
        <f t="shared" si="429"/>
        <v>2.6553348728762961E-3</v>
      </c>
      <c r="AS383" s="18">
        <f t="shared" si="430"/>
        <v>5.1576465903642593E-3</v>
      </c>
      <c r="AT383" s="18">
        <f t="shared" si="431"/>
        <v>5.0090326878961889E-3</v>
      </c>
      <c r="AU383" s="18">
        <f t="shared" si="432"/>
        <v>3.2431339925832994E-3</v>
      </c>
      <c r="AV383" s="18">
        <f t="shared" si="433"/>
        <v>1.5748427015556453E-3</v>
      </c>
      <c r="AW383" s="18">
        <f t="shared" si="434"/>
        <v>5.357793662999249E-5</v>
      </c>
      <c r="AX383" s="18">
        <f t="shared" si="435"/>
        <v>2.1094926236491451E-3</v>
      </c>
      <c r="AY383" s="18">
        <f t="shared" si="436"/>
        <v>3.4240078842716444E-3</v>
      </c>
      <c r="AZ383" s="18">
        <f t="shared" si="437"/>
        <v>2.7788269700781648E-3</v>
      </c>
      <c r="BA383" s="18">
        <f t="shared" si="438"/>
        <v>1.5034777159060955E-3</v>
      </c>
      <c r="BB383" s="18">
        <f t="shared" si="439"/>
        <v>6.1008977886160723E-4</v>
      </c>
      <c r="BC383" s="18">
        <f t="shared" si="440"/>
        <v>1.9805257335501586E-4</v>
      </c>
      <c r="BD383" s="18">
        <f t="shared" si="441"/>
        <v>7.1833130537191428E-4</v>
      </c>
      <c r="BE383" s="18">
        <f t="shared" si="442"/>
        <v>1.3952662038028232E-3</v>
      </c>
      <c r="BF383" s="18">
        <f t="shared" si="443"/>
        <v>1.355062604758961E-3</v>
      </c>
      <c r="BG383" s="18">
        <f t="shared" si="444"/>
        <v>8.7734496246979425E-4</v>
      </c>
      <c r="BH383" s="18">
        <f t="shared" si="445"/>
        <v>4.2603244702559998E-4</v>
      </c>
      <c r="BI383" s="18">
        <f t="shared" si="446"/>
        <v>1.6550265054937903E-4</v>
      </c>
      <c r="BJ383" s="19">
        <f t="shared" si="447"/>
        <v>0.45188182833697449</v>
      </c>
      <c r="BK383" s="19">
        <f t="shared" si="448"/>
        <v>0.22123692092729969</v>
      </c>
      <c r="BL383" s="19">
        <f t="shared" si="449"/>
        <v>0.30477214539929515</v>
      </c>
      <c r="BM383" s="19">
        <f t="shared" si="450"/>
        <v>0.68577827478667286</v>
      </c>
      <c r="BN383" s="19">
        <f t="shared" si="451"/>
        <v>0.30889964985017004</v>
      </c>
    </row>
    <row r="384" spans="1:66" x14ac:dyDescent="0.25">
      <c r="A384" t="s">
        <v>37</v>
      </c>
      <c r="B384" t="s">
        <v>229</v>
      </c>
      <c r="C384" t="s">
        <v>39</v>
      </c>
      <c r="D384" s="16">
        <v>44349</v>
      </c>
      <c r="E384" s="15">
        <f>VLOOKUP(A384,home!$A$2:$E$405,3,FALSE)</f>
        <v>1.77142857142857</v>
      </c>
      <c r="F384" s="15">
        <f>VLOOKUP(B384,home!$B$2:$E$405,3,FALSE)</f>
        <v>0.49</v>
      </c>
      <c r="G384" s="15">
        <f>VLOOKUP(C384,away!$B$2:$E$405,4,FALSE)</f>
        <v>0.71</v>
      </c>
      <c r="H384" s="15">
        <f>VLOOKUP(A384,away!$A$2:$E$405,3,FALSE)</f>
        <v>1.3142857142857101</v>
      </c>
      <c r="I384" s="15">
        <f>VLOOKUP(C384,away!$B$2:$E$405,3,FALSE)</f>
        <v>0.71</v>
      </c>
      <c r="J384" s="15">
        <f>VLOOKUP(B384,home!$B$2:$E$405,4,FALSE)</f>
        <v>0.56999999999999995</v>
      </c>
      <c r="K384" s="17">
        <f t="shared" si="452"/>
        <v>0.61627999999999949</v>
      </c>
      <c r="L384" s="17">
        <f t="shared" si="453"/>
        <v>0.53189142857142679</v>
      </c>
      <c r="M384" s="18">
        <f t="shared" si="398"/>
        <v>0.31721629201656637</v>
      </c>
      <c r="N384" s="18">
        <f t="shared" si="399"/>
        <v>0.19549405644396931</v>
      </c>
      <c r="O384" s="18">
        <f t="shared" si="400"/>
        <v>0.16872462672682234</v>
      </c>
      <c r="P384" s="18">
        <f t="shared" si="401"/>
        <v>0.10398161295920597</v>
      </c>
      <c r="Q384" s="18">
        <f t="shared" si="402"/>
        <v>6.0239538552644661E-2</v>
      </c>
      <c r="R384" s="18">
        <f t="shared" si="403"/>
        <v>4.4871591372455139E-2</v>
      </c>
      <c r="S384" s="18">
        <f t="shared" si="404"/>
        <v>8.5211384989594564E-3</v>
      </c>
      <c r="T384" s="18">
        <f t="shared" si="405"/>
        <v>3.2040894217249705E-2</v>
      </c>
      <c r="U384" s="18">
        <f t="shared" si="406"/>
        <v>2.7653464331016623E-2</v>
      </c>
      <c r="V384" s="18">
        <f t="shared" si="407"/>
        <v>3.1035316619737496E-4</v>
      </c>
      <c r="W384" s="18">
        <f t="shared" si="408"/>
        <v>1.2374807606407941E-2</v>
      </c>
      <c r="X384" s="18">
        <f t="shared" si="409"/>
        <v>6.5820540960688781E-3</v>
      </c>
      <c r="Y384" s="18">
        <f t="shared" si="410"/>
        <v>1.7504690780462432E-3</v>
      </c>
      <c r="Z384" s="18">
        <f t="shared" si="411"/>
        <v>7.9556049457894917E-3</v>
      </c>
      <c r="AA384" s="18">
        <f t="shared" si="412"/>
        <v>4.9028802159911426E-3</v>
      </c>
      <c r="AB384" s="18">
        <f t="shared" si="413"/>
        <v>1.5107735097555097E-3</v>
      </c>
      <c r="AC384" s="18">
        <f t="shared" si="414"/>
        <v>6.3582450721261804E-6</v>
      </c>
      <c r="AD384" s="18">
        <f t="shared" si="415"/>
        <v>1.9065866079192697E-3</v>
      </c>
      <c r="AE384" s="18">
        <f t="shared" si="416"/>
        <v>1.014097074581331E-3</v>
      </c>
      <c r="AF384" s="18">
        <f t="shared" si="417"/>
        <v>2.6969477085458444E-4</v>
      </c>
      <c r="AG384" s="18">
        <f t="shared" si="418"/>
        <v>4.7816112316029515E-5</v>
      </c>
      <c r="AH384" s="18">
        <f t="shared" si="419"/>
        <v>1.0578795199414699E-3</v>
      </c>
      <c r="AI384" s="18">
        <f t="shared" si="420"/>
        <v>6.5194999054952844E-4</v>
      </c>
      <c r="AJ384" s="18">
        <f t="shared" si="421"/>
        <v>2.0089187008793155E-4</v>
      </c>
      <c r="AK384" s="18">
        <f t="shared" si="422"/>
        <v>4.1268547232596787E-5</v>
      </c>
      <c r="AL384" s="18">
        <f t="shared" si="423"/>
        <v>8.3367796021659106E-8</v>
      </c>
      <c r="AM384" s="18">
        <f t="shared" si="424"/>
        <v>2.3499823894569742E-4</v>
      </c>
      <c r="AN384" s="18">
        <f t="shared" si="425"/>
        <v>1.2499354902459648E-4</v>
      </c>
      <c r="AO384" s="18">
        <f t="shared" si="426"/>
        <v>3.3241498676452646E-5</v>
      </c>
      <c r="AP384" s="18">
        <f t="shared" si="427"/>
        <v>5.8936227396245312E-6</v>
      </c>
      <c r="AQ384" s="18">
        <f t="shared" si="428"/>
        <v>7.8369185460998421E-7</v>
      </c>
      <c r="AR384" s="18">
        <f t="shared" si="429"/>
        <v>1.1253540982362475E-4</v>
      </c>
      <c r="AS384" s="18">
        <f t="shared" si="430"/>
        <v>6.9353322366103387E-5</v>
      </c>
      <c r="AT384" s="18">
        <f t="shared" si="431"/>
        <v>2.1370532753891082E-5</v>
      </c>
      <c r="AU384" s="18">
        <f t="shared" si="432"/>
        <v>4.3900773085226625E-6</v>
      </c>
      <c r="AV384" s="18">
        <f t="shared" si="433"/>
        <v>6.7637921092408591E-7</v>
      </c>
      <c r="AW384" s="18">
        <f t="shared" si="434"/>
        <v>7.5909631844906307E-10</v>
      </c>
      <c r="AX384" s="18">
        <f t="shared" si="435"/>
        <v>2.4137452449575696E-5</v>
      </c>
      <c r="AY384" s="18">
        <f t="shared" si="436"/>
        <v>1.2838504065479701E-5</v>
      </c>
      <c r="AZ384" s="18">
        <f t="shared" si="437"/>
        <v>3.414345134054034E-6</v>
      </c>
      <c r="BA384" s="18">
        <f t="shared" si="438"/>
        <v>6.0535363699596676E-7</v>
      </c>
      <c r="BB384" s="18">
        <f t="shared" si="439"/>
        <v>8.049560269317339E-8</v>
      </c>
      <c r="BC384" s="18">
        <f t="shared" si="440"/>
        <v>8.5629842220379992E-9</v>
      </c>
      <c r="BD384" s="18">
        <f t="shared" si="441"/>
        <v>9.9761033159931228E-6</v>
      </c>
      <c r="BE384" s="18">
        <f t="shared" si="442"/>
        <v>6.1480729515802348E-6</v>
      </c>
      <c r="BF384" s="18">
        <f t="shared" si="443"/>
        <v>1.8944671992999322E-6</v>
      </c>
      <c r="BG384" s="18">
        <f t="shared" si="444"/>
        <v>3.8917408186152046E-7</v>
      </c>
      <c r="BH384" s="18">
        <f t="shared" si="445"/>
        <v>5.9960050792404403E-8</v>
      </c>
      <c r="BI384" s="18">
        <f t="shared" si="446"/>
        <v>7.3904360204685937E-9</v>
      </c>
      <c r="BJ384" s="19">
        <f t="shared" si="447"/>
        <v>0.31216100987517198</v>
      </c>
      <c r="BK384" s="19">
        <f t="shared" si="448"/>
        <v>0.43004867675786279</v>
      </c>
      <c r="BL384" s="19">
        <f t="shared" si="449"/>
        <v>0.24984212697335081</v>
      </c>
      <c r="BM384" s="19">
        <f t="shared" si="450"/>
        <v>0.10946686273554219</v>
      </c>
      <c r="BN384" s="19">
        <f t="shared" si="451"/>
        <v>0.89052771807166364</v>
      </c>
    </row>
    <row r="385" spans="1:66" x14ac:dyDescent="0.25">
      <c r="A385" t="s">
        <v>37</v>
      </c>
      <c r="B385" t="s">
        <v>226</v>
      </c>
      <c r="C385" t="s">
        <v>231</v>
      </c>
      <c r="D385" s="16">
        <v>44349</v>
      </c>
      <c r="E385" s="15">
        <f>VLOOKUP(A385,home!$A$2:$E$405,3,FALSE)</f>
        <v>1.77142857142857</v>
      </c>
      <c r="F385" s="15">
        <f>VLOOKUP(B385,home!$B$2:$E$405,3,FALSE)</f>
        <v>1.1299999999999999</v>
      </c>
      <c r="G385" s="15">
        <f>VLOOKUP(C385,away!$B$2:$E$405,4,FALSE)</f>
        <v>0.94</v>
      </c>
      <c r="H385" s="15">
        <f>VLOOKUP(A385,away!$A$2:$E$405,3,FALSE)</f>
        <v>1.3142857142857101</v>
      </c>
      <c r="I385" s="15">
        <f>VLOOKUP(C385,away!$B$2:$E$405,3,FALSE)</f>
        <v>0.85</v>
      </c>
      <c r="J385" s="15">
        <f>VLOOKUP(B385,home!$B$2:$E$405,4,FALSE)</f>
        <v>0.76</v>
      </c>
      <c r="K385" s="17">
        <f t="shared" si="452"/>
        <v>1.8816114285714269</v>
      </c>
      <c r="L385" s="17">
        <f t="shared" si="453"/>
        <v>0.84902857142856858</v>
      </c>
      <c r="M385" s="18">
        <f t="shared" si="398"/>
        <v>6.517756267680172E-2</v>
      </c>
      <c r="N385" s="18">
        <f t="shared" si="399"/>
        <v>0.12263884681910059</v>
      </c>
      <c r="O385" s="18">
        <f t="shared" si="400"/>
        <v>5.533761292868096E-2</v>
      </c>
      <c r="P385" s="18">
        <f t="shared" si="401"/>
        <v>0.10412388491646804</v>
      </c>
      <c r="Q385" s="18">
        <f t="shared" si="402"/>
        <v>0.11537932788082016</v>
      </c>
      <c r="R385" s="18">
        <f t="shared" si="403"/>
        <v>2.3491607225552536E-2</v>
      </c>
      <c r="S385" s="18">
        <f t="shared" si="404"/>
        <v>4.1585566277844016E-2</v>
      </c>
      <c r="T385" s="18">
        <f t="shared" si="405"/>
        <v>9.7960345923041162E-2</v>
      </c>
      <c r="U385" s="18">
        <f t="shared" si="406"/>
        <v>4.4202076631110761E-2</v>
      </c>
      <c r="V385" s="18">
        <f t="shared" si="407"/>
        <v>7.3816314481171975E-3</v>
      </c>
      <c r="W385" s="18">
        <f t="shared" si="408"/>
        <v>7.2366353987147025E-2</v>
      </c>
      <c r="X385" s="18">
        <f t="shared" si="409"/>
        <v>6.1441102145201543E-2</v>
      </c>
      <c r="Y385" s="18">
        <f t="shared" si="410"/>
        <v>2.6082625590668609E-2</v>
      </c>
      <c r="Z385" s="18">
        <f t="shared" si="411"/>
        <v>6.6483485744239694E-3</v>
      </c>
      <c r="AA385" s="18">
        <f t="shared" si="412"/>
        <v>1.2509608658762694E-2</v>
      </c>
      <c r="AB385" s="18">
        <f t="shared" si="413"/>
        <v>1.1769111309641986E-2</v>
      </c>
      <c r="AC385" s="18">
        <f t="shared" si="414"/>
        <v>7.3702907856001856E-4</v>
      </c>
      <c r="AD385" s="18">
        <f t="shared" si="415"/>
        <v>3.4041339676565328E-2</v>
      </c>
      <c r="AE385" s="18">
        <f t="shared" si="416"/>
        <v>2.8902069995108914E-2</v>
      </c>
      <c r="AF385" s="18">
        <f t="shared" si="417"/>
        <v>1.2269341599637907E-2</v>
      </c>
      <c r="AG385" s="18">
        <f t="shared" si="418"/>
        <v>3.4723405235698931E-3</v>
      </c>
      <c r="AH385" s="18">
        <f t="shared" si="419"/>
        <v>1.4111594731255857E-3</v>
      </c>
      <c r="AI385" s="18">
        <f t="shared" si="420"/>
        <v>2.6552537921699353E-3</v>
      </c>
      <c r="AJ385" s="18">
        <f t="shared" si="421"/>
        <v>2.4980779405522863E-3</v>
      </c>
      <c r="AK385" s="18">
        <f t="shared" si="422"/>
        <v>1.5668040008017851E-3</v>
      </c>
      <c r="AL385" s="18">
        <f t="shared" si="423"/>
        <v>4.7097392295332557E-5</v>
      </c>
      <c r="AM385" s="18">
        <f t="shared" si="424"/>
        <v>1.2810514755861462E-2</v>
      </c>
      <c r="AN385" s="18">
        <f t="shared" si="425"/>
        <v>1.0876493042433657E-2</v>
      </c>
      <c r="AO385" s="18">
        <f t="shared" si="426"/>
        <v>4.6172266749851055E-3</v>
      </c>
      <c r="AP385" s="18">
        <f t="shared" si="427"/>
        <v>1.3067191226081613E-3</v>
      </c>
      <c r="AQ385" s="18">
        <f t="shared" si="428"/>
        <v>2.7736046748159991E-4</v>
      </c>
      <c r="AR385" s="18">
        <f t="shared" si="429"/>
        <v>2.3962294230514159E-4</v>
      </c>
      <c r="AS385" s="18">
        <f t="shared" si="430"/>
        <v>4.5087726678926605E-4</v>
      </c>
      <c r="AT385" s="18">
        <f t="shared" si="431"/>
        <v>4.2418790903686577E-4</v>
      </c>
      <c r="AU385" s="18">
        <f t="shared" si="432"/>
        <v>2.6605227250186116E-4</v>
      </c>
      <c r="AV385" s="18">
        <f t="shared" si="433"/>
        <v>1.2515174913422541E-4</v>
      </c>
      <c r="AW385" s="18">
        <f t="shared" si="434"/>
        <v>2.0900015510716007E-6</v>
      </c>
      <c r="AX385" s="18">
        <f t="shared" si="435"/>
        <v>4.0174018284186387E-3</v>
      </c>
      <c r="AY385" s="18">
        <f t="shared" si="436"/>
        <v>3.4108889352367964E-3</v>
      </c>
      <c r="AZ385" s="18">
        <f t="shared" si="437"/>
        <v>1.447971079992804E-3</v>
      </c>
      <c r="BA385" s="18">
        <f t="shared" si="438"/>
        <v>4.09789605838724E-4</v>
      </c>
      <c r="BB385" s="18">
        <f t="shared" si="439"/>
        <v>8.6980770907882002E-5</v>
      </c>
      <c r="BC385" s="18">
        <f t="shared" si="440"/>
        <v>1.4769831933134936E-5</v>
      </c>
      <c r="BD385" s="18">
        <f t="shared" si="441"/>
        <v>3.3907787397807437E-5</v>
      </c>
      <c r="BE385" s="18">
        <f t="shared" si="442"/>
        <v>6.3801280285284668E-5</v>
      </c>
      <c r="BF385" s="18">
        <f t="shared" si="443"/>
        <v>6.002460907114027E-5</v>
      </c>
      <c r="BG385" s="18">
        <f t="shared" si="444"/>
        <v>3.7647663474596552E-5</v>
      </c>
      <c r="BH385" s="18">
        <f t="shared" si="445"/>
        <v>1.7709568463202993E-5</v>
      </c>
      <c r="BI385" s="18">
        <f t="shared" si="446"/>
        <v>6.6645052830861772E-6</v>
      </c>
      <c r="BJ385" s="19">
        <f t="shared" si="447"/>
        <v>0.61382981025655903</v>
      </c>
      <c r="BK385" s="19">
        <f t="shared" si="448"/>
        <v>0.22246366072532314</v>
      </c>
      <c r="BL385" s="19">
        <f t="shared" si="449"/>
        <v>0.15716695951414103</v>
      </c>
      <c r="BM385" s="19">
        <f t="shared" si="450"/>
        <v>0.51055113768933724</v>
      </c>
      <c r="BN385" s="19">
        <f t="shared" si="451"/>
        <v>0.48614884244742407</v>
      </c>
    </row>
    <row r="386" spans="1:66" x14ac:dyDescent="0.25">
      <c r="A386" t="s">
        <v>37</v>
      </c>
      <c r="B386" t="s">
        <v>38</v>
      </c>
      <c r="C386" t="s">
        <v>230</v>
      </c>
      <c r="D386" s="16">
        <v>44349</v>
      </c>
      <c r="E386" s="15">
        <f>VLOOKUP(A386,home!$A$2:$E$405,3,FALSE)</f>
        <v>1.77142857142857</v>
      </c>
      <c r="F386" s="15">
        <f>VLOOKUP(B386,home!$B$2:$E$405,3,FALSE)</f>
        <v>0.56000000000000005</v>
      </c>
      <c r="G386" s="15">
        <f>VLOOKUP(C386,away!$B$2:$E$405,4,FALSE)</f>
        <v>0.92</v>
      </c>
      <c r="H386" s="15">
        <f>VLOOKUP(A386,away!$A$2:$E$405,3,FALSE)</f>
        <v>1.3142857142857101</v>
      </c>
      <c r="I386" s="15">
        <f>VLOOKUP(C386,away!$B$2:$E$405,3,FALSE)</f>
        <v>1.1299999999999999</v>
      </c>
      <c r="J386" s="15">
        <f>VLOOKUP(B386,home!$B$2:$E$405,4,FALSE)</f>
        <v>0.76</v>
      </c>
      <c r="K386" s="17">
        <f t="shared" si="452"/>
        <v>0.91263999999999945</v>
      </c>
      <c r="L386" s="17">
        <f t="shared" si="453"/>
        <v>1.1287085714285676</v>
      </c>
      <c r="M386" s="18">
        <f t="shared" si="398"/>
        <v>0.1298534760589348</v>
      </c>
      <c r="N386" s="18">
        <f t="shared" si="399"/>
        <v>0.11850947639042617</v>
      </c>
      <c r="O386" s="18">
        <f t="shared" si="400"/>
        <v>0.14656673145751398</v>
      </c>
      <c r="P386" s="18">
        <f t="shared" si="401"/>
        <v>0.13376266179738547</v>
      </c>
      <c r="Q386" s="18">
        <f t="shared" si="402"/>
        <v>5.4078244266479239E-2</v>
      </c>
      <c r="R386" s="18">
        <f t="shared" si="403"/>
        <v>8.2715563041182563E-2</v>
      </c>
      <c r="S386" s="18">
        <f t="shared" si="404"/>
        <v>3.4447382993045825E-2</v>
      </c>
      <c r="T386" s="18">
        <f t="shared" si="405"/>
        <v>6.1038577831382904E-2</v>
      </c>
      <c r="U386" s="18">
        <f t="shared" si="406"/>
        <v>7.5489531453904801E-2</v>
      </c>
      <c r="V386" s="18">
        <f t="shared" si="407"/>
        <v>3.9427119284752158E-3</v>
      </c>
      <c r="W386" s="18">
        <f t="shared" si="408"/>
        <v>1.645132294911986E-2</v>
      </c>
      <c r="X386" s="18">
        <f t="shared" si="409"/>
        <v>1.8568749224011086E-2</v>
      </c>
      <c r="Y386" s="18">
        <f t="shared" si="410"/>
        <v>1.0479353204924441E-2</v>
      </c>
      <c r="Z386" s="18">
        <f t="shared" si="411"/>
        <v>3.1120588331707603E-2</v>
      </c>
      <c r="AA386" s="18">
        <f t="shared" si="412"/>
        <v>2.8401893735049605E-2</v>
      </c>
      <c r="AB386" s="18">
        <f t="shared" si="413"/>
        <v>1.2960352149177829E-2</v>
      </c>
      <c r="AC386" s="18">
        <f t="shared" si="414"/>
        <v>2.5383785356552081E-4</v>
      </c>
      <c r="AD386" s="18">
        <f t="shared" si="415"/>
        <v>3.7535338440711843E-3</v>
      </c>
      <c r="AE386" s="18">
        <f t="shared" si="416"/>
        <v>4.2366458229503657E-3</v>
      </c>
      <c r="AF386" s="18">
        <f t="shared" si="417"/>
        <v>2.3909692272355582E-3</v>
      </c>
      <c r="AG386" s="18">
        <f t="shared" si="418"/>
        <v>8.9956915360090448E-4</v>
      </c>
      <c r="AH386" s="18">
        <f t="shared" si="419"/>
        <v>8.7815186994745654E-3</v>
      </c>
      <c r="AI386" s="18">
        <f t="shared" si="420"/>
        <v>8.0143652258884614E-3</v>
      </c>
      <c r="AJ386" s="18">
        <f t="shared" si="421"/>
        <v>3.6571151398774207E-3</v>
      </c>
      <c r="AK386" s="18">
        <f t="shared" si="422"/>
        <v>1.1125431870859092E-3</v>
      </c>
      <c r="AL386" s="18">
        <f t="shared" si="423"/>
        <v>1.0459181529325791E-5</v>
      </c>
      <c r="AM386" s="18">
        <f t="shared" si="424"/>
        <v>6.8512502549062499E-4</v>
      </c>
      <c r="AN386" s="18">
        <f t="shared" si="425"/>
        <v>7.733064887714842E-4</v>
      </c>
      <c r="AO386" s="18">
        <f t="shared" si="426"/>
        <v>4.3641883110885187E-4</v>
      </c>
      <c r="AP386" s="18">
        <f t="shared" si="427"/>
        <v>1.6419655846846586E-4</v>
      </c>
      <c r="AQ386" s="18">
        <f t="shared" si="428"/>
        <v>4.6332515735607374E-5</v>
      </c>
      <c r="AR386" s="18">
        <f t="shared" si="429"/>
        <v>1.9823550852514351E-3</v>
      </c>
      <c r="AS386" s="18">
        <f t="shared" si="430"/>
        <v>1.8091765450038684E-3</v>
      </c>
      <c r="AT386" s="18">
        <f t="shared" si="431"/>
        <v>8.2556344101616475E-4</v>
      </c>
      <c r="AU386" s="18">
        <f t="shared" si="432"/>
        <v>2.5114740626966408E-4</v>
      </c>
      <c r="AV386" s="18">
        <f t="shared" si="433"/>
        <v>5.7301792214486502E-5</v>
      </c>
      <c r="AW386" s="18">
        <f t="shared" si="434"/>
        <v>2.9927919187711092E-7</v>
      </c>
      <c r="AX386" s="18">
        <f t="shared" si="435"/>
        <v>1.0421208387729389E-4</v>
      </c>
      <c r="AY386" s="18">
        <f t="shared" si="436"/>
        <v>1.1762507231873444E-4</v>
      </c>
      <c r="AZ386" s="18">
        <f t="shared" si="437"/>
        <v>6.6382213670530355E-5</v>
      </c>
      <c r="BA386" s="18">
        <f t="shared" si="438"/>
        <v>2.4975391186776752E-5</v>
      </c>
      <c r="BB386" s="18">
        <f t="shared" si="439"/>
        <v>7.0474845268241112E-6</v>
      </c>
      <c r="BC386" s="18">
        <f t="shared" si="440"/>
        <v>1.5909112384873133E-6</v>
      </c>
      <c r="BD386" s="18">
        <f t="shared" si="441"/>
        <v>3.7291686272305E-4</v>
      </c>
      <c r="BE386" s="18">
        <f t="shared" si="442"/>
        <v>3.4033884559556409E-4</v>
      </c>
      <c r="BF386" s="18">
        <f t="shared" si="443"/>
        <v>1.5530342202216773E-4</v>
      </c>
      <c r="BG386" s="18">
        <f t="shared" si="444"/>
        <v>4.7245371691437027E-5</v>
      </c>
      <c r="BH386" s="18">
        <f t="shared" si="445"/>
        <v>1.0779504005118263E-5</v>
      </c>
      <c r="BI386" s="18">
        <f t="shared" si="446"/>
        <v>1.9675613070462259E-6</v>
      </c>
      <c r="BJ386" s="19">
        <f t="shared" si="447"/>
        <v>0.2928336544905954</v>
      </c>
      <c r="BK386" s="19">
        <f t="shared" si="448"/>
        <v>0.30238815488525489</v>
      </c>
      <c r="BL386" s="19">
        <f t="shared" si="449"/>
        <v>0.37355370992625514</v>
      </c>
      <c r="BM386" s="19">
        <f t="shared" si="450"/>
        <v>0.33429262882876393</v>
      </c>
      <c r="BN386" s="19">
        <f t="shared" si="451"/>
        <v>0.66548615301192215</v>
      </c>
    </row>
    <row r="387" spans="1:66" x14ac:dyDescent="0.25">
      <c r="A387" t="s">
        <v>340</v>
      </c>
      <c r="B387" t="s">
        <v>394</v>
      </c>
      <c r="C387" t="s">
        <v>387</v>
      </c>
      <c r="D387" s="16">
        <v>44349</v>
      </c>
      <c r="E387" s="15">
        <f>VLOOKUP(A387,home!$A$2:$E$405,3,FALSE)</f>
        <v>1.36279069767442</v>
      </c>
      <c r="F387" s="15">
        <f>VLOOKUP(B387,home!$B$2:$E$405,3,FALSE)</f>
        <v>1.32</v>
      </c>
      <c r="G387" s="15">
        <f>VLOOKUP(C387,away!$B$2:$E$405,4,FALSE)</f>
        <v>1.53</v>
      </c>
      <c r="H387" s="15">
        <f>VLOOKUP(A387,away!$A$2:$E$405,3,FALSE)</f>
        <v>1.15348837209302</v>
      </c>
      <c r="I387" s="15">
        <f>VLOOKUP(C387,away!$B$2:$E$405,3,FALSE)</f>
        <v>0.67</v>
      </c>
      <c r="J387" s="15">
        <f>VLOOKUP(B387,home!$B$2:$E$405,4,FALSE)</f>
        <v>1.21</v>
      </c>
      <c r="K387" s="17">
        <f t="shared" si="452"/>
        <v>2.7522920930232586</v>
      </c>
      <c r="L387" s="17">
        <f t="shared" si="453"/>
        <v>0.93513302325581138</v>
      </c>
      <c r="M387" s="18">
        <f t="shared" si="398"/>
        <v>2.5036384897424994E-2</v>
      </c>
      <c r="N387" s="18">
        <f t="shared" si="399"/>
        <v>6.8907444191069728E-2</v>
      </c>
      <c r="O387" s="18">
        <f t="shared" si="400"/>
        <v>2.3412350300525169E-2</v>
      </c>
      <c r="P387" s="18">
        <f t="shared" si="401"/>
        <v>6.4437626611226123E-2</v>
      </c>
      <c r="Q387" s="18">
        <f t="shared" si="402"/>
        <v>9.4826706898761368E-2</v>
      </c>
      <c r="R387" s="18">
        <f t="shared" si="403"/>
        <v>1.0946830959027102E-2</v>
      </c>
      <c r="S387" s="18">
        <f t="shared" si="404"/>
        <v>4.146173399533868E-2</v>
      </c>
      <c r="T387" s="18">
        <f t="shared" si="405"/>
        <v>8.8675585107631419E-2</v>
      </c>
      <c r="U387" s="18">
        <f t="shared" si="406"/>
        <v>3.0128876292192502E-2</v>
      </c>
      <c r="V387" s="18">
        <f t="shared" si="407"/>
        <v>1.1856946709943474E-2</v>
      </c>
      <c r="W387" s="18">
        <f t="shared" si="408"/>
        <v>8.6996931868298336E-2</v>
      </c>
      <c r="X387" s="18">
        <f t="shared" si="409"/>
        <v>8.1353703911981656E-2</v>
      </c>
      <c r="Y387" s="18">
        <f t="shared" si="410"/>
        <v>3.8038267546134763E-2</v>
      </c>
      <c r="Z387" s="18">
        <f t="shared" si="411"/>
        <v>3.4122477099284431E-3</v>
      </c>
      <c r="AA387" s="18">
        <f t="shared" si="412"/>
        <v>9.3915023914727738E-3</v>
      </c>
      <c r="AB387" s="18">
        <f t="shared" si="413"/>
        <v>1.2924078886829773E-2</v>
      </c>
      <c r="AC387" s="18">
        <f t="shared" si="414"/>
        <v>1.9073078740571413E-3</v>
      </c>
      <c r="AD387" s="18">
        <f t="shared" si="415"/>
        <v>5.9860241924600169E-2</v>
      </c>
      <c r="AE387" s="18">
        <f t="shared" si="416"/>
        <v>5.5977289003775618E-2</v>
      </c>
      <c r="AF387" s="18">
        <f t="shared" si="417"/>
        <v>2.6173105749882488E-2</v>
      </c>
      <c r="AG387" s="18">
        <f t="shared" si="418"/>
        <v>8.1584451692938934E-3</v>
      </c>
      <c r="AH387" s="18">
        <f t="shared" si="419"/>
        <v>7.9772637927077571E-4</v>
      </c>
      <c r="AI387" s="18">
        <f t="shared" si="420"/>
        <v>2.1955760060630288E-3</v>
      </c>
      <c r="AJ387" s="18">
        <f t="shared" si="421"/>
        <v>3.0214332405594309E-3</v>
      </c>
      <c r="AK387" s="18">
        <f t="shared" si="422"/>
        <v>2.7719556058631209E-3</v>
      </c>
      <c r="AL387" s="18">
        <f t="shared" si="423"/>
        <v>1.963580494942561E-4</v>
      </c>
      <c r="AM387" s="18">
        <f t="shared" si="424"/>
        <v>3.2950574107107264E-2</v>
      </c>
      <c r="AN387" s="18">
        <f t="shared" si="425"/>
        <v>3.0813169982793868E-2</v>
      </c>
      <c r="AO387" s="18">
        <f t="shared" si="426"/>
        <v>1.4407206401052622E-2</v>
      </c>
      <c r="AP387" s="18">
        <f t="shared" si="427"/>
        <v>4.4908848261622728E-3</v>
      </c>
      <c r="AQ387" s="18">
        <f t="shared" si="428"/>
        <v>1.0498936761456936E-3</v>
      </c>
      <c r="AR387" s="18">
        <f t="shared" si="429"/>
        <v>1.4919605615567856E-4</v>
      </c>
      <c r="AS387" s="18">
        <f t="shared" si="430"/>
        <v>4.1063112566752815E-4</v>
      </c>
      <c r="AT387" s="18">
        <f t="shared" si="431"/>
        <v>5.6508840016198899E-4</v>
      </c>
      <c r="AU387" s="18">
        <f t="shared" si="432"/>
        <v>5.184294452083352E-4</v>
      </c>
      <c r="AV387" s="18">
        <f t="shared" si="433"/>
        <v>3.5671731570933394E-4</v>
      </c>
      <c r="AW387" s="18">
        <f t="shared" si="434"/>
        <v>1.4038287262561098E-5</v>
      </c>
      <c r="AX387" s="18">
        <f t="shared" si="435"/>
        <v>1.511493409592805E-2</v>
      </c>
      <c r="AY387" s="18">
        <f t="shared" si="436"/>
        <v>1.413447401743754E-2</v>
      </c>
      <c r="AZ387" s="18">
        <f t="shared" si="437"/>
        <v>6.6088067100285395E-3</v>
      </c>
      <c r="BA387" s="18">
        <f t="shared" si="438"/>
        <v>2.0600377996207609E-3</v>
      </c>
      <c r="BB387" s="18">
        <f t="shared" si="439"/>
        <v>4.8160234389515273E-4</v>
      </c>
      <c r="BC387" s="18">
        <f t="shared" si="440"/>
        <v>9.0072451170751855E-5</v>
      </c>
      <c r="BD387" s="18">
        <f t="shared" si="441"/>
        <v>2.3253026508450575E-5</v>
      </c>
      <c r="BE387" s="18">
        <f t="shared" si="442"/>
        <v>6.3999120998068737E-5</v>
      </c>
      <c r="BF387" s="18">
        <f t="shared" si="443"/>
        <v>8.80721373417117E-5</v>
      </c>
      <c r="BG387" s="18">
        <f t="shared" si="444"/>
        <v>8.0800082407083868E-5</v>
      </c>
      <c r="BH387" s="18">
        <f t="shared" si="445"/>
        <v>5.5596356981161165E-5</v>
      </c>
      <c r="BI387" s="18">
        <f t="shared" si="446"/>
        <v>3.0603482744029645E-5</v>
      </c>
      <c r="BJ387" s="19">
        <f t="shared" si="447"/>
        <v>0.73116937778277169</v>
      </c>
      <c r="BK387" s="19">
        <f t="shared" si="448"/>
        <v>0.15903083215492217</v>
      </c>
      <c r="BL387" s="19">
        <f t="shared" si="449"/>
        <v>9.7932716611687051E-2</v>
      </c>
      <c r="BM387" s="19">
        <f t="shared" si="450"/>
        <v>0.68985739467109997</v>
      </c>
      <c r="BN387" s="19">
        <f t="shared" si="451"/>
        <v>0.28756734385803451</v>
      </c>
    </row>
    <row r="388" spans="1:66" x14ac:dyDescent="0.25">
      <c r="A388" t="s">
        <v>340</v>
      </c>
      <c r="B388" t="s">
        <v>390</v>
      </c>
      <c r="C388" t="s">
        <v>413</v>
      </c>
      <c r="D388" s="16">
        <v>44349</v>
      </c>
      <c r="E388" s="15">
        <f>VLOOKUP(A388,home!$A$2:$E$405,3,FALSE)</f>
        <v>1.36279069767442</v>
      </c>
      <c r="F388" s="15">
        <f>VLOOKUP(B388,home!$B$2:$E$405,3,FALSE)</f>
        <v>0.4</v>
      </c>
      <c r="G388" s="15">
        <f>VLOOKUP(C388,away!$B$2:$E$405,4,FALSE)</f>
        <v>0.73</v>
      </c>
      <c r="H388" s="15">
        <f>VLOOKUP(A388,away!$A$2:$E$405,3,FALSE)</f>
        <v>1.15348837209302</v>
      </c>
      <c r="I388" s="15">
        <f>VLOOKUP(C388,away!$B$2:$E$405,3,FALSE)</f>
        <v>1.28</v>
      </c>
      <c r="J388" s="15">
        <f>VLOOKUP(B388,home!$B$2:$E$405,4,FALSE)</f>
        <v>0.95</v>
      </c>
      <c r="K388" s="17">
        <f t="shared" si="452"/>
        <v>0.39793488372093061</v>
      </c>
      <c r="L388" s="17">
        <f t="shared" si="453"/>
        <v>1.4026418604651123</v>
      </c>
      <c r="M388" s="18">
        <f t="shared" si="398"/>
        <v>0.16520358053556417</v>
      </c>
      <c r="N388" s="18">
        <f t="shared" si="399"/>
        <v>6.5740267610701106E-2</v>
      </c>
      <c r="O388" s="18">
        <f t="shared" si="400"/>
        <v>0.23172145755790174</v>
      </c>
      <c r="P388" s="18">
        <f t="shared" si="401"/>
        <v>9.221005126894817E-2</v>
      </c>
      <c r="Q388" s="18">
        <f t="shared" si="402"/>
        <v>1.3080172873723603E-2</v>
      </c>
      <c r="R388" s="18">
        <f t="shared" si="403"/>
        <v>0.16251110816935149</v>
      </c>
      <c r="S388" s="18">
        <f t="shared" si="404"/>
        <v>1.2866993450531839E-2</v>
      </c>
      <c r="T388" s="18">
        <f t="shared" si="405"/>
        <v>1.8346798014804971E-2</v>
      </c>
      <c r="U388" s="18">
        <f t="shared" si="406"/>
        <v>6.4668838932730441E-2</v>
      </c>
      <c r="V388" s="18">
        <f t="shared" si="407"/>
        <v>7.9798252011543263E-4</v>
      </c>
      <c r="W388" s="18">
        <f t="shared" si="408"/>
        <v>1.7350190238516244E-3</v>
      </c>
      <c r="X388" s="18">
        <f t="shared" si="409"/>
        <v>2.4336103115576058E-3</v>
      </c>
      <c r="Y388" s="18">
        <f t="shared" si="410"/>
        <v>1.7067418475251212E-3</v>
      </c>
      <c r="Z388" s="18">
        <f t="shared" si="411"/>
        <v>7.5981627702968721E-2</v>
      </c>
      <c r="AA388" s="18">
        <f t="shared" si="412"/>
        <v>3.0235740184907892E-2</v>
      </c>
      <c r="AB388" s="18">
        <f t="shared" si="413"/>
        <v>6.0159278773487951E-3</v>
      </c>
      <c r="AC388" s="18">
        <f t="shared" si="414"/>
        <v>2.7837626480698537E-5</v>
      </c>
      <c r="AD388" s="18">
        <f t="shared" si="415"/>
        <v>1.7260614837749967E-4</v>
      </c>
      <c r="AE388" s="18">
        <f t="shared" si="416"/>
        <v>2.4210460908793337E-4</v>
      </c>
      <c r="AF388" s="18">
        <f t="shared" si="417"/>
        <v>1.6979302965913884E-4</v>
      </c>
      <c r="AG388" s="18">
        <f t="shared" si="418"/>
        <v>7.9386270338367457E-5</v>
      </c>
      <c r="AH388" s="18">
        <f t="shared" si="419"/>
        <v>2.6643752910614903E-2</v>
      </c>
      <c r="AI388" s="18">
        <f t="shared" si="420"/>
        <v>1.0602478716374746E-2</v>
      </c>
      <c r="AJ388" s="18">
        <f t="shared" si="421"/>
        <v>2.1095480675771129E-3</v>
      </c>
      <c r="AK388" s="18">
        <f t="shared" si="422"/>
        <v>2.7982092165833745E-4</v>
      </c>
      <c r="AL388" s="18">
        <f t="shared" si="423"/>
        <v>6.2151412376645141E-7</v>
      </c>
      <c r="AM388" s="18">
        <f t="shared" si="424"/>
        <v>1.3737201516823608E-5</v>
      </c>
      <c r="AN388" s="18">
        <f t="shared" si="425"/>
        <v>1.9268373893141629E-5</v>
      </c>
      <c r="AO388" s="18">
        <f t="shared" si="426"/>
        <v>1.3513313902806791E-5</v>
      </c>
      <c r="AP388" s="18">
        <f t="shared" si="427"/>
        <v>6.3181132512273254E-6</v>
      </c>
      <c r="AQ388" s="18">
        <f t="shared" si="428"/>
        <v>2.2155125313326947E-6</v>
      </c>
      <c r="AR388" s="18">
        <f t="shared" si="429"/>
        <v>7.474328630463517E-3</v>
      </c>
      <c r="AS388" s="18">
        <f t="shared" si="430"/>
        <v>2.9742960944555215E-3</v>
      </c>
      <c r="AT388" s="18">
        <f t="shared" si="431"/>
        <v>5.9178808524938795E-4</v>
      </c>
      <c r="AU388" s="18">
        <f t="shared" si="432"/>
        <v>7.8497707630382463E-5</v>
      </c>
      <c r="AV388" s="18">
        <f t="shared" si="433"/>
        <v>7.8092440395639637E-6</v>
      </c>
      <c r="AW388" s="18">
        <f t="shared" si="434"/>
        <v>9.6362333725674609E-9</v>
      </c>
      <c r="AX388" s="18">
        <f t="shared" si="435"/>
        <v>9.110852813746987E-7</v>
      </c>
      <c r="AY388" s="18">
        <f t="shared" si="436"/>
        <v>1.2779263541097877E-6</v>
      </c>
      <c r="AZ388" s="18">
        <f t="shared" si="437"/>
        <v>8.9623649943297554E-7</v>
      </c>
      <c r="BA388" s="18">
        <f t="shared" si="438"/>
        <v>4.1903294366046928E-7</v>
      </c>
      <c r="BB388" s="18">
        <f t="shared" si="439"/>
        <v>1.4693828692302336E-7</v>
      </c>
      <c r="BC388" s="18">
        <f t="shared" si="440"/>
        <v>4.1220358428653136E-8</v>
      </c>
      <c r="BD388" s="18">
        <f t="shared" si="441"/>
        <v>1.7473010359934989E-3</v>
      </c>
      <c r="BE388" s="18">
        <f t="shared" si="442"/>
        <v>6.9531203458353451E-4</v>
      </c>
      <c r="BF388" s="18">
        <f t="shared" si="443"/>
        <v>1.3834445681588123E-4</v>
      </c>
      <c r="BG388" s="18">
        <f t="shared" si="444"/>
        <v>1.8350695112154335E-5</v>
      </c>
      <c r="BH388" s="18">
        <f t="shared" si="445"/>
        <v>1.8255954314133463E-6</v>
      </c>
      <c r="BI388" s="18">
        <f t="shared" si="446"/>
        <v>1.4529362114418645E-7</v>
      </c>
      <c r="BJ388" s="19">
        <f t="shared" si="447"/>
        <v>0.10376524469444624</v>
      </c>
      <c r="BK388" s="19">
        <f t="shared" si="448"/>
        <v>0.27110834484211815</v>
      </c>
      <c r="BL388" s="19">
        <f t="shared" si="449"/>
        <v>0.5485166722118614</v>
      </c>
      <c r="BM388" s="19">
        <f t="shared" si="450"/>
        <v>0.26890398314508374</v>
      </c>
      <c r="BN388" s="19">
        <f t="shared" si="451"/>
        <v>0.73046663801619038</v>
      </c>
    </row>
    <row r="389" spans="1:66" x14ac:dyDescent="0.25">
      <c r="A389" t="s">
        <v>340</v>
      </c>
      <c r="B389" t="s">
        <v>378</v>
      </c>
      <c r="C389" t="s">
        <v>431</v>
      </c>
      <c r="D389" s="16">
        <v>44349</v>
      </c>
      <c r="E389" s="15">
        <f>VLOOKUP(A389,home!$A$2:$E$405,3,FALSE)</f>
        <v>1.36279069767442</v>
      </c>
      <c r="F389" s="15">
        <f>VLOOKUP(B389,home!$B$2:$E$405,3,FALSE)</f>
        <v>0.67</v>
      </c>
      <c r="G389" s="15">
        <f>VLOOKUP(C389,away!$B$2:$E$405,4,FALSE)</f>
        <v>0.8</v>
      </c>
      <c r="H389" s="15">
        <f>VLOOKUP(A389,away!$A$2:$E$405,3,FALSE)</f>
        <v>1.15348837209302</v>
      </c>
      <c r="I389" s="15">
        <f>VLOOKUP(C389,away!$B$2:$E$405,3,FALSE)</f>
        <v>0.93</v>
      </c>
      <c r="J389" s="15">
        <f>VLOOKUP(B389,home!$B$2:$E$405,4,FALSE)</f>
        <v>1.34</v>
      </c>
      <c r="K389" s="17">
        <f t="shared" si="452"/>
        <v>0.73045581395348913</v>
      </c>
      <c r="L389" s="17">
        <f t="shared" si="453"/>
        <v>1.4374772093023218</v>
      </c>
      <c r="M389" s="18">
        <f t="shared" si="398"/>
        <v>0.1144138634636519</v>
      </c>
      <c r="N389" s="18">
        <f t="shared" si="399"/>
        <v>8.3574271763905222E-2</v>
      </c>
      <c r="O389" s="18">
        <f t="shared" si="400"/>
        <v>0.1644673211572272</v>
      </c>
      <c r="P389" s="18">
        <f t="shared" si="401"/>
        <v>0.12013611094465232</v>
      </c>
      <c r="Q389" s="18">
        <f t="shared" si="402"/>
        <v>3.0523656353436738E-2</v>
      </c>
      <c r="R389" s="18">
        <f t="shared" si="403"/>
        <v>0.11820901291925986</v>
      </c>
      <c r="S389" s="18">
        <f t="shared" si="404"/>
        <v>3.1536137134052206E-2</v>
      </c>
      <c r="T389" s="18">
        <f t="shared" si="405"/>
        <v>4.3877060352641328E-2</v>
      </c>
      <c r="U389" s="18">
        <f t="shared" si="406"/>
        <v>8.6346460748576478E-2</v>
      </c>
      <c r="V389" s="18">
        <f t="shared" si="407"/>
        <v>3.679263600881407E-3</v>
      </c>
      <c r="W389" s="18">
        <f t="shared" si="408"/>
        <v>7.432060748828742E-3</v>
      </c>
      <c r="X389" s="18">
        <f t="shared" si="409"/>
        <v>1.0683417944591664E-2</v>
      </c>
      <c r="Y389" s="18">
        <f t="shared" si="410"/>
        <v>7.6785849064009877E-3</v>
      </c>
      <c r="Z389" s="18">
        <f t="shared" si="411"/>
        <v>5.6640920668519917E-2</v>
      </c>
      <c r="AA389" s="18">
        <f t="shared" si="412"/>
        <v>4.1373689809998726E-2</v>
      </c>
      <c r="AB389" s="18">
        <f t="shared" si="413"/>
        <v>1.5110826133210895E-2</v>
      </c>
      <c r="AC389" s="18">
        <f t="shared" si="414"/>
        <v>2.4145479772351444E-4</v>
      </c>
      <c r="AD389" s="18">
        <f t="shared" si="415"/>
        <v>1.3571979959093692E-3</v>
      </c>
      <c r="AE389" s="18">
        <f t="shared" si="416"/>
        <v>1.9509411876305039E-3</v>
      </c>
      <c r="AF389" s="18">
        <f t="shared" si="417"/>
        <v>1.4022167469540272E-3</v>
      </c>
      <c r="AG389" s="18">
        <f t="shared" si="418"/>
        <v>6.7188487208281827E-4</v>
      </c>
      <c r="AH389" s="18">
        <f t="shared" si="419"/>
        <v>2.0355008143724564E-2</v>
      </c>
      <c r="AI389" s="18">
        <f t="shared" si="420"/>
        <v>1.4868434041654228E-2</v>
      </c>
      <c r="AJ389" s="18">
        <f t="shared" si="421"/>
        <v>5.4303670450551508E-3</v>
      </c>
      <c r="AK389" s="18">
        <f t="shared" si="422"/>
        <v>1.3222143933206548E-3</v>
      </c>
      <c r="AL389" s="18">
        <f t="shared" si="423"/>
        <v>1.0141232710543367E-5</v>
      </c>
      <c r="AM389" s="18">
        <f t="shared" si="424"/>
        <v>1.9827463335960456E-4</v>
      </c>
      <c r="AN389" s="18">
        <f t="shared" si="425"/>
        <v>2.8501526663720538E-4</v>
      </c>
      <c r="AO389" s="18">
        <f t="shared" si="426"/>
        <v>2.048514750471036E-4</v>
      </c>
      <c r="AP389" s="18">
        <f t="shared" si="427"/>
        <v>9.8156442224058222E-5</v>
      </c>
      <c r="AQ389" s="18">
        <f t="shared" si="428"/>
        <v>3.527441216082097E-5</v>
      </c>
      <c r="AR389" s="18">
        <f t="shared" si="429"/>
        <v>5.8519720603534466E-3</v>
      </c>
      <c r="AS389" s="18">
        <f t="shared" si="430"/>
        <v>4.2746070145785542E-3</v>
      </c>
      <c r="AT389" s="18">
        <f t="shared" si="431"/>
        <v>1.5612057730826354E-3</v>
      </c>
      <c r="AU389" s="18">
        <f t="shared" si="432"/>
        <v>3.8013061124198764E-4</v>
      </c>
      <c r="AV389" s="18">
        <f t="shared" si="433"/>
        <v>6.9417153760850856E-5</v>
      </c>
      <c r="AW389" s="18">
        <f t="shared" si="434"/>
        <v>2.9578978095323529E-7</v>
      </c>
      <c r="AX389" s="18">
        <f t="shared" si="435"/>
        <v>2.4138476449503248E-5</v>
      </c>
      <c r="AY389" s="18">
        <f t="shared" si="436"/>
        <v>3.4698509763441744E-5</v>
      </c>
      <c r="AZ389" s="18">
        <f t="shared" si="437"/>
        <v>2.4939158490850807E-5</v>
      </c>
      <c r="BA389" s="18">
        <f t="shared" si="438"/>
        <v>1.194982398325884E-5</v>
      </c>
      <c r="BB389" s="18">
        <f t="shared" si="439"/>
        <v>4.294399907777221E-6</v>
      </c>
      <c r="BC389" s="18">
        <f t="shared" si="440"/>
        <v>1.2346203990119499E-6</v>
      </c>
      <c r="BD389" s="18">
        <f t="shared" si="441"/>
        <v>1.4020127443720011E-3</v>
      </c>
      <c r="BE389" s="18">
        <f t="shared" si="442"/>
        <v>1.0241083603634152E-3</v>
      </c>
      <c r="BF389" s="18">
        <f t="shared" si="443"/>
        <v>3.7403295297291569E-4</v>
      </c>
      <c r="BG389" s="18">
        <f t="shared" si="444"/>
        <v>9.1071515036419433E-5</v>
      </c>
      <c r="BH389" s="18">
        <f t="shared" si="445"/>
        <v>1.6630929410976296E-5</v>
      </c>
      <c r="BI389" s="18">
        <f t="shared" si="446"/>
        <v>2.4296318159395428E-6</v>
      </c>
      <c r="BJ389" s="19">
        <f t="shared" si="447"/>
        <v>0.19007412009080402</v>
      </c>
      <c r="BK389" s="19">
        <f t="shared" si="448"/>
        <v>0.2700516696834353</v>
      </c>
      <c r="BL389" s="19">
        <f t="shared" si="449"/>
        <v>0.48253095313901684</v>
      </c>
      <c r="BM389" s="19">
        <f t="shared" si="450"/>
        <v>0.36793902425966041</v>
      </c>
      <c r="BN389" s="19">
        <f t="shared" si="451"/>
        <v>0.63132423660213333</v>
      </c>
    </row>
    <row r="390" spans="1:66" x14ac:dyDescent="0.25">
      <c r="A390" t="s">
        <v>340</v>
      </c>
      <c r="B390" t="s">
        <v>415</v>
      </c>
      <c r="C390" t="s">
        <v>385</v>
      </c>
      <c r="D390" s="16">
        <v>44349</v>
      </c>
      <c r="E390" s="15">
        <f>VLOOKUP(A390,home!$A$2:$E$405,3,FALSE)</f>
        <v>1.36279069767442</v>
      </c>
      <c r="F390" s="15">
        <f>VLOOKUP(B390,home!$B$2:$E$405,3,FALSE)</f>
        <v>1.32</v>
      </c>
      <c r="G390" s="15">
        <f>VLOOKUP(C390,away!$B$2:$E$405,4,FALSE)</f>
        <v>1.32</v>
      </c>
      <c r="H390" s="15">
        <f>VLOOKUP(A390,away!$A$2:$E$405,3,FALSE)</f>
        <v>1.15348837209302</v>
      </c>
      <c r="I390" s="15">
        <f>VLOOKUP(C390,away!$B$2:$E$405,3,FALSE)</f>
        <v>0.59</v>
      </c>
      <c r="J390" s="15">
        <f>VLOOKUP(B390,home!$B$2:$E$405,4,FALSE)</f>
        <v>0.61</v>
      </c>
      <c r="K390" s="17">
        <f t="shared" si="452"/>
        <v>2.3745265116279097</v>
      </c>
      <c r="L390" s="17">
        <f t="shared" si="453"/>
        <v>0.41514046511627783</v>
      </c>
      <c r="M390" s="18">
        <f t="shared" si="398"/>
        <v>6.1441672013956332E-2</v>
      </c>
      <c r="N390" s="18">
        <f t="shared" si="399"/>
        <v>0.14589487911588589</v>
      </c>
      <c r="O390" s="18">
        <f t="shared" si="400"/>
        <v>2.5506924297395626E-2</v>
      </c>
      <c r="P390" s="18">
        <f t="shared" si="401"/>
        <v>6.0566867974252009E-2</v>
      </c>
      <c r="Q390" s="18">
        <f t="shared" si="402"/>
        <v>0.1732156291857101</v>
      </c>
      <c r="R390" s="18">
        <f t="shared" si="403"/>
        <v>5.2944782082532541E-3</v>
      </c>
      <c r="S390" s="18">
        <f t="shared" si="404"/>
        <v>1.4926129839765826E-2</v>
      </c>
      <c r="T390" s="18">
        <f t="shared" si="405"/>
        <v>7.1908816865564412E-2</v>
      </c>
      <c r="U390" s="18">
        <f t="shared" si="406"/>
        <v>1.2571878870733584E-2</v>
      </c>
      <c r="V390" s="18">
        <f t="shared" si="407"/>
        <v>1.6348458007933331E-3</v>
      </c>
      <c r="W390" s="18">
        <f t="shared" si="408"/>
        <v>0.13710170124325924</v>
      </c>
      <c r="X390" s="18">
        <f t="shared" si="409"/>
        <v>5.6916464022359614E-2</v>
      </c>
      <c r="Y390" s="18">
        <f t="shared" si="410"/>
        <v>1.181416367350813E-2</v>
      </c>
      <c r="Z390" s="18">
        <f t="shared" si="411"/>
        <v>7.3265071530741784E-4</v>
      </c>
      <c r="AA390" s="18">
        <f t="shared" si="412"/>
        <v>1.7396985472606155E-3</v>
      </c>
      <c r="AB390" s="18">
        <f t="shared" si="413"/>
        <v>2.0654801613554465E-3</v>
      </c>
      <c r="AC390" s="18">
        <f t="shared" si="414"/>
        <v>1.0072305827755076E-4</v>
      </c>
      <c r="AD390" s="18">
        <f t="shared" si="415"/>
        <v>8.1387906097852084E-2</v>
      </c>
      <c r="AE390" s="18">
        <f t="shared" si="416"/>
        <v>3.3787413192302267E-2</v>
      </c>
      <c r="AF390" s="18">
        <f t="shared" si="417"/>
        <v>7.0132612138641111E-3</v>
      </c>
      <c r="AG390" s="18">
        <f t="shared" si="418"/>
        <v>9.7049617410183294E-4</v>
      </c>
      <c r="AH390" s="18">
        <f t="shared" si="419"/>
        <v>7.6038239680123763E-5</v>
      </c>
      <c r="AI390" s="18">
        <f t="shared" si="420"/>
        <v>1.8055481601797116E-4</v>
      </c>
      <c r="AJ390" s="18">
        <f t="shared" si="421"/>
        <v>2.1436609871838613E-4</v>
      </c>
      <c r="AK390" s="18">
        <f t="shared" si="422"/>
        <v>1.6967266153368449E-4</v>
      </c>
      <c r="AL390" s="18">
        <f t="shared" si="423"/>
        <v>3.9715586979948019E-6</v>
      </c>
      <c r="AM390" s="18">
        <f t="shared" si="424"/>
        <v>3.8651548151046503E-2</v>
      </c>
      <c r="AN390" s="18">
        <f t="shared" si="425"/>
        <v>1.6045821676889654E-2</v>
      </c>
      <c r="AO390" s="18">
        <f t="shared" si="426"/>
        <v>3.3306349370584121E-3</v>
      </c>
      <c r="AP390" s="18">
        <f t="shared" si="427"/>
        <v>4.6089377896765138E-4</v>
      </c>
      <c r="AQ390" s="18">
        <f t="shared" si="428"/>
        <v>4.7833914442457426E-5</v>
      </c>
      <c r="AR390" s="18">
        <f t="shared" si="429"/>
        <v>6.3133100374859166E-6</v>
      </c>
      <c r="AS390" s="18">
        <f t="shared" si="430"/>
        <v>1.4991122060136901E-5</v>
      </c>
      <c r="AT390" s="18">
        <f t="shared" si="431"/>
        <v>1.7798408385422543E-5</v>
      </c>
      <c r="AU390" s="18">
        <f t="shared" si="432"/>
        <v>1.4087597525322108E-5</v>
      </c>
      <c r="AV390" s="18">
        <f t="shared" si="433"/>
        <v>8.3628434522552731E-6</v>
      </c>
      <c r="AW390" s="18">
        <f t="shared" si="434"/>
        <v>1.0875032794373216E-7</v>
      </c>
      <c r="AX390" s="18">
        <f t="shared" si="435"/>
        <v>1.5296520966687103E-2</v>
      </c>
      <c r="AY390" s="18">
        <f t="shared" si="436"/>
        <v>6.3502048287713804E-3</v>
      </c>
      <c r="AZ390" s="18">
        <f t="shared" si="437"/>
        <v>1.3181134930998922E-3</v>
      </c>
      <c r="BA390" s="18">
        <f t="shared" si="438"/>
        <v>1.8240074953384364E-4</v>
      </c>
      <c r="BB390" s="18">
        <f t="shared" si="439"/>
        <v>1.8930482999759386E-5</v>
      </c>
      <c r="BC390" s="18">
        <f t="shared" si="440"/>
        <v>1.57176190347918E-6</v>
      </c>
      <c r="BD390" s="18">
        <f t="shared" si="441"/>
        <v>4.3681841089752815E-7</v>
      </c>
      <c r="BE390" s="18">
        <f t="shared" si="442"/>
        <v>1.0372368974433543E-6</v>
      </c>
      <c r="BF390" s="18">
        <f t="shared" si="443"/>
        <v>1.2314732559089625E-6</v>
      </c>
      <c r="BG390" s="18">
        <f t="shared" si="444"/>
        <v>9.747219648388574E-7</v>
      </c>
      <c r="BH390" s="18">
        <f t="shared" si="445"/>
        <v>5.7862578674397879E-7</v>
      </c>
      <c r="BI390" s="18">
        <f t="shared" si="446"/>
        <v>2.7479245418702683E-7</v>
      </c>
      <c r="BJ390" s="19">
        <f t="shared" si="447"/>
        <v>0.80171520552580777</v>
      </c>
      <c r="BK390" s="19">
        <f t="shared" si="448"/>
        <v>0.14502441507451444</v>
      </c>
      <c r="BL390" s="19">
        <f t="shared" si="449"/>
        <v>4.7885178851179329E-2</v>
      </c>
      <c r="BM390" s="19">
        <f t="shared" si="450"/>
        <v>0.51708690329291229</v>
      </c>
      <c r="BN390" s="19">
        <f t="shared" si="451"/>
        <v>0.47192045079545319</v>
      </c>
    </row>
    <row r="391" spans="1:66" x14ac:dyDescent="0.25">
      <c r="A391" t="s">
        <v>342</v>
      </c>
      <c r="B391" t="s">
        <v>363</v>
      </c>
      <c r="C391" t="s">
        <v>406</v>
      </c>
      <c r="D391" s="16">
        <v>44349</v>
      </c>
      <c r="E391" s="15">
        <f>VLOOKUP(A391,home!$A$2:$E$405,3,FALSE)</f>
        <v>1.1178707224334601</v>
      </c>
      <c r="F391" s="15">
        <f>VLOOKUP(B391,home!$B$2:$E$405,3,FALSE)</f>
        <v>1.1200000000000001</v>
      </c>
      <c r="G391" s="15">
        <f>VLOOKUP(C391,away!$B$2:$E$405,4,FALSE)</f>
        <v>0.82</v>
      </c>
      <c r="H391" s="15">
        <f>VLOOKUP(A391,away!$A$2:$E$405,3,FALSE)</f>
        <v>0.85171102661596998</v>
      </c>
      <c r="I391" s="15">
        <f>VLOOKUP(C391,away!$B$2:$E$405,3,FALSE)</f>
        <v>0.67</v>
      </c>
      <c r="J391" s="15">
        <f>VLOOKUP(B391,home!$B$2:$E$405,4,FALSE)</f>
        <v>1.47</v>
      </c>
      <c r="K391" s="17">
        <f t="shared" si="452"/>
        <v>1.0266524714828897</v>
      </c>
      <c r="L391" s="17">
        <f t="shared" si="453"/>
        <v>0.83885019011406892</v>
      </c>
      <c r="M391" s="18">
        <f t="shared" si="398"/>
        <v>0.15481836907411559</v>
      </c>
      <c r="N391" s="18">
        <f t="shared" si="399"/>
        <v>0.15894466124089091</v>
      </c>
      <c r="O391" s="18">
        <f t="shared" si="400"/>
        <v>0.12986941833097196</v>
      </c>
      <c r="P391" s="18">
        <f t="shared" si="401"/>
        <v>0.13333075929953764</v>
      </c>
      <c r="Q391" s="18">
        <f t="shared" si="402"/>
        <v>8.1590464645985669E-2</v>
      </c>
      <c r="R391" s="18">
        <f t="shared" si="403"/>
        <v>5.4470493128469674E-2</v>
      </c>
      <c r="S391" s="18">
        <f t="shared" si="404"/>
        <v>2.8706366501769706E-2</v>
      </c>
      <c r="T391" s="18">
        <f t="shared" si="405"/>
        <v>6.8442176779780303E-2</v>
      </c>
      <c r="U391" s="18">
        <f t="shared" si="406"/>
        <v>5.5922266393235151E-2</v>
      </c>
      <c r="V391" s="18">
        <f t="shared" si="407"/>
        <v>2.7469046221364033E-3</v>
      </c>
      <c r="W391" s="18">
        <f t="shared" si="408"/>
        <v>2.7921684059412848E-2</v>
      </c>
      <c r="X391" s="18">
        <f t="shared" si="409"/>
        <v>2.342210998154344E-2</v>
      </c>
      <c r="Y391" s="18">
        <f t="shared" si="410"/>
        <v>9.8238207054451715E-3</v>
      </c>
      <c r="Z391" s="18">
        <f t="shared" si="411"/>
        <v>1.5230861172141293E-2</v>
      </c>
      <c r="AA391" s="18">
        <f t="shared" si="412"/>
        <v>1.5636801265191638E-2</v>
      </c>
      <c r="AB391" s="18">
        <f t="shared" si="413"/>
        <v>8.0267803324978876E-3</v>
      </c>
      <c r="AC391" s="18">
        <f t="shared" si="414"/>
        <v>1.4785344965167056E-4</v>
      </c>
      <c r="AD391" s="18">
        <f t="shared" si="415"/>
        <v>7.1664664868901495E-3</v>
      </c>
      <c r="AE391" s="18">
        <f t="shared" si="416"/>
        <v>6.0115917749739064E-3</v>
      </c>
      <c r="AF391" s="18">
        <f t="shared" si="417"/>
        <v>2.5214124516625166E-3</v>
      </c>
      <c r="AG391" s="18">
        <f t="shared" si="418"/>
        <v>7.0502910481102772E-4</v>
      </c>
      <c r="AH391" s="18">
        <f t="shared" si="419"/>
        <v>3.1941026974629276E-3</v>
      </c>
      <c r="AI391" s="18">
        <f t="shared" si="420"/>
        <v>3.2792334285204794E-3</v>
      </c>
      <c r="AJ391" s="18">
        <f t="shared" si="421"/>
        <v>1.6833165519799301E-3</v>
      </c>
      <c r="AK391" s="18">
        <f t="shared" si="422"/>
        <v>5.7606036612608397E-4</v>
      </c>
      <c r="AL391" s="18">
        <f t="shared" si="423"/>
        <v>5.0933007045632634E-6</v>
      </c>
      <c r="AM391" s="18">
        <f t="shared" si="424"/>
        <v>1.4714941061130154E-3</v>
      </c>
      <c r="AN391" s="18">
        <f t="shared" si="425"/>
        <v>1.2343631106646348E-3</v>
      </c>
      <c r="AO391" s="18">
        <f t="shared" si="426"/>
        <v>5.1772286502541119E-4</v>
      </c>
      <c r="AP391" s="18">
        <f t="shared" si="427"/>
        <v>1.4476397458432222E-4</v>
      </c>
      <c r="AQ391" s="18">
        <f t="shared" si="428"/>
        <v>3.0358821900431726E-5</v>
      </c>
      <c r="AR391" s="18">
        <f t="shared" si="429"/>
        <v>5.3587473100212763E-4</v>
      </c>
      <c r="AS391" s="18">
        <f t="shared" si="430"/>
        <v>5.5015711698856295E-4</v>
      </c>
      <c r="AT391" s="18">
        <f t="shared" si="431"/>
        <v>2.8241008193010471E-4</v>
      </c>
      <c r="AU391" s="18">
        <f t="shared" si="432"/>
        <v>9.6645669528409162E-5</v>
      </c>
      <c r="AV391" s="18">
        <f t="shared" si="433"/>
        <v>2.4805378869864959E-5</v>
      </c>
      <c r="AW391" s="18">
        <f t="shared" si="434"/>
        <v>1.2184414950628546E-7</v>
      </c>
      <c r="AX391" s="18">
        <f t="shared" si="435"/>
        <v>2.51785510135572E-4</v>
      </c>
      <c r="AY391" s="18">
        <f t="shared" si="436"/>
        <v>2.1121032304519244E-4</v>
      </c>
      <c r="AZ391" s="18">
        <f t="shared" si="437"/>
        <v>8.8586909820256781E-5</v>
      </c>
      <c r="BA391" s="18">
        <f t="shared" si="438"/>
        <v>2.477038204811343E-5</v>
      </c>
      <c r="BB391" s="18">
        <f t="shared" si="439"/>
        <v>5.1946599225645166E-6</v>
      </c>
      <c r="BC391" s="18">
        <f t="shared" si="440"/>
        <v>8.7150829272423598E-7</v>
      </c>
      <c r="BD391" s="18">
        <f t="shared" si="441"/>
        <v>7.4919769996410022E-5</v>
      </c>
      <c r="BE391" s="18">
        <f t="shared" si="442"/>
        <v>7.6916567029743993E-5</v>
      </c>
      <c r="BF391" s="18">
        <f t="shared" si="443"/>
        <v>3.948329181953301E-5</v>
      </c>
      <c r="BG391" s="18">
        <f t="shared" si="444"/>
        <v>1.351187304293458E-5</v>
      </c>
      <c r="BH391" s="18">
        <f t="shared" si="445"/>
        <v>3.4679994634729539E-6</v>
      </c>
      <c r="BI391" s="18">
        <f t="shared" si="446"/>
        <v>7.1208604405516897E-7</v>
      </c>
      <c r="BJ391" s="19">
        <f t="shared" si="447"/>
        <v>0.39053053940294835</v>
      </c>
      <c r="BK391" s="19">
        <f t="shared" si="448"/>
        <v>0.31996655657096085</v>
      </c>
      <c r="BL391" s="19">
        <f t="shared" si="449"/>
        <v>0.27435737706017094</v>
      </c>
      <c r="BM391" s="19">
        <f t="shared" si="450"/>
        <v>0.28685008000735418</v>
      </c>
      <c r="BN391" s="19">
        <f t="shared" si="451"/>
        <v>0.7130241657199714</v>
      </c>
    </row>
    <row r="392" spans="1:66" x14ac:dyDescent="0.25">
      <c r="A392" t="s">
        <v>342</v>
      </c>
      <c r="B392" t="s">
        <v>396</v>
      </c>
      <c r="C392" t="s">
        <v>420</v>
      </c>
      <c r="D392" s="16">
        <v>44349</v>
      </c>
      <c r="E392" s="15">
        <f>VLOOKUP(A392,home!$A$2:$E$405,3,FALSE)</f>
        <v>1.1178707224334601</v>
      </c>
      <c r="F392" s="15">
        <f>VLOOKUP(B392,home!$B$2:$E$405,3,FALSE)</f>
        <v>0.82</v>
      </c>
      <c r="G392" s="15">
        <f>VLOOKUP(C392,away!$B$2:$E$405,4,FALSE)</f>
        <v>0.82</v>
      </c>
      <c r="H392" s="15">
        <f>VLOOKUP(A392,away!$A$2:$E$405,3,FALSE)</f>
        <v>0.85171102661596998</v>
      </c>
      <c r="I392" s="15">
        <f>VLOOKUP(C392,away!$B$2:$E$405,3,FALSE)</f>
        <v>0.75</v>
      </c>
      <c r="J392" s="15">
        <f>VLOOKUP(B392,home!$B$2:$E$405,4,FALSE)</f>
        <v>1.47</v>
      </c>
      <c r="K392" s="17">
        <f t="shared" si="452"/>
        <v>0.75165627376425848</v>
      </c>
      <c r="L392" s="17">
        <f t="shared" si="453"/>
        <v>0.939011406844107</v>
      </c>
      <c r="M392" s="18">
        <f t="shared" si="398"/>
        <v>0.18439636500496367</v>
      </c>
      <c r="N392" s="18">
        <f t="shared" si="399"/>
        <v>0.13860268461530509</v>
      </c>
      <c r="O392" s="18">
        <f t="shared" si="400"/>
        <v>0.17315029012025041</v>
      </c>
      <c r="P392" s="18">
        <f t="shared" si="401"/>
        <v>0.13014950187298771</v>
      </c>
      <c r="Q392" s="18">
        <f t="shared" si="402"/>
        <v>5.2090788725831477E-2</v>
      </c>
      <c r="R392" s="18">
        <f t="shared" si="403"/>
        <v>8.1295048760640795E-2</v>
      </c>
      <c r="S392" s="18">
        <f t="shared" si="404"/>
        <v>2.2965329112277864E-2</v>
      </c>
      <c r="T392" s="18">
        <f t="shared" si="405"/>
        <v>4.8913844805062168E-2</v>
      </c>
      <c r="U392" s="18">
        <f t="shared" si="406"/>
        <v>6.1105933426906955E-2</v>
      </c>
      <c r="V392" s="18">
        <f t="shared" si="407"/>
        <v>1.8010273950608336E-3</v>
      </c>
      <c r="W392" s="18">
        <f t="shared" si="408"/>
        <v>1.3051456050366578E-2</v>
      </c>
      <c r="X392" s="18">
        <f t="shared" si="409"/>
        <v>1.2255466107218754E-2</v>
      </c>
      <c r="Y392" s="18">
        <f t="shared" si="410"/>
        <v>5.7540112354348754E-3</v>
      </c>
      <c r="Z392" s="18">
        <f t="shared" si="411"/>
        <v>2.5445659368729865E-2</v>
      </c>
      <c r="AA392" s="18">
        <f t="shared" si="412"/>
        <v>1.9126389504574084E-2</v>
      </c>
      <c r="AB392" s="18">
        <f t="shared" si="413"/>
        <v>7.1882353327859892E-3</v>
      </c>
      <c r="AC392" s="18">
        <f t="shared" si="414"/>
        <v>7.9449376049408007E-5</v>
      </c>
      <c r="AD392" s="18">
        <f t="shared" si="415"/>
        <v>2.4525522055041317E-3</v>
      </c>
      <c r="AE392" s="18">
        <f t="shared" si="416"/>
        <v>2.3029744968490525E-3</v>
      </c>
      <c r="AF392" s="18">
        <f t="shared" si="417"/>
        <v>1.0812596611061637E-3</v>
      </c>
      <c r="AG392" s="18">
        <f t="shared" si="418"/>
        <v>3.3843838517969379E-4</v>
      </c>
      <c r="AH392" s="18">
        <f t="shared" si="419"/>
        <v>5.973441100476741E-3</v>
      </c>
      <c r="AI392" s="18">
        <f t="shared" si="420"/>
        <v>4.4899744791346181E-3</v>
      </c>
      <c r="AJ392" s="18">
        <f t="shared" si="421"/>
        <v>1.6874587431414724E-3</v>
      </c>
      <c r="AK392" s="18">
        <f t="shared" si="422"/>
        <v>4.2279631700021272E-4</v>
      </c>
      <c r="AL392" s="18">
        <f t="shared" si="423"/>
        <v>2.2430586886399404E-6</v>
      </c>
      <c r="AM392" s="18">
        <f t="shared" si="424"/>
        <v>3.6869525040031002E-4</v>
      </c>
      <c r="AN392" s="18">
        <f t="shared" si="425"/>
        <v>3.4620904577513546E-4</v>
      </c>
      <c r="AO392" s="18">
        <f t="shared" si="426"/>
        <v>1.6254712156773285E-4</v>
      </c>
      <c r="AP392" s="18">
        <f t="shared" si="427"/>
        <v>5.0877867100592311E-5</v>
      </c>
      <c r="AQ392" s="18">
        <f t="shared" si="428"/>
        <v>1.1943724390838674E-5</v>
      </c>
      <c r="AR392" s="18">
        <f t="shared" si="429"/>
        <v>1.1218258662918153E-3</v>
      </c>
      <c r="AS392" s="18">
        <f t="shared" si="430"/>
        <v>8.4322745046926714E-4</v>
      </c>
      <c r="AT392" s="18">
        <f t="shared" si="431"/>
        <v>3.1690860167773262E-4</v>
      </c>
      <c r="AU392" s="18">
        <f t="shared" si="432"/>
        <v>7.9402112886975371E-5</v>
      </c>
      <c r="AV392" s="18">
        <f t="shared" si="433"/>
        <v>1.4920774075408226E-5</v>
      </c>
      <c r="AW392" s="18">
        <f t="shared" si="434"/>
        <v>4.3977272513917168E-8</v>
      </c>
      <c r="AX392" s="18">
        <f t="shared" si="435"/>
        <v>4.6188683011746193E-5</v>
      </c>
      <c r="AY392" s="18">
        <f t="shared" si="436"/>
        <v>4.3371700215136303E-5</v>
      </c>
      <c r="AZ392" s="18">
        <f t="shared" si="437"/>
        <v>2.0363260618117993E-5</v>
      </c>
      <c r="BA392" s="18">
        <f t="shared" si="438"/>
        <v>6.3737780003173931E-6</v>
      </c>
      <c r="BB392" s="18">
        <f t="shared" si="439"/>
        <v>1.4962625617475136E-6</v>
      </c>
      <c r="BC392" s="18">
        <f t="shared" si="440"/>
        <v>2.8100152262294011E-7</v>
      </c>
      <c r="BD392" s="18">
        <f t="shared" si="441"/>
        <v>1.7556788082346433E-4</v>
      </c>
      <c r="BE392" s="18">
        <f t="shared" si="442"/>
        <v>1.3196669909245262E-4</v>
      </c>
      <c r="BF392" s="18">
        <f t="shared" si="443"/>
        <v>4.9596798650401039E-5</v>
      </c>
      <c r="BG392" s="18">
        <f t="shared" si="444"/>
        <v>1.2426581621398883E-5</v>
      </c>
      <c r="BH392" s="18">
        <f t="shared" si="445"/>
        <v>2.3351295092920253E-6</v>
      </c>
      <c r="BI392" s="18">
        <f t="shared" si="446"/>
        <v>3.5104294914228116E-7</v>
      </c>
      <c r="BJ392" s="19">
        <f t="shared" si="447"/>
        <v>0.27790182398302232</v>
      </c>
      <c r="BK392" s="19">
        <f t="shared" si="448"/>
        <v>0.33943728752024327</v>
      </c>
      <c r="BL392" s="19">
        <f t="shared" si="449"/>
        <v>0.35718809672295865</v>
      </c>
      <c r="BM392" s="19">
        <f t="shared" si="450"/>
        <v>0.2402448607720323</v>
      </c>
      <c r="BN392" s="19">
        <f t="shared" si="451"/>
        <v>0.75968467909997917</v>
      </c>
    </row>
    <row r="393" spans="1:66" x14ac:dyDescent="0.25">
      <c r="A393" t="s">
        <v>342</v>
      </c>
      <c r="B393" t="s">
        <v>384</v>
      </c>
      <c r="C393" t="s">
        <v>348</v>
      </c>
      <c r="D393" s="16">
        <v>44349</v>
      </c>
      <c r="E393" s="15">
        <f>VLOOKUP(A393,home!$A$2:$E$405,3,FALSE)</f>
        <v>1.1178707224334601</v>
      </c>
      <c r="F393" s="15">
        <f>VLOOKUP(B393,home!$B$2:$E$405,3,FALSE)</f>
        <v>0.6</v>
      </c>
      <c r="G393" s="15">
        <f>VLOOKUP(C393,away!$B$2:$E$405,4,FALSE)</f>
        <v>0.81</v>
      </c>
      <c r="H393" s="15">
        <f>VLOOKUP(A393,away!$A$2:$E$405,3,FALSE)</f>
        <v>0.85171102661596998</v>
      </c>
      <c r="I393" s="15">
        <f>VLOOKUP(C393,away!$B$2:$E$405,3,FALSE)</f>
        <v>1.1399999999999999</v>
      </c>
      <c r="J393" s="15">
        <f>VLOOKUP(B393,home!$B$2:$E$405,4,FALSE)</f>
        <v>0.78</v>
      </c>
      <c r="K393" s="17">
        <f t="shared" si="452"/>
        <v>0.54328517110266161</v>
      </c>
      <c r="L393" s="17">
        <f t="shared" si="453"/>
        <v>0.75734144486692045</v>
      </c>
      <c r="M393" s="18">
        <f t="shared" si="398"/>
        <v>0.27236107375357838</v>
      </c>
      <c r="N393" s="18">
        <f t="shared" si="399"/>
        <v>0.14796973255591747</v>
      </c>
      <c r="O393" s="18">
        <f t="shared" si="400"/>
        <v>0.20627032912204094</v>
      </c>
      <c r="P393" s="18">
        <f t="shared" si="401"/>
        <v>0.11206361105047034</v>
      </c>
      <c r="Q393" s="18">
        <f t="shared" si="402"/>
        <v>4.0194880734828353E-2</v>
      </c>
      <c r="R393" s="18">
        <f t="shared" si="403"/>
        <v>7.8108534545230854E-2</v>
      </c>
      <c r="S393" s="18">
        <f t="shared" si="404"/>
        <v>1.152720977028578E-2</v>
      </c>
      <c r="T393" s="18">
        <f t="shared" si="405"/>
        <v>3.0441249051968454E-2</v>
      </c>
      <c r="U393" s="18">
        <f t="shared" si="406"/>
        <v>4.2435208554983894E-2</v>
      </c>
      <c r="V393" s="18">
        <f t="shared" si="407"/>
        <v>5.2698865043445146E-4</v>
      </c>
      <c r="W393" s="18">
        <f t="shared" si="408"/>
        <v>7.2790942191574342E-3</v>
      </c>
      <c r="X393" s="18">
        <f t="shared" si="409"/>
        <v>5.5127597332591391E-3</v>
      </c>
      <c r="Y393" s="18">
        <f t="shared" si="410"/>
        <v>2.0875207107953278E-3</v>
      </c>
      <c r="Z393" s="18">
        <f t="shared" si="411"/>
        <v>1.9718276802974301E-2</v>
      </c>
      <c r="AA393" s="18">
        <f t="shared" si="412"/>
        <v>1.0712647386753538E-2</v>
      </c>
      <c r="AB393" s="18">
        <f t="shared" si="413"/>
        <v>2.9100112342374386E-3</v>
      </c>
      <c r="AC393" s="18">
        <f t="shared" si="414"/>
        <v>1.3551920786716938E-5</v>
      </c>
      <c r="AD393" s="18">
        <f t="shared" si="415"/>
        <v>9.886559870818355E-4</v>
      </c>
      <c r="AE393" s="18">
        <f t="shared" si="416"/>
        <v>7.4875015373288868E-4</v>
      </c>
      <c r="AF393" s="18">
        <f t="shared" si="417"/>
        <v>2.8352976163619734E-4</v>
      </c>
      <c r="AG393" s="18">
        <f t="shared" si="418"/>
        <v>7.1576279780110423E-5</v>
      </c>
      <c r="AH393" s="18">
        <f t="shared" si="419"/>
        <v>3.7333670610626086E-3</v>
      </c>
      <c r="AI393" s="18">
        <f t="shared" si="420"/>
        <v>2.0282829625584402E-3</v>
      </c>
      <c r="AJ393" s="18">
        <f t="shared" si="421"/>
        <v>5.5096802817908785E-4</v>
      </c>
      <c r="AK393" s="18">
        <f t="shared" si="422"/>
        <v>9.9777586487123952E-5</v>
      </c>
      <c r="AL393" s="18">
        <f t="shared" si="423"/>
        <v>2.2303880053042699E-7</v>
      </c>
      <c r="AM393" s="18">
        <f t="shared" si="424"/>
        <v>1.074244274206852E-4</v>
      </c>
      <c r="AN393" s="18">
        <f t="shared" si="425"/>
        <v>8.1356971076783355E-5</v>
      </c>
      <c r="AO393" s="18">
        <f t="shared" si="426"/>
        <v>3.0807503012643682E-5</v>
      </c>
      <c r="AP393" s="18">
        <f t="shared" si="427"/>
        <v>7.7772662814458578E-6</v>
      </c>
      <c r="AQ393" s="18">
        <f t="shared" si="428"/>
        <v>1.4725115206762463E-6</v>
      </c>
      <c r="AR393" s="18">
        <f t="shared" si="429"/>
        <v>5.6548672084874509E-4</v>
      </c>
      <c r="AS393" s="18">
        <f t="shared" si="430"/>
        <v>3.0722054989259351E-4</v>
      </c>
      <c r="AT393" s="18">
        <f t="shared" si="431"/>
        <v>8.3454184507325736E-5</v>
      </c>
      <c r="AU393" s="18">
        <f t="shared" si="432"/>
        <v>1.511314030309852E-5</v>
      </c>
      <c r="AV393" s="18">
        <f t="shared" si="433"/>
        <v>2.0526862538668525E-6</v>
      </c>
      <c r="AW393" s="18">
        <f t="shared" si="434"/>
        <v>2.5491623477919578E-9</v>
      </c>
      <c r="AX393" s="18">
        <f t="shared" si="435"/>
        <v>9.7270164053087269E-6</v>
      </c>
      <c r="AY393" s="18">
        <f t="shared" si="436"/>
        <v>7.3666726586407506E-6</v>
      </c>
      <c r="AZ393" s="18">
        <f t="shared" si="437"/>
        <v>2.789543257578312E-6</v>
      </c>
      <c r="BA393" s="18">
        <f t="shared" si="438"/>
        <v>7.042122404043783E-7</v>
      </c>
      <c r="BB393" s="18">
        <f t="shared" si="439"/>
        <v>1.3333227891020572E-7</v>
      </c>
      <c r="BC393" s="18">
        <f t="shared" si="440"/>
        <v>2.019561215145089E-8</v>
      </c>
      <c r="BD393" s="18">
        <f t="shared" si="441"/>
        <v>7.1377755036774223E-5</v>
      </c>
      <c r="BE393" s="18">
        <f t="shared" si="442"/>
        <v>3.8778475858077748E-5</v>
      </c>
      <c r="BF393" s="18">
        <f t="shared" si="443"/>
        <v>1.0533885445828102E-5</v>
      </c>
      <c r="BG393" s="18">
        <f t="shared" si="444"/>
        <v>1.9076345856041858E-6</v>
      </c>
      <c r="BH393" s="18">
        <f t="shared" si="445"/>
        <v>2.5909739556033131E-7</v>
      </c>
      <c r="BI393" s="18">
        <f t="shared" si="446"/>
        <v>2.8152754575849729E-8</v>
      </c>
      <c r="BJ393" s="19">
        <f t="shared" si="447"/>
        <v>0.23582732883992244</v>
      </c>
      <c r="BK393" s="19">
        <f t="shared" si="448"/>
        <v>0.39650002485701485</v>
      </c>
      <c r="BL393" s="19">
        <f t="shared" si="449"/>
        <v>0.34794533876441591</v>
      </c>
      <c r="BM393" s="19">
        <f t="shared" si="450"/>
        <v>0.14301544337876496</v>
      </c>
      <c r="BN393" s="19">
        <f t="shared" si="451"/>
        <v>0.85696816176206625</v>
      </c>
    </row>
    <row r="394" spans="1:66" s="15" customFormat="1" x14ac:dyDescent="0.25">
      <c r="A394" s="15" t="s">
        <v>40</v>
      </c>
      <c r="B394" s="15" t="s">
        <v>334</v>
      </c>
      <c r="C394" s="15" t="s">
        <v>317</v>
      </c>
      <c r="D394" s="20">
        <v>44349</v>
      </c>
      <c r="E394" s="15">
        <f>VLOOKUP(A394,home!$A$2:$E$405,3,FALSE)</f>
        <v>1.5125</v>
      </c>
      <c r="F394" s="15">
        <f>VLOOKUP(B394,home!$B$2:$E$405,3,FALSE)</f>
        <v>0.77</v>
      </c>
      <c r="G394" s="15">
        <f>VLOOKUP(C394,away!$B$2:$E$405,4,FALSE)</f>
        <v>0.94</v>
      </c>
      <c r="H394" s="15">
        <f>VLOOKUP(A394,away!$A$2:$E$405,3,FALSE)</f>
        <v>1.1875</v>
      </c>
      <c r="I394" s="15">
        <f>VLOOKUP(C394,away!$B$2:$E$405,3,FALSE)</f>
        <v>1.1599999999999999</v>
      </c>
      <c r="J394" s="15">
        <f>VLOOKUP(B394,home!$B$2:$E$405,4,FALSE)</f>
        <v>1.26</v>
      </c>
      <c r="K394" s="17">
        <f t="shared" si="452"/>
        <v>1.0947475</v>
      </c>
      <c r="L394" s="17">
        <f t="shared" si="453"/>
        <v>1.7356499999999999</v>
      </c>
      <c r="M394" s="18">
        <f t="shared" si="398"/>
        <v>5.8989400721696422E-2</v>
      </c>
      <c r="N394" s="18">
        <f t="shared" si="399"/>
        <v>6.4578498966575359E-2</v>
      </c>
      <c r="O394" s="18">
        <f t="shared" si="400"/>
        <v>0.1023849533626124</v>
      </c>
      <c r="P394" s="18">
        <f t="shared" si="401"/>
        <v>0.11208567173133652</v>
      </c>
      <c r="Q394" s="18">
        <f t="shared" si="402"/>
        <v>3.5348575148705472E-2</v>
      </c>
      <c r="R394" s="18">
        <f t="shared" si="403"/>
        <v>8.8852222151909105E-2</v>
      </c>
      <c r="S394" s="18">
        <f t="shared" si="404"/>
        <v>5.3243454136516419E-2</v>
      </c>
      <c r="T394" s="18">
        <f t="shared" si="405"/>
        <v>6.135275445685065E-2</v>
      </c>
      <c r="U394" s="18">
        <f t="shared" si="406"/>
        <v>9.7270748070247118E-2</v>
      </c>
      <c r="V394" s="18">
        <f t="shared" si="407"/>
        <v>1.1240867472565891E-2</v>
      </c>
      <c r="W394" s="18">
        <f t="shared" si="408"/>
        <v>1.2899254757535818E-2</v>
      </c>
      <c r="X394" s="18">
        <f t="shared" si="409"/>
        <v>2.2388591519917039E-2</v>
      </c>
      <c r="Y394" s="18">
        <f t="shared" si="410"/>
        <v>1.9429379435772005E-2</v>
      </c>
      <c r="Z394" s="18">
        <f t="shared" si="411"/>
        <v>5.1405453125986995E-2</v>
      </c>
      <c r="AA394" s="18">
        <f t="shared" si="412"/>
        <v>5.6275991296041446E-2</v>
      </c>
      <c r="AB394" s="18">
        <f t="shared" si="413"/>
        <v>3.0804000390681562E-2</v>
      </c>
      <c r="AC394" s="18">
        <f t="shared" si="414"/>
        <v>1.3349222128159269E-3</v>
      </c>
      <c r="AD394" s="18">
        <f t="shared" si="415"/>
        <v>3.5303567244188597E-3</v>
      </c>
      <c r="AE394" s="18">
        <f t="shared" si="416"/>
        <v>6.1274636487375937E-3</v>
      </c>
      <c r="AF394" s="18">
        <f t="shared" si="417"/>
        <v>5.3175661409657019E-3</v>
      </c>
      <c r="AG394" s="18">
        <f t="shared" si="418"/>
        <v>3.0764778908557058E-3</v>
      </c>
      <c r="AH394" s="18">
        <f t="shared" si="419"/>
        <v>2.2305468679529837E-2</v>
      </c>
      <c r="AI394" s="18">
        <f t="shared" si="420"/>
        <v>2.4418856073243594E-2</v>
      </c>
      <c r="AJ394" s="18">
        <f t="shared" si="421"/>
        <v>1.3366240819521617E-2</v>
      </c>
      <c r="AK394" s="18">
        <f t="shared" si="422"/>
        <v>4.8775529071897481E-3</v>
      </c>
      <c r="AL394" s="18">
        <f t="shared" si="423"/>
        <v>1.0145934768075897E-4</v>
      </c>
      <c r="AM394" s="18">
        <f t="shared" si="424"/>
        <v>7.7296983963314738E-4</v>
      </c>
      <c r="AN394" s="18">
        <f t="shared" si="425"/>
        <v>1.3416051021592722E-3</v>
      </c>
      <c r="AO394" s="18">
        <f t="shared" si="426"/>
        <v>1.1642784477813705E-3</v>
      </c>
      <c r="AP394" s="18">
        <f t="shared" si="427"/>
        <v>6.7359329596391158E-4</v>
      </c>
      <c r="AQ394" s="18">
        <f t="shared" si="428"/>
        <v>2.9228055103494089E-4</v>
      </c>
      <c r="AR394" s="18">
        <f t="shared" si="429"/>
        <v>7.742897342725188E-3</v>
      </c>
      <c r="AS394" s="18">
        <f t="shared" si="430"/>
        <v>8.4765175087050428E-3</v>
      </c>
      <c r="AT394" s="18">
        <f t="shared" si="431"/>
        <v>4.6398231756805365E-3</v>
      </c>
      <c r="AU394" s="18">
        <f t="shared" si="432"/>
        <v>1.6931449406727764E-3</v>
      </c>
      <c r="AV394" s="18">
        <f t="shared" si="433"/>
        <v>4.6339154773479243E-4</v>
      </c>
      <c r="AW394" s="18">
        <f t="shared" si="434"/>
        <v>5.3550765048421482E-6</v>
      </c>
      <c r="AX394" s="18">
        <f t="shared" si="435"/>
        <v>1.4103446658563144E-4</v>
      </c>
      <c r="AY394" s="18">
        <f t="shared" si="436"/>
        <v>2.4478647192935121E-4</v>
      </c>
      <c r="AZ394" s="18">
        <f t="shared" si="437"/>
        <v>2.1243182000208922E-4</v>
      </c>
      <c r="BA394" s="18">
        <f t="shared" si="438"/>
        <v>1.2290242946220867E-4</v>
      </c>
      <c r="BB394" s="18">
        <f t="shared" si="439"/>
        <v>5.3328900424020638E-5</v>
      </c>
      <c r="BC394" s="18">
        <f t="shared" si="440"/>
        <v>1.8512061204190274E-5</v>
      </c>
      <c r="BD394" s="18">
        <f t="shared" si="441"/>
        <v>2.2398266288168318E-3</v>
      </c>
      <c r="BE394" s="18">
        <f t="shared" si="442"/>
        <v>2.4520446023306545E-3</v>
      </c>
      <c r="BF394" s="18">
        <f t="shared" si="443"/>
        <v>1.3421848491449889E-3</v>
      </c>
      <c r="BG394" s="18">
        <f t="shared" si="444"/>
        <v>4.8978450271311804E-4</v>
      </c>
      <c r="BH394" s="18">
        <f t="shared" si="445"/>
        <v>1.3404758997098226E-4</v>
      </c>
      <c r="BI394" s="18">
        <f t="shared" si="446"/>
        <v>2.9349652800351589E-5</v>
      </c>
      <c r="BJ394" s="19">
        <f t="shared" si="447"/>
        <v>0.23908664207651434</v>
      </c>
      <c r="BK394" s="19">
        <f t="shared" si="448"/>
        <v>0.23724056209454131</v>
      </c>
      <c r="BL394" s="19">
        <f t="shared" si="449"/>
        <v>0.4702590460922717</v>
      </c>
      <c r="BM394" s="19">
        <f t="shared" si="450"/>
        <v>0.53551294991105425</v>
      </c>
      <c r="BN394" s="19">
        <f t="shared" si="451"/>
        <v>0.46223932208283536</v>
      </c>
    </row>
    <row r="395" spans="1:66" x14ac:dyDescent="0.25">
      <c r="A395" t="s">
        <v>40</v>
      </c>
      <c r="B395" t="s">
        <v>339</v>
      </c>
      <c r="C395" t="s">
        <v>319</v>
      </c>
      <c r="D395" s="16">
        <v>44349</v>
      </c>
      <c r="E395" s="15">
        <f>VLOOKUP(A395,home!$A$2:$E$405,3,FALSE)</f>
        <v>1.5125</v>
      </c>
      <c r="F395" s="15">
        <f>VLOOKUP(B395,home!$B$2:$E$405,3,FALSE)</f>
        <v>1.54</v>
      </c>
      <c r="G395" s="15">
        <f>VLOOKUP(C395,away!$B$2:$E$405,4,FALSE)</f>
        <v>1.27</v>
      </c>
      <c r="H395" s="15">
        <f>VLOOKUP(A395,away!$A$2:$E$405,3,FALSE)</f>
        <v>1.1875</v>
      </c>
      <c r="I395" s="15">
        <f>VLOOKUP(C395,away!$B$2:$E$405,3,FALSE)</f>
        <v>0.55000000000000004</v>
      </c>
      <c r="J395" s="15">
        <f>VLOOKUP(B395,home!$B$2:$E$405,4,FALSE)</f>
        <v>0.7</v>
      </c>
      <c r="K395" s="17">
        <f t="shared" si="452"/>
        <v>2.9581474999999999</v>
      </c>
      <c r="L395" s="17">
        <f t="shared" si="453"/>
        <v>0.45718750000000002</v>
      </c>
      <c r="M395" s="18">
        <f t="shared" si="398"/>
        <v>3.2865394949839838E-2</v>
      </c>
      <c r="N395" s="18">
        <f t="shared" si="399"/>
        <v>9.7220685907381338E-2</v>
      </c>
      <c r="O395" s="18">
        <f t="shared" si="400"/>
        <v>1.5025647753629899E-2</v>
      </c>
      <c r="P395" s="18">
        <f t="shared" si="401"/>
        <v>4.4448082338280903E-2</v>
      </c>
      <c r="Q395" s="18">
        <f t="shared" si="402"/>
        <v>0.14379656448260267</v>
      </c>
      <c r="R395" s="18">
        <f t="shared" si="403"/>
        <v>3.434769166181335E-3</v>
      </c>
      <c r="S395" s="18">
        <f t="shared" si="404"/>
        <v>1.502820844360663E-2</v>
      </c>
      <c r="T395" s="18">
        <f t="shared" si="405"/>
        <v>6.5741991824389903E-2</v>
      </c>
      <c r="U395" s="18">
        <f t="shared" si="406"/>
        <v>1.01605538220164E-2</v>
      </c>
      <c r="V395" s="18">
        <f t="shared" si="407"/>
        <v>2.2582856436678556E-3</v>
      </c>
      <c r="W395" s="18">
        <f t="shared" si="408"/>
        <v>0.14179048257759996</v>
      </c>
      <c r="X395" s="18">
        <f t="shared" si="409"/>
        <v>6.4824836253446483E-2</v>
      </c>
      <c r="Y395" s="18">
        <f t="shared" si="410"/>
        <v>1.4818552412311285E-2</v>
      </c>
      <c r="Z395" s="18">
        <f t="shared" si="411"/>
        <v>5.2344450938784318E-4</v>
      </c>
      <c r="AA395" s="18">
        <f t="shared" si="412"/>
        <v>1.5484260668343747E-3</v>
      </c>
      <c r="AB395" s="18">
        <f t="shared" si="413"/>
        <v>2.2902363492704695E-3</v>
      </c>
      <c r="AC395" s="18">
        <f t="shared" si="414"/>
        <v>1.9088555452152664E-4</v>
      </c>
      <c r="AD395" s="18">
        <f t="shared" si="415"/>
        <v>0.10485929039018022</v>
      </c>
      <c r="AE395" s="18">
        <f t="shared" si="416"/>
        <v>4.7940356825260523E-2</v>
      </c>
      <c r="AF395" s="18">
        <f t="shared" si="417"/>
        <v>1.0958865943024398E-2</v>
      </c>
      <c r="AG395" s="18">
        <f t="shared" si="418"/>
        <v>1.6700855077754894E-3</v>
      </c>
      <c r="AH395" s="18">
        <f t="shared" si="419"/>
        <v>5.9828071658938634E-5</v>
      </c>
      <c r="AI395" s="18">
        <f t="shared" si="420"/>
        <v>1.7698026060771019E-4</v>
      </c>
      <c r="AJ395" s="18">
        <f t="shared" si="421"/>
        <v>2.6176685773302314E-4</v>
      </c>
      <c r="AK395" s="18">
        <f t="shared" si="422"/>
        <v>2.5811499192859941E-4</v>
      </c>
      <c r="AL395" s="18">
        <f t="shared" si="423"/>
        <v>1.0326359208535933E-5</v>
      </c>
      <c r="AM395" s="18">
        <f t="shared" si="424"/>
        <v>6.2037849543897107E-2</v>
      </c>
      <c r="AN395" s="18">
        <f t="shared" si="425"/>
        <v>2.8362929338350461E-2</v>
      </c>
      <c r="AO395" s="18">
        <f t="shared" si="426"/>
        <v>6.4835883784385507E-3</v>
      </c>
      <c r="AP395" s="18">
        <f t="shared" si="427"/>
        <v>9.8807185392245844E-4</v>
      </c>
      <c r="AQ395" s="18">
        <f t="shared" si="428"/>
        <v>1.129335251787935E-4</v>
      </c>
      <c r="AR395" s="18">
        <f t="shared" si="429"/>
        <v>5.4705293023142028E-6</v>
      </c>
      <c r="AS395" s="18">
        <f t="shared" si="430"/>
        <v>1.6182632579317502E-5</v>
      </c>
      <c r="AT395" s="18">
        <f t="shared" si="431"/>
        <v>2.3935307053963311E-5</v>
      </c>
      <c r="AU395" s="18">
        <f t="shared" si="432"/>
        <v>2.3601389574471315E-5</v>
      </c>
      <c r="AV395" s="18">
        <f t="shared" si="433"/>
        <v>1.7454097891562094E-5</v>
      </c>
      <c r="AW395" s="18">
        <f t="shared" si="434"/>
        <v>3.8793494313546888E-7</v>
      </c>
      <c r="AX395" s="18">
        <f t="shared" si="435"/>
        <v>3.05861849222759E-2</v>
      </c>
      <c r="AY395" s="18">
        <f t="shared" si="436"/>
        <v>1.3983621419153013E-2</v>
      </c>
      <c r="AZ395" s="18">
        <f t="shared" si="437"/>
        <v>3.196568458784509E-3</v>
      </c>
      <c r="BA395" s="18">
        <f t="shared" si="438"/>
        <v>4.8714371408351437E-4</v>
      </c>
      <c r="BB395" s="18">
        <f t="shared" si="439"/>
        <v>5.5679004195639184E-5</v>
      </c>
      <c r="BC395" s="18">
        <f t="shared" si="440"/>
        <v>5.091148946138759E-6</v>
      </c>
      <c r="BD395" s="18">
        <f t="shared" si="441"/>
        <v>4.1684293590029567E-7</v>
      </c>
      <c r="BE395" s="18">
        <f t="shared" si="442"/>
        <v>1.2330828887261199E-6</v>
      </c>
      <c r="BF395" s="18">
        <f t="shared" si="443"/>
        <v>1.823820532288975E-6</v>
      </c>
      <c r="BG395" s="18">
        <f t="shared" si="444"/>
        <v>1.7983767160131005E-6</v>
      </c>
      <c r="BH395" s="18">
        <f t="shared" si="445"/>
        <v>1.3299658966330906E-6</v>
      </c>
      <c r="BI395" s="18">
        <f t="shared" si="446"/>
        <v>7.8684705844208688E-7</v>
      </c>
      <c r="BJ395" s="19">
        <f t="shared" si="447"/>
        <v>0.83992137343119855</v>
      </c>
      <c r="BK395" s="19">
        <f t="shared" si="448"/>
        <v>0.10878480470827831</v>
      </c>
      <c r="BL395" s="19">
        <f t="shared" si="449"/>
        <v>3.3310356232290367E-2</v>
      </c>
      <c r="BM395" s="19">
        <f t="shared" si="450"/>
        <v>0.63176560079902899</v>
      </c>
      <c r="BN395" s="19">
        <f t="shared" si="451"/>
        <v>0.33679114459791604</v>
      </c>
    </row>
    <row r="396" spans="1:66" x14ac:dyDescent="0.25">
      <c r="A396" t="s">
        <v>40</v>
      </c>
      <c r="B396" t="s">
        <v>234</v>
      </c>
      <c r="C396" t="s">
        <v>42</v>
      </c>
      <c r="D396" s="16">
        <v>44349</v>
      </c>
      <c r="E396" s="15">
        <f>VLOOKUP(A396,home!$A$2:$E$405,3,FALSE)</f>
        <v>1.5125</v>
      </c>
      <c r="F396" s="15">
        <f>VLOOKUP(B396,home!$B$2:$E$405,3,FALSE)</f>
        <v>0.94</v>
      </c>
      <c r="G396" s="15">
        <f>VLOOKUP(C396,away!$B$2:$E$405,4,FALSE)</f>
        <v>0.94</v>
      </c>
      <c r="H396" s="15">
        <f>VLOOKUP(A396,away!$A$2:$E$405,3,FALSE)</f>
        <v>1.1875</v>
      </c>
      <c r="I396" s="15">
        <f>VLOOKUP(C396,away!$B$2:$E$405,3,FALSE)</f>
        <v>0.77</v>
      </c>
      <c r="J396" s="15">
        <f>VLOOKUP(B396,home!$B$2:$E$405,4,FALSE)</f>
        <v>1.33</v>
      </c>
      <c r="K396" s="17">
        <f t="shared" si="452"/>
        <v>1.3364449999999999</v>
      </c>
      <c r="L396" s="17">
        <f t="shared" si="453"/>
        <v>1.2161187500000001</v>
      </c>
      <c r="M396" s="18">
        <f t="shared" si="398"/>
        <v>7.7881740518926296E-2</v>
      </c>
      <c r="N396" s="18">
        <f t="shared" si="399"/>
        <v>0.10408466270781644</v>
      </c>
      <c r="O396" s="18">
        <f t="shared" si="400"/>
        <v>9.4713444927701021E-2</v>
      </c>
      <c r="P396" s="18">
        <f t="shared" si="401"/>
        <v>0.12657930990640137</v>
      </c>
      <c r="Q396" s="18">
        <f t="shared" si="402"/>
        <v>6.9551713526273873E-2</v>
      </c>
      <c r="R396" s="18">
        <f t="shared" si="403"/>
        <v>5.7591398126834802E-2</v>
      </c>
      <c r="S396" s="18">
        <f t="shared" si="404"/>
        <v>5.1431573015780142E-2</v>
      </c>
      <c r="T396" s="18">
        <f t="shared" si="405"/>
        <v>8.4583142913930306E-2</v>
      </c>
      <c r="U396" s="18">
        <f t="shared" si="406"/>
        <v>7.6967736069617737E-2</v>
      </c>
      <c r="V396" s="18">
        <f t="shared" si="407"/>
        <v>9.2878324614856112E-3</v>
      </c>
      <c r="W396" s="18">
        <f t="shared" si="408"/>
        <v>3.0984013261207029E-2</v>
      </c>
      <c r="X396" s="18">
        <f t="shared" si="409"/>
        <v>3.7680239477202525E-2</v>
      </c>
      <c r="Y396" s="18">
        <f t="shared" si="410"/>
        <v>2.2911822866358098E-2</v>
      </c>
      <c r="Z396" s="18">
        <f t="shared" si="411"/>
        <v>2.3345993033586233E-2</v>
      </c>
      <c r="AA396" s="18">
        <f t="shared" si="412"/>
        <v>3.1200635659771152E-2</v>
      </c>
      <c r="AB396" s="18">
        <f t="shared" si="413"/>
        <v>2.0848966762161431E-2</v>
      </c>
      <c r="AC396" s="18">
        <f t="shared" si="414"/>
        <v>9.4345559664224532E-4</v>
      </c>
      <c r="AD396" s="18">
        <f t="shared" si="415"/>
        <v>1.0352107400718456E-2</v>
      </c>
      <c r="AE396" s="18">
        <f t="shared" si="416"/>
        <v>1.2589391912027481E-2</v>
      </c>
      <c r="AF396" s="18">
        <f t="shared" si="417"/>
        <v>7.6550977776574857E-3</v>
      </c>
      <c r="AG396" s="18">
        <f t="shared" si="418"/>
        <v>3.1031693134975342E-3</v>
      </c>
      <c r="AH396" s="18">
        <f t="shared" si="419"/>
        <v>7.0978749663784032E-3</v>
      </c>
      <c r="AI396" s="18">
        <f t="shared" si="420"/>
        <v>9.485919509441585E-3</v>
      </c>
      <c r="AJ396" s="18">
        <f t="shared" si="421"/>
        <v>6.3387048493978304E-3</v>
      </c>
      <c r="AK396" s="18">
        <f t="shared" si="422"/>
        <v>2.8237768008178275E-3</v>
      </c>
      <c r="AL396" s="18">
        <f t="shared" si="423"/>
        <v>6.133502284597058E-5</v>
      </c>
      <c r="AM396" s="18">
        <f t="shared" si="424"/>
        <v>2.7670044350306361E-3</v>
      </c>
      <c r="AN396" s="18">
        <f t="shared" si="425"/>
        <v>3.3650059747739143E-3</v>
      </c>
      <c r="AO396" s="18">
        <f t="shared" si="426"/>
        <v>2.0461234298922923E-3</v>
      </c>
      <c r="AP396" s="18">
        <f t="shared" si="427"/>
        <v>8.2944302263544259E-4</v>
      </c>
      <c r="AQ396" s="18">
        <f t="shared" si="428"/>
        <v>2.521753029709092E-4</v>
      </c>
      <c r="AR396" s="18">
        <f t="shared" si="429"/>
        <v>1.7263717663536765E-3</v>
      </c>
      <c r="AS396" s="18">
        <f t="shared" si="430"/>
        <v>2.3072009152845393E-3</v>
      </c>
      <c r="AT396" s="18">
        <f t="shared" si="431"/>
        <v>1.541723563613723E-3</v>
      </c>
      <c r="AU396" s="18">
        <f t="shared" si="432"/>
        <v>6.8680958265791403E-4</v>
      </c>
      <c r="AV396" s="18">
        <f t="shared" si="433"/>
        <v>2.2947080817381396E-4</v>
      </c>
      <c r="AW396" s="18">
        <f t="shared" si="434"/>
        <v>2.7690647145868083E-6</v>
      </c>
      <c r="AX396" s="18">
        <f t="shared" si="435"/>
        <v>6.1632487369575248E-4</v>
      </c>
      <c r="AY396" s="18">
        <f t="shared" si="436"/>
        <v>7.4952423499278662E-4</v>
      </c>
      <c r="AZ396" s="18">
        <f t="shared" si="437"/>
        <v>4.5575523787706696E-4</v>
      </c>
      <c r="BA396" s="18">
        <f t="shared" si="438"/>
        <v>1.8475083006433716E-4</v>
      </c>
      <c r="BB396" s="18">
        <f t="shared" si="439"/>
        <v>5.6169737129826068E-5</v>
      </c>
      <c r="BC396" s="18">
        <f t="shared" si="440"/>
        <v>1.3661814101230512E-5</v>
      </c>
      <c r="BD396" s="18">
        <f t="shared" si="441"/>
        <v>3.4991217908888811E-4</v>
      </c>
      <c r="BE396" s="18">
        <f t="shared" si="442"/>
        <v>4.6763838218244903E-4</v>
      </c>
      <c r="BF396" s="18">
        <f t="shared" si="443"/>
        <v>3.1248648883791156E-4</v>
      </c>
      <c r="BG396" s="18">
        <f t="shared" si="444"/>
        <v>1.3920700185832759E-4</v>
      </c>
      <c r="BH396" s="18">
        <f t="shared" si="445"/>
        <v>4.6510625399638144E-5</v>
      </c>
      <c r="BI396" s="18">
        <f t="shared" si="446"/>
        <v>1.2431778552443884E-5</v>
      </c>
      <c r="BJ396" s="19">
        <f t="shared" si="447"/>
        <v>0.3948313000498534</v>
      </c>
      <c r="BK396" s="19">
        <f t="shared" si="448"/>
        <v>0.26693477075707439</v>
      </c>
      <c r="BL396" s="19">
        <f t="shared" si="449"/>
        <v>0.31488822076412498</v>
      </c>
      <c r="BM396" s="19">
        <f t="shared" si="450"/>
        <v>0.46885125972040703</v>
      </c>
      <c r="BN396" s="19">
        <f t="shared" si="451"/>
        <v>0.53040226971395377</v>
      </c>
    </row>
    <row r="397" spans="1:66" x14ac:dyDescent="0.25">
      <c r="A397" t="s">
        <v>40</v>
      </c>
      <c r="B397" t="s">
        <v>332</v>
      </c>
      <c r="C397" t="s">
        <v>321</v>
      </c>
      <c r="D397" s="16">
        <v>44349</v>
      </c>
      <c r="E397" s="15">
        <f>VLOOKUP(A397,home!$A$2:$E$405,3,FALSE)</f>
        <v>1.5125</v>
      </c>
      <c r="F397" s="15">
        <f>VLOOKUP(B397,home!$B$2:$E$405,3,FALSE)</f>
        <v>1.1599999999999999</v>
      </c>
      <c r="G397" s="15">
        <f>VLOOKUP(C397,away!$B$2:$E$405,4,FALSE)</f>
        <v>0.66</v>
      </c>
      <c r="H397" s="15">
        <f>VLOOKUP(A397,away!$A$2:$E$405,3,FALSE)</f>
        <v>1.1875</v>
      </c>
      <c r="I397" s="15">
        <f>VLOOKUP(C397,away!$B$2:$E$405,3,FALSE)</f>
        <v>1.1000000000000001</v>
      </c>
      <c r="J397" s="15">
        <f>VLOOKUP(B397,home!$B$2:$E$405,4,FALSE)</f>
        <v>1.05</v>
      </c>
      <c r="K397" s="17">
        <f t="shared" si="452"/>
        <v>1.1579699999999999</v>
      </c>
      <c r="L397" s="17">
        <f t="shared" si="453"/>
        <v>1.3715625000000002</v>
      </c>
      <c r="M397" s="18">
        <f t="shared" si="398"/>
        <v>7.9696269584226723E-2</v>
      </c>
      <c r="N397" s="18">
        <f t="shared" si="399"/>
        <v>9.2285889290447023E-2</v>
      </c>
      <c r="O397" s="18">
        <f t="shared" si="400"/>
        <v>0.10930841475161598</v>
      </c>
      <c r="P397" s="18">
        <f t="shared" si="401"/>
        <v>0.12657586502992876</v>
      </c>
      <c r="Q397" s="18">
        <f t="shared" si="402"/>
        <v>5.3432145610829464E-2</v>
      </c>
      <c r="R397" s="18">
        <f t="shared" si="403"/>
        <v>7.4961661303881683E-2</v>
      </c>
      <c r="S397" s="18">
        <f t="shared" si="404"/>
        <v>5.0257840459968242E-2</v>
      </c>
      <c r="T397" s="18">
        <f t="shared" si="405"/>
        <v>7.3285527214353288E-2</v>
      </c>
      <c r="U397" s="18">
        <f t="shared" si="406"/>
        <v>8.680335494005588E-2</v>
      </c>
      <c r="V397" s="18">
        <f t="shared" si="407"/>
        <v>8.8689912114582551E-3</v>
      </c>
      <c r="W397" s="18">
        <f t="shared" si="408"/>
        <v>2.0624273884324057E-2</v>
      </c>
      <c r="X397" s="18">
        <f t="shared" si="409"/>
        <v>2.8287480649468219E-2</v>
      </c>
      <c r="Y397" s="18">
        <f t="shared" si="410"/>
        <v>1.9399023839143135E-2</v>
      </c>
      <c r="Z397" s="18">
        <f t="shared" si="411"/>
        <v>3.4271534527368412E-2</v>
      </c>
      <c r="AA397" s="18">
        <f t="shared" si="412"/>
        <v>3.9685408836656805E-2</v>
      </c>
      <c r="AB397" s="18">
        <f t="shared" si="413"/>
        <v>2.2977256435291738E-2</v>
      </c>
      <c r="AC397" s="18">
        <f t="shared" si="414"/>
        <v>8.8037388731440971E-4</v>
      </c>
      <c r="AD397" s="18">
        <f t="shared" si="415"/>
        <v>5.9705726074576878E-3</v>
      </c>
      <c r="AE397" s="18">
        <f t="shared" si="416"/>
        <v>8.1890134919161868E-3</v>
      </c>
      <c r="AF397" s="18">
        <f t="shared" si="417"/>
        <v>5.6158719087531497E-3</v>
      </c>
      <c r="AG397" s="18">
        <f t="shared" si="418"/>
        <v>2.5675064382830811E-3</v>
      </c>
      <c r="AH397" s="18">
        <f t="shared" si="419"/>
        <v>1.1751387893798437E-2</v>
      </c>
      <c r="AI397" s="18">
        <f t="shared" si="420"/>
        <v>1.3607754639381776E-2</v>
      </c>
      <c r="AJ397" s="18">
        <f t="shared" si="421"/>
        <v>7.8786858198824569E-3</v>
      </c>
      <c r="AK397" s="18">
        <f t="shared" si="422"/>
        <v>3.0410939396164284E-3</v>
      </c>
      <c r="AL397" s="18">
        <f t="shared" si="423"/>
        <v>5.5929386365475278E-5</v>
      </c>
      <c r="AM397" s="18">
        <f t="shared" si="424"/>
        <v>1.3827487924515543E-3</v>
      </c>
      <c r="AN397" s="18">
        <f t="shared" si="425"/>
        <v>1.8965263906468351E-3</v>
      </c>
      <c r="AO397" s="18">
        <f t="shared" si="426"/>
        <v>1.3006022388357755E-3</v>
      </c>
      <c r="AP397" s="18">
        <f t="shared" si="427"/>
        <v>5.9461908606773129E-4</v>
      </c>
      <c r="AQ397" s="18">
        <f t="shared" si="428"/>
        <v>2.038893100586932E-4</v>
      </c>
      <c r="AR397" s="18">
        <f t="shared" si="429"/>
        <v>3.2235525916175837E-3</v>
      </c>
      <c r="AS397" s="18">
        <f t="shared" si="430"/>
        <v>3.7327771945154138E-3</v>
      </c>
      <c r="AT397" s="18">
        <f t="shared" si="431"/>
        <v>2.1612220039665063E-3</v>
      </c>
      <c r="AU397" s="18">
        <f t="shared" si="432"/>
        <v>8.3421008131103164E-4</v>
      </c>
      <c r="AV397" s="18">
        <f t="shared" si="433"/>
        <v>2.4149756196393404E-4</v>
      </c>
      <c r="AW397" s="18">
        <f t="shared" si="434"/>
        <v>2.4674619502043729E-6</v>
      </c>
      <c r="AX397" s="18">
        <f t="shared" si="435"/>
        <v>2.6686360319918797E-4</v>
      </c>
      <c r="AY397" s="18">
        <f t="shared" si="436"/>
        <v>3.6602011076288627E-4</v>
      </c>
      <c r="AZ397" s="18">
        <f t="shared" si="437"/>
        <v>2.5100972908411075E-4</v>
      </c>
      <c r="BA397" s="18">
        <f t="shared" si="438"/>
        <v>1.147585105156419E-4</v>
      </c>
      <c r="BB397" s="18">
        <f t="shared" si="439"/>
        <v>3.9349617394777527E-5</v>
      </c>
      <c r="BC397" s="18">
        <f t="shared" si="440"/>
        <v>1.0794091921604912E-5</v>
      </c>
      <c r="BD397" s="18">
        <f t="shared" si="441"/>
        <v>7.3688397524008208E-4</v>
      </c>
      <c r="BE397" s="18">
        <f t="shared" si="442"/>
        <v>8.5328953680875795E-4</v>
      </c>
      <c r="BF397" s="18">
        <f t="shared" si="443"/>
        <v>4.940418424692186E-4</v>
      </c>
      <c r="BG397" s="18">
        <f t="shared" si="444"/>
        <v>1.9069521077469365E-4</v>
      </c>
      <c r="BH397" s="18">
        <f t="shared" si="445"/>
        <v>5.5204833305193053E-5</v>
      </c>
      <c r="BI397" s="18">
        <f t="shared" si="446"/>
        <v>1.2785108164482866E-5</v>
      </c>
      <c r="BJ397" s="19">
        <f t="shared" si="447"/>
        <v>0.31608448641591402</v>
      </c>
      <c r="BK397" s="19">
        <f t="shared" si="448"/>
        <v>0.26670128967002471</v>
      </c>
      <c r="BL397" s="19">
        <f t="shared" si="449"/>
        <v>0.38255117850031806</v>
      </c>
      <c r="BM397" s="19">
        <f t="shared" si="450"/>
        <v>0.46298469089388306</v>
      </c>
      <c r="BN397" s="19">
        <f t="shared" si="451"/>
        <v>0.53626024557092966</v>
      </c>
    </row>
    <row r="398" spans="1:66" x14ac:dyDescent="0.25">
      <c r="A398" t="s">
        <v>10</v>
      </c>
      <c r="B398" t="s">
        <v>244</v>
      </c>
      <c r="C398" t="s">
        <v>241</v>
      </c>
      <c r="D398" s="16">
        <v>44379</v>
      </c>
      <c r="E398" s="15">
        <f>VLOOKUP(A398,home!$A$2:$E$405,3,FALSE)</f>
        <v>1.5</v>
      </c>
      <c r="F398" s="15">
        <f>VLOOKUP(B398,home!$B$2:$E$405,3,FALSE)</f>
        <v>1.33</v>
      </c>
      <c r="G398" s="15">
        <f>VLOOKUP(C398,away!$B$2:$E$405,4,FALSE)</f>
        <v>0.92</v>
      </c>
      <c r="H398" s="15">
        <f>VLOOKUP(A398,away!$A$2:$E$405,3,FALSE)</f>
        <v>1.42307692307692</v>
      </c>
      <c r="I398" s="15">
        <f>VLOOKUP(C398,away!$B$2:$E$405,3,FALSE)</f>
        <v>1.08</v>
      </c>
      <c r="J398" s="15">
        <f>VLOOKUP(B398,home!$B$2:$E$405,4,FALSE)</f>
        <v>1.19</v>
      </c>
      <c r="K398" s="17">
        <f t="shared" si="452"/>
        <v>1.8354000000000001</v>
      </c>
      <c r="L398" s="17">
        <f t="shared" si="453"/>
        <v>1.8289384615384576</v>
      </c>
      <c r="M398" s="18">
        <f t="shared" si="398"/>
        <v>2.562111503164529E-2</v>
      </c>
      <c r="N398" s="18">
        <f t="shared" si="399"/>
        <v>4.7024994529081765E-2</v>
      </c>
      <c r="O398" s="18">
        <f t="shared" si="400"/>
        <v>4.6859442708877187E-2</v>
      </c>
      <c r="P398" s="18">
        <f t="shared" si="401"/>
        <v>8.6005821147873182E-2</v>
      </c>
      <c r="Q398" s="18">
        <f t="shared" si="402"/>
        <v>4.3154837479338355E-2</v>
      </c>
      <c r="R398" s="18">
        <f t="shared" si="403"/>
        <v>4.2851518528261683E-2</v>
      </c>
      <c r="S398" s="18">
        <f t="shared" si="404"/>
        <v>7.2176808680884219E-2</v>
      </c>
      <c r="T398" s="18">
        <f t="shared" si="405"/>
        <v>7.8927542067403253E-2</v>
      </c>
      <c r="U398" s="18">
        <f t="shared" si="406"/>
        <v>7.8649677106771482E-2</v>
      </c>
      <c r="V398" s="18">
        <f t="shared" si="407"/>
        <v>2.6920615588462843E-2</v>
      </c>
      <c r="W398" s="18">
        <f t="shared" si="408"/>
        <v>2.6402129569859208E-2</v>
      </c>
      <c r="X398" s="18">
        <f t="shared" si="409"/>
        <v>4.8287870236837317E-2</v>
      </c>
      <c r="Y398" s="18">
        <f t="shared" si="410"/>
        <v>4.4157771550964973E-2</v>
      </c>
      <c r="Z398" s="18">
        <f t="shared" si="411"/>
        <v>2.612426345722187E-2</v>
      </c>
      <c r="AA398" s="18">
        <f t="shared" si="412"/>
        <v>4.7948473149385024E-2</v>
      </c>
      <c r="AB398" s="18">
        <f t="shared" si="413"/>
        <v>4.4002313809190653E-2</v>
      </c>
      <c r="AC398" s="18">
        <f t="shared" si="414"/>
        <v>5.6480017717619327E-3</v>
      </c>
      <c r="AD398" s="18">
        <f t="shared" si="415"/>
        <v>1.2114617153129901E-2</v>
      </c>
      <c r="AE398" s="18">
        <f t="shared" si="416"/>
        <v>2.2156889258172809E-2</v>
      </c>
      <c r="AF398" s="18">
        <f t="shared" si="417"/>
        <v>2.0261793476160282E-2</v>
      </c>
      <c r="AG398" s="18">
        <f t="shared" si="418"/>
        <v>1.2352524462766178E-2</v>
      </c>
      <c r="AH398" s="18">
        <f t="shared" si="419"/>
        <v>1.1944917554069177E-2</v>
      </c>
      <c r="AI398" s="18">
        <f t="shared" si="420"/>
        <v>2.1923701678738566E-2</v>
      </c>
      <c r="AJ398" s="18">
        <f t="shared" si="421"/>
        <v>2.0119381030578389E-2</v>
      </c>
      <c r="AK398" s="18">
        <f t="shared" si="422"/>
        <v>1.2309037314507861E-2</v>
      </c>
      <c r="AL398" s="18">
        <f t="shared" si="423"/>
        <v>7.5837609662975558E-4</v>
      </c>
      <c r="AM398" s="18">
        <f t="shared" si="424"/>
        <v>4.447033664570923E-3</v>
      </c>
      <c r="AN398" s="18">
        <f t="shared" si="425"/>
        <v>8.1333509088900736E-3</v>
      </c>
      <c r="AO398" s="18">
        <f t="shared" si="426"/>
        <v>7.4376991492289147E-3</v>
      </c>
      <c r="AP398" s="18">
        <f t="shared" si="427"/>
        <v>4.5343646797922077E-3</v>
      </c>
      <c r="AQ398" s="18">
        <f t="shared" si="428"/>
        <v>2.0732684903783699E-3</v>
      </c>
      <c r="AR398" s="18">
        <f t="shared" si="429"/>
        <v>4.3693038269086003E-3</v>
      </c>
      <c r="AS398" s="18">
        <f t="shared" si="430"/>
        <v>8.0194202439080459E-3</v>
      </c>
      <c r="AT398" s="18">
        <f t="shared" si="431"/>
        <v>7.3594219578344165E-3</v>
      </c>
      <c r="AU398" s="18">
        <f t="shared" si="432"/>
        <v>4.5024943538030963E-3</v>
      </c>
      <c r="AV398" s="18">
        <f t="shared" si="433"/>
        <v>2.0659695342425512E-3</v>
      </c>
      <c r="AW398" s="18">
        <f t="shared" si="434"/>
        <v>7.0715066729791929E-5</v>
      </c>
      <c r="AX398" s="18">
        <f t="shared" si="435"/>
        <v>1.3603475979922469E-3</v>
      </c>
      <c r="AY398" s="18">
        <f t="shared" si="436"/>
        <v>2.4879920430294763E-3</v>
      </c>
      <c r="AZ398" s="18">
        <f t="shared" si="437"/>
        <v>2.2751921697491276E-3</v>
      </c>
      <c r="BA398" s="18">
        <f t="shared" si="438"/>
        <v>1.3870621555484379E-3</v>
      </c>
      <c r="BB398" s="18">
        <f t="shared" si="439"/>
        <v>6.3421283120674416E-4</v>
      </c>
      <c r="BC398" s="18">
        <f t="shared" si="440"/>
        <v>2.319872479590425E-4</v>
      </c>
      <c r="BD398" s="18">
        <f t="shared" si="441"/>
        <v>1.3318646365300508E-3</v>
      </c>
      <c r="BE398" s="18">
        <f t="shared" si="442"/>
        <v>2.4445043538872551E-3</v>
      </c>
      <c r="BF398" s="18">
        <f t="shared" si="443"/>
        <v>2.2433216455623349E-3</v>
      </c>
      <c r="BG398" s="18">
        <f t="shared" si="444"/>
        <v>1.3724641827550369E-3</v>
      </c>
      <c r="BH398" s="18">
        <f t="shared" si="445"/>
        <v>6.2975519025714876E-4</v>
      </c>
      <c r="BI398" s="18">
        <f t="shared" si="446"/>
        <v>2.3117053523959413E-4</v>
      </c>
      <c r="BJ398" s="19">
        <f t="shared" si="447"/>
        <v>0.38984348072205965</v>
      </c>
      <c r="BK398" s="19">
        <f t="shared" si="448"/>
        <v>0.2196187303602867</v>
      </c>
      <c r="BL398" s="19">
        <f t="shared" si="449"/>
        <v>0.36117815334130821</v>
      </c>
      <c r="BM398" s="19">
        <f t="shared" si="450"/>
        <v>0.70282962147949901</v>
      </c>
      <c r="BN398" s="19">
        <f t="shared" si="451"/>
        <v>0.29151772942507748</v>
      </c>
    </row>
    <row r="399" spans="1:66" x14ac:dyDescent="0.25">
      <c r="A399" t="s">
        <v>10</v>
      </c>
      <c r="B399" t="s">
        <v>49</v>
      </c>
      <c r="C399" t="s">
        <v>48</v>
      </c>
      <c r="D399" s="16">
        <v>44379</v>
      </c>
      <c r="E399" s="15">
        <f>VLOOKUP(A399,home!$A$2:$E$405,3,FALSE)</f>
        <v>1.5</v>
      </c>
      <c r="F399" s="15">
        <f>VLOOKUP(B399,home!$B$2:$E$405,3,FALSE)</f>
        <v>0.72</v>
      </c>
      <c r="G399" s="15">
        <f>VLOOKUP(C399,away!$B$2:$E$405,4,FALSE)</f>
        <v>1</v>
      </c>
      <c r="H399" s="15">
        <f>VLOOKUP(A399,away!$A$2:$E$405,3,FALSE)</f>
        <v>1.42307692307692</v>
      </c>
      <c r="I399" s="15">
        <f>VLOOKUP(C399,away!$B$2:$E$405,3,FALSE)</f>
        <v>1.28</v>
      </c>
      <c r="J399" s="15">
        <f>VLOOKUP(B399,home!$B$2:$E$405,4,FALSE)</f>
        <v>0.53</v>
      </c>
      <c r="K399" s="17">
        <f t="shared" si="452"/>
        <v>1.08</v>
      </c>
      <c r="L399" s="17">
        <f t="shared" si="453"/>
        <v>0.96541538461538257</v>
      </c>
      <c r="M399" s="18">
        <f t="shared" si="398"/>
        <v>0.12932645859728609</v>
      </c>
      <c r="N399" s="18">
        <f t="shared" si="399"/>
        <v>0.13967257528506899</v>
      </c>
      <c r="O399" s="18">
        <f t="shared" si="400"/>
        <v>0.12485375276764431</v>
      </c>
      <c r="P399" s="18">
        <f t="shared" si="401"/>
        <v>0.13484205298905586</v>
      </c>
      <c r="Q399" s="18">
        <f t="shared" si="402"/>
        <v>7.5423190653937253E-2</v>
      </c>
      <c r="R399" s="18">
        <f t="shared" si="403"/>
        <v>6.0267866874424599E-2</v>
      </c>
      <c r="S399" s="18">
        <f t="shared" si="404"/>
        <v>3.5148219961164427E-2</v>
      </c>
      <c r="T399" s="18">
        <f t="shared" si="405"/>
        <v>7.2814708614090159E-2</v>
      </c>
      <c r="U399" s="18">
        <f t="shared" si="406"/>
        <v>6.5089296224378576E-2</v>
      </c>
      <c r="V399" s="18">
        <f t="shared" si="407"/>
        <v>4.0719158750824359E-3</v>
      </c>
      <c r="W399" s="18">
        <f t="shared" si="408"/>
        <v>2.715234863541742E-2</v>
      </c>
      <c r="X399" s="18">
        <f t="shared" si="409"/>
        <v>2.6213295101072464E-2</v>
      </c>
      <c r="Y399" s="18">
        <f t="shared" si="410"/>
        <v>1.2653359186019198E-2</v>
      </c>
      <c r="Z399" s="18">
        <f t="shared" si="411"/>
        <v>1.9394508626173767E-2</v>
      </c>
      <c r="AA399" s="18">
        <f t="shared" si="412"/>
        <v>2.0946069316267669E-2</v>
      </c>
      <c r="AB399" s="18">
        <f t="shared" si="413"/>
        <v>1.131087743078454E-2</v>
      </c>
      <c r="AC399" s="18">
        <f t="shared" si="414"/>
        <v>2.6534859056983289E-4</v>
      </c>
      <c r="AD399" s="18">
        <f t="shared" si="415"/>
        <v>7.3311341315627021E-3</v>
      </c>
      <c r="AE399" s="18">
        <f t="shared" si="416"/>
        <v>7.0775896772895643E-3</v>
      </c>
      <c r="AF399" s="18">
        <f t="shared" si="417"/>
        <v>3.4164069802251826E-3</v>
      </c>
      <c r="AG399" s="18">
        <f t="shared" si="418"/>
        <v>1.0994172862722575E-3</v>
      </c>
      <c r="AH399" s="18">
        <f t="shared" si="419"/>
        <v>4.6809392511909754E-3</v>
      </c>
      <c r="AI399" s="18">
        <f t="shared" si="420"/>
        <v>5.0554143912862537E-3</v>
      </c>
      <c r="AJ399" s="18">
        <f t="shared" si="421"/>
        <v>2.7299237712945764E-3</v>
      </c>
      <c r="AK399" s="18">
        <f t="shared" si="422"/>
        <v>9.8277255766604792E-4</v>
      </c>
      <c r="AL399" s="18">
        <f t="shared" si="423"/>
        <v>1.1066613622075805E-5</v>
      </c>
      <c r="AM399" s="18">
        <f t="shared" si="424"/>
        <v>1.5835249724175443E-3</v>
      </c>
      <c r="AN399" s="18">
        <f t="shared" si="425"/>
        <v>1.5287593702945465E-3</v>
      </c>
      <c r="AO399" s="18">
        <f t="shared" si="426"/>
        <v>7.3794390772863978E-4</v>
      </c>
      <c r="AP399" s="18">
        <f t="shared" si="427"/>
        <v>2.3747413383480771E-4</v>
      </c>
      <c r="AQ399" s="18">
        <f t="shared" si="428"/>
        <v>5.7315295563083925E-5</v>
      </c>
      <c r="AR399" s="18">
        <f t="shared" si="429"/>
        <v>9.0381015350995552E-4</v>
      </c>
      <c r="AS399" s="18">
        <f t="shared" si="430"/>
        <v>9.761149657907521E-4</v>
      </c>
      <c r="AT399" s="18">
        <f t="shared" si="431"/>
        <v>5.2710208152700606E-4</v>
      </c>
      <c r="AU399" s="18">
        <f t="shared" si="432"/>
        <v>1.8975674934972224E-4</v>
      </c>
      <c r="AV399" s="18">
        <f t="shared" si="433"/>
        <v>5.1234322324425001E-5</v>
      </c>
      <c r="AW399" s="18">
        <f t="shared" si="434"/>
        <v>3.2051637139038407E-7</v>
      </c>
      <c r="AX399" s="18">
        <f t="shared" si="435"/>
        <v>2.8503449503515787E-4</v>
      </c>
      <c r="AY399" s="18">
        <f t="shared" si="436"/>
        <v>2.7517668665301827E-4</v>
      </c>
      <c r="AZ399" s="18">
        <f t="shared" si="437"/>
        <v>1.3282990339115509E-4</v>
      </c>
      <c r="BA399" s="18">
        <f t="shared" si="438"/>
        <v>4.2745344090265373E-5</v>
      </c>
      <c r="BB399" s="18">
        <f t="shared" si="439"/>
        <v>1.0316753201355102E-5</v>
      </c>
      <c r="BC399" s="18">
        <f t="shared" si="440"/>
        <v>1.991990451973644E-6</v>
      </c>
      <c r="BD399" s="18">
        <f t="shared" si="441"/>
        <v>1.4542537116168355E-4</v>
      </c>
      <c r="BE399" s="18">
        <f t="shared" si="442"/>
        <v>1.5705940085461825E-4</v>
      </c>
      <c r="BF399" s="18">
        <f t="shared" si="443"/>
        <v>8.4812076461493848E-5</v>
      </c>
      <c r="BG399" s="18">
        <f t="shared" si="444"/>
        <v>3.0532347526137796E-5</v>
      </c>
      <c r="BH399" s="18">
        <f t="shared" si="445"/>
        <v>8.2437338320572038E-6</v>
      </c>
      <c r="BI399" s="18">
        <f t="shared" si="446"/>
        <v>1.7806465077243567E-6</v>
      </c>
      <c r="BJ399" s="19">
        <f t="shared" si="447"/>
        <v>0.37774713840361668</v>
      </c>
      <c r="BK399" s="19">
        <f t="shared" si="448"/>
        <v>0.30394023931343367</v>
      </c>
      <c r="BL399" s="19">
        <f t="shared" si="449"/>
        <v>0.29899278443378313</v>
      </c>
      <c r="BM399" s="19">
        <f t="shared" si="450"/>
        <v>0.3354139174393086</v>
      </c>
      <c r="BN399" s="19">
        <f t="shared" si="451"/>
        <v>0.66438589716741714</v>
      </c>
    </row>
    <row r="400" spans="1:66" x14ac:dyDescent="0.25">
      <c r="A400" t="s">
        <v>10</v>
      </c>
      <c r="B400" t="s">
        <v>46</v>
      </c>
      <c r="C400" t="s">
        <v>12</v>
      </c>
      <c r="D400" s="16">
        <v>44379</v>
      </c>
      <c r="E400" s="15">
        <f>VLOOKUP(A400,home!$A$2:$E$405,3,FALSE)</f>
        <v>1.5</v>
      </c>
      <c r="F400" s="15">
        <f>VLOOKUP(B400,home!$B$2:$E$405,3,FALSE)</f>
        <v>1.49</v>
      </c>
      <c r="G400" s="15">
        <f>VLOOKUP(C400,away!$B$2:$E$405,4,FALSE)</f>
        <v>1.08</v>
      </c>
      <c r="H400" s="15">
        <f>VLOOKUP(A400,away!$A$2:$E$405,3,FALSE)</f>
        <v>1.42307692307692</v>
      </c>
      <c r="I400" s="15">
        <f>VLOOKUP(C400,away!$B$2:$E$405,3,FALSE)</f>
        <v>0.92</v>
      </c>
      <c r="J400" s="15">
        <f>VLOOKUP(B400,home!$B$2:$E$405,4,FALSE)</f>
        <v>0.86</v>
      </c>
      <c r="K400" s="17">
        <f t="shared" si="452"/>
        <v>2.4138000000000002</v>
      </c>
      <c r="L400" s="17">
        <f t="shared" si="453"/>
        <v>1.1259384615384591</v>
      </c>
      <c r="M400" s="18">
        <f t="shared" si="398"/>
        <v>2.9020916175502943E-2</v>
      </c>
      <c r="N400" s="18">
        <f t="shared" si="399"/>
        <v>7.005068746442901E-2</v>
      </c>
      <c r="O400" s="18">
        <f t="shared" si="400"/>
        <v>3.2675765711082362E-2</v>
      </c>
      <c r="P400" s="18">
        <f t="shared" si="401"/>
        <v>7.8872763273410612E-2</v>
      </c>
      <c r="Q400" s="18">
        <f t="shared" si="402"/>
        <v>8.4544174700819402E-2</v>
      </c>
      <c r="R400" s="18">
        <f t="shared" si="403"/>
        <v>1.8395450687163611E-2</v>
      </c>
      <c r="S400" s="18">
        <f t="shared" si="404"/>
        <v>5.3589906920604509E-2</v>
      </c>
      <c r="T400" s="18">
        <f t="shared" si="405"/>
        <v>9.5191537994679304E-2</v>
      </c>
      <c r="U400" s="18">
        <f t="shared" si="406"/>
        <v>4.4402938868675523E-2</v>
      </c>
      <c r="V400" s="18">
        <f t="shared" si="407"/>
        <v>1.6182902997853237E-2</v>
      </c>
      <c r="W400" s="18">
        <f t="shared" si="408"/>
        <v>6.802424296427928E-2</v>
      </c>
      <c r="X400" s="18">
        <f t="shared" si="409"/>
        <v>7.6591111470518961E-2</v>
      </c>
      <c r="Y400" s="18">
        <f t="shared" si="410"/>
        <v>4.3118439108318384E-2</v>
      </c>
      <c r="Z400" s="18">
        <f t="shared" si="411"/>
        <v>6.9040484820038599E-3</v>
      </c>
      <c r="AA400" s="18">
        <f t="shared" si="412"/>
        <v>1.6664992225860917E-2</v>
      </c>
      <c r="AB400" s="18">
        <f t="shared" si="413"/>
        <v>2.0112979117391547E-2</v>
      </c>
      <c r="AC400" s="18">
        <f t="shared" si="414"/>
        <v>2.7488585075745938E-3</v>
      </c>
      <c r="AD400" s="18">
        <f t="shared" si="415"/>
        <v>4.1049229416794356E-2</v>
      </c>
      <c r="AE400" s="18">
        <f t="shared" si="416"/>
        <v>4.6218906216884688E-2</v>
      </c>
      <c r="AF400" s="18">
        <f t="shared" si="417"/>
        <v>2.6019822079914739E-2</v>
      </c>
      <c r="AG400" s="18">
        <f t="shared" si="418"/>
        <v>9.7655728140545409E-3</v>
      </c>
      <c r="AH400" s="18">
        <f t="shared" si="419"/>
        <v>1.9433834315535907E-3</v>
      </c>
      <c r="AI400" s="18">
        <f t="shared" si="420"/>
        <v>4.6909389270840584E-3</v>
      </c>
      <c r="AJ400" s="18">
        <f t="shared" si="421"/>
        <v>5.6614941910977518E-3</v>
      </c>
      <c r="AK400" s="18">
        <f t="shared" si="422"/>
        <v>4.5552382261572506E-3</v>
      </c>
      <c r="AL400" s="18">
        <f t="shared" si="423"/>
        <v>2.9883283495101329E-4</v>
      </c>
      <c r="AM400" s="18">
        <f t="shared" si="424"/>
        <v>1.9816925993251633E-2</v>
      </c>
      <c r="AN400" s="18">
        <f t="shared" si="425"/>
        <v>2.2312639165263243E-2</v>
      </c>
      <c r="AO400" s="18">
        <f t="shared" si="426"/>
        <v>1.2561329307299635E-2</v>
      </c>
      <c r="AP400" s="18">
        <f t="shared" si="427"/>
        <v>4.7144279317129683E-3</v>
      </c>
      <c r="AQ400" s="18">
        <f t="shared" si="428"/>
        <v>1.3270389331167104E-3</v>
      </c>
      <c r="AR400" s="18">
        <f t="shared" si="429"/>
        <v>4.3762603022055613E-4</v>
      </c>
      <c r="AS400" s="18">
        <f t="shared" si="430"/>
        <v>1.0563417117463786E-3</v>
      </c>
      <c r="AT400" s="18">
        <f t="shared" si="431"/>
        <v>1.2748988119067046E-3</v>
      </c>
      <c r="AU400" s="18">
        <f t="shared" si="432"/>
        <v>1.0257835840601344E-3</v>
      </c>
      <c r="AV400" s="18">
        <f t="shared" si="433"/>
        <v>6.1900910380108839E-4</v>
      </c>
      <c r="AW400" s="18">
        <f t="shared" si="434"/>
        <v>2.2560137992730765E-5</v>
      </c>
      <c r="AX400" s="18">
        <f t="shared" si="435"/>
        <v>7.9723493270851282E-3</v>
      </c>
      <c r="AY400" s="18">
        <f t="shared" si="436"/>
        <v>8.9763747361853979E-3</v>
      </c>
      <c r="AZ400" s="18">
        <f t="shared" si="437"/>
        <v>5.0534227803266411E-3</v>
      </c>
      <c r="BA400" s="18">
        <f t="shared" si="438"/>
        <v>1.8966143569281262E-3</v>
      </c>
      <c r="BB400" s="18">
        <f t="shared" si="439"/>
        <v>5.3386776279285236E-4</v>
      </c>
      <c r="BC400" s="18">
        <f t="shared" si="440"/>
        <v>1.202204495007926E-4</v>
      </c>
      <c r="BD400" s="18">
        <f t="shared" si="441"/>
        <v>8.212332986595279E-5</v>
      </c>
      <c r="BE400" s="18">
        <f t="shared" si="442"/>
        <v>1.9822929363043688E-4</v>
      </c>
      <c r="BF400" s="18">
        <f t="shared" si="443"/>
        <v>2.3924293448257433E-4</v>
      </c>
      <c r="BG400" s="18">
        <f t="shared" si="444"/>
        <v>1.924948650846793E-4</v>
      </c>
      <c r="BH400" s="18">
        <f t="shared" si="445"/>
        <v>1.1616102633534977E-4</v>
      </c>
      <c r="BI400" s="18">
        <f t="shared" si="446"/>
        <v>5.607789707365343E-5</v>
      </c>
      <c r="BJ400" s="19">
        <f t="shared" si="447"/>
        <v>0.64585893497415559</v>
      </c>
      <c r="BK400" s="19">
        <f t="shared" si="448"/>
        <v>0.18969055544608232</v>
      </c>
      <c r="BL400" s="19">
        <f t="shared" si="449"/>
        <v>0.15440116997427414</v>
      </c>
      <c r="BM400" s="19">
        <f t="shared" si="450"/>
        <v>0.67434113626591508</v>
      </c>
      <c r="BN400" s="19">
        <f t="shared" si="451"/>
        <v>0.31355975801240799</v>
      </c>
    </row>
    <row r="401" spans="1:66" x14ac:dyDescent="0.25">
      <c r="A401" t="s">
        <v>10</v>
      </c>
      <c r="B401" t="s">
        <v>240</v>
      </c>
      <c r="C401" t="s">
        <v>11</v>
      </c>
      <c r="D401" s="16">
        <v>44379</v>
      </c>
      <c r="E401" s="15">
        <f>VLOOKUP(A401,home!$A$2:$E$405,3,FALSE)</f>
        <v>1.5</v>
      </c>
      <c r="F401" s="15">
        <f>VLOOKUP(B401,home!$B$2:$E$405,3,FALSE)</f>
        <v>1.06</v>
      </c>
      <c r="G401" s="15">
        <f>VLOOKUP(C401,away!$B$2:$E$405,4,FALSE)</f>
        <v>1.03</v>
      </c>
      <c r="H401" s="15">
        <f>VLOOKUP(A401,away!$A$2:$E$405,3,FALSE)</f>
        <v>1.42307692307692</v>
      </c>
      <c r="I401" s="15">
        <f>VLOOKUP(C401,away!$B$2:$E$405,3,FALSE)</f>
        <v>0.72</v>
      </c>
      <c r="J401" s="15">
        <f>VLOOKUP(B401,home!$B$2:$E$405,4,FALSE)</f>
        <v>1</v>
      </c>
      <c r="K401" s="17">
        <f t="shared" si="452"/>
        <v>1.6377000000000002</v>
      </c>
      <c r="L401" s="17">
        <f t="shared" si="453"/>
        <v>1.0246153846153825</v>
      </c>
      <c r="M401" s="18">
        <f t="shared" ref="M401:M454" si="454">_xlfn.POISSON.DIST(0,K401,FALSE) * _xlfn.POISSON.DIST(0,L401,FALSE)</f>
        <v>6.9786452059944715E-2</v>
      </c>
      <c r="N401" s="18">
        <f t="shared" ref="N401:N454" si="455">_xlfn.POISSON.DIST(1,K401,FALSE) * _xlfn.POISSON.DIST(0,L401,FALSE)</f>
        <v>0.11428927253857146</v>
      </c>
      <c r="O401" s="18">
        <f t="shared" ref="O401:O454" si="456">_xlfn.POISSON.DIST(0,K401,FALSE) * _xlfn.POISSON.DIST(1,L401,FALSE)</f>
        <v>7.1504272418343187E-2</v>
      </c>
      <c r="P401" s="18">
        <f t="shared" ref="P401:P454" si="457">_xlfn.POISSON.DIST(1,K401,FALSE) * _xlfn.POISSON.DIST(1,L401,FALSE)</f>
        <v>0.11710254693952066</v>
      </c>
      <c r="Q401" s="18">
        <f t="shared" ref="Q401:Q454" si="458">_xlfn.POISSON.DIST(2,K401,FALSE) * _xlfn.POISSON.DIST(0,L401,FALSE)</f>
        <v>9.3585770818209263E-2</v>
      </c>
      <c r="R401" s="18">
        <f t="shared" ref="R401:R454" si="459">_xlfn.POISSON.DIST(0,K401,FALSE) * _xlfn.POISSON.DIST(2,L401,FALSE)</f>
        <v>3.6632188792781892E-2</v>
      </c>
      <c r="S401" s="18">
        <f t="shared" ref="S401:S454" si="460">_xlfn.POISSON.DIST(2,K401,FALSE) * _xlfn.POISSON.DIST(2,L401,FALSE)</f>
        <v>4.9124887764546092E-2</v>
      </c>
      <c r="T401" s="18">
        <f t="shared" ref="T401:T454" si="461">_xlfn.POISSON.DIST(2,K401,FALSE) * _xlfn.POISSON.DIST(1,L401,FALSE)</f>
        <v>9.5889420561426505E-2</v>
      </c>
      <c r="U401" s="18">
        <f t="shared" ref="U401:U454" si="462">_xlfn.POISSON.DIST(1,K401,FALSE) * _xlfn.POISSON.DIST(2,L401,FALSE)</f>
        <v>5.9992535585938915E-2</v>
      </c>
      <c r="V401" s="18">
        <f t="shared" ref="V401:V454" si="463">_xlfn.POISSON.DIST(3,K401,FALSE) * _xlfn.POISSON.DIST(3,L401,FALSE)</f>
        <v>9.1591312664735022E-3</v>
      </c>
      <c r="W401" s="18">
        <f t="shared" ref="W401:W454" si="464">_xlfn.POISSON.DIST(3,K401,FALSE) * _xlfn.POISSON.DIST(0,L401,FALSE)</f>
        <v>5.1088472289660437E-2</v>
      </c>
      <c r="X401" s="18">
        <f t="shared" ref="X401:X454" si="465">_xlfn.POISSON.DIST(3,K401,FALSE) * _xlfn.POISSON.DIST(1,L401,FALSE)</f>
        <v>5.2346034684482734E-2</v>
      </c>
      <c r="Y401" s="18">
        <f t="shared" ref="Y401:Y454" si="466">_xlfn.POISSON.DIST(3,K401,FALSE) * _xlfn.POISSON.DIST(2,L401,FALSE)</f>
        <v>2.6817276230665713E-2</v>
      </c>
      <c r="Z401" s="18">
        <f t="shared" ref="Z401:Z454" si="467">_xlfn.POISSON.DIST(0,K401,FALSE) * _xlfn.POISSON.DIST(3,L401,FALSE)</f>
        <v>1.2511301403073175E-2</v>
      </c>
      <c r="AA401" s="18">
        <f t="shared" ref="AA401:AA454" si="468">_xlfn.POISSON.DIST(1,K401,FALSE) * _xlfn.POISSON.DIST(3,L401,FALSE)</f>
        <v>2.0489758307812942E-2</v>
      </c>
      <c r="AB401" s="18">
        <f t="shared" ref="AB401:AB454" si="469">_xlfn.POISSON.DIST(2,K401,FALSE) * _xlfn.POISSON.DIST(3,L401,FALSE)</f>
        <v>1.677803859035263E-2</v>
      </c>
      <c r="AC401" s="18">
        <f t="shared" ref="AC401:AC454" si="470">_xlfn.POISSON.DIST(4,K401,FALSE) * _xlfn.POISSON.DIST(4,L401,FALSE)</f>
        <v>9.6057111319413583E-4</v>
      </c>
      <c r="AD401" s="18">
        <f t="shared" ref="AD401:AD454" si="471">_xlfn.POISSON.DIST(4,K401,FALSE) * _xlfn.POISSON.DIST(0,L401,FALSE)</f>
        <v>2.0916897767194225E-2</v>
      </c>
      <c r="AE401" s="18">
        <f t="shared" ref="AE401:AE454" si="472">_xlfn.POISSON.DIST(4,K401,FALSE) * _xlfn.POISSON.DIST(1,L401,FALSE)</f>
        <v>2.1431775250694344E-2</v>
      </c>
      <c r="AF401" s="18">
        <f t="shared" ref="AF401:AF454" si="473">_xlfn.POISSON.DIST(4,K401,FALSE) * _xlfn.POISSON.DIST(2,L401,FALSE)</f>
        <v>1.097966332074031E-2</v>
      </c>
      <c r="AG401" s="18">
        <f t="shared" ref="AG401:AG454" si="474">_xlfn.POISSON.DIST(4,K401,FALSE) * _xlfn.POISSON.DIST(3,L401,FALSE)</f>
        <v>3.7499773187759135E-3</v>
      </c>
      <c r="AH401" s="18">
        <f t="shared" ref="AH401:AH454" si="475">_xlfn.POISSON.DIST(0,K401,FALSE) * _xlfn.POISSON.DIST(4,L401,FALSE)</f>
        <v>3.2048179747871989E-3</v>
      </c>
      <c r="AI401" s="18">
        <f t="shared" ref="AI401:AI454" si="476">_xlfn.POISSON.DIST(1,K401,FALSE) * _xlfn.POISSON.DIST(4,L401,FALSE)</f>
        <v>5.2485303973089968E-3</v>
      </c>
      <c r="AJ401" s="18">
        <f t="shared" ref="AJ401:AJ454" si="477">_xlfn.POISSON.DIST(2,K401,FALSE) * _xlfn.POISSON.DIST(4,L401,FALSE)</f>
        <v>4.2977591158364723E-3</v>
      </c>
      <c r="AK401" s="18">
        <f t="shared" ref="AK401:AK454" si="478">_xlfn.POISSON.DIST(3,K401,FALSE) * _xlfn.POISSON.DIST(4,L401,FALSE)</f>
        <v>2.3461467013351305E-3</v>
      </c>
      <c r="AL401" s="18">
        <f t="shared" ref="AL401:AL454" si="479">_xlfn.POISSON.DIST(5,K401,FALSE) * _xlfn.POISSON.DIST(5,L401,FALSE)</f>
        <v>6.4474017836551971E-5</v>
      </c>
      <c r="AM401" s="18">
        <f t="shared" ref="AM401:AM454" si="480">_xlfn.POISSON.DIST(5,K401,FALSE) * _xlfn.POISSON.DIST(0,L401,FALSE)</f>
        <v>6.8511206946667924E-3</v>
      </c>
      <c r="AN401" s="18">
        <f t="shared" ref="AN401:AN454" si="481">_xlfn.POISSON.DIST(5,K401,FALSE) * _xlfn.POISSON.DIST(1,L401,FALSE)</f>
        <v>7.0197636656124211E-3</v>
      </c>
      <c r="AO401" s="18">
        <f t="shared" ref="AO401:AO454" si="482">_xlfn.POISSON.DIST(5,K401,FALSE) * _xlfn.POISSON.DIST(2,L401,FALSE)</f>
        <v>3.5962789240752786E-3</v>
      </c>
      <c r="AP401" s="18">
        <f t="shared" ref="AP401:AP454" si="483">_xlfn.POISSON.DIST(5,K401,FALSE) * _xlfn.POISSON.DIST(3,L401,FALSE)</f>
        <v>1.228267570991862E-3</v>
      </c>
      <c r="AQ401" s="18">
        <f t="shared" ref="AQ401:AQ454" si="484">_xlfn.POISSON.DIST(5,K401,FALSE) * _xlfn.POISSON.DIST(4,L401,FALSE)</f>
        <v>3.1462546241560702E-4</v>
      </c>
      <c r="AR401" s="18">
        <f t="shared" ref="AR401:AR454" si="485">_xlfn.POISSON.DIST(0,K401,FALSE) * _xlfn.POISSON.DIST(5,L401,FALSE)</f>
        <v>6.5674116037177561E-4</v>
      </c>
      <c r="AS401" s="18">
        <f t="shared" ref="AS401:AS454" si="486">_xlfn.POISSON.DIST(1,K401,FALSE) * _xlfn.POISSON.DIST(5,L401,FALSE)</f>
        <v>1.0755449983408569E-3</v>
      </c>
      <c r="AT401" s="18">
        <f t="shared" ref="AT401:AT454" si="487">_xlfn.POISSON.DIST(2,K401,FALSE) * _xlfn.POISSON.DIST(5,L401,FALSE)</f>
        <v>8.8071002189141093E-4</v>
      </c>
      <c r="AU401" s="18">
        <f t="shared" ref="AU401:AU454" si="488">_xlfn.POISSON.DIST(3,K401,FALSE) * _xlfn.POISSON.DIST(5,L401,FALSE)</f>
        <v>4.8077960095052125E-4</v>
      </c>
      <c r="AV401" s="18">
        <f t="shared" ref="AV401:AV454" si="489">_xlfn.POISSON.DIST(4,K401,FALSE) * _xlfn.POISSON.DIST(5,L401,FALSE)</f>
        <v>1.9684318811916717E-4</v>
      </c>
      <c r="AW401" s="18">
        <f t="shared" ref="AW401:AW454" si="490">_xlfn.POISSON.DIST(6,K401,FALSE) * _xlfn.POISSON.DIST(6,L401,FALSE)</f>
        <v>3.00522820261852E-6</v>
      </c>
      <c r="AX401" s="18">
        <f t="shared" ref="AX401:AX454" si="491">_xlfn.POISSON.DIST(6,K401,FALSE) * _xlfn.POISSON.DIST(0,L401,FALSE)</f>
        <v>1.8700133936093023E-3</v>
      </c>
      <c r="AY401" s="18">
        <f t="shared" ref="AY401:AY454" si="492">_xlfn.POISSON.DIST(6,K401,FALSE) * _xlfn.POISSON.DIST(1,L401,FALSE)</f>
        <v>1.9160444925289115E-3</v>
      </c>
      <c r="AZ401" s="18">
        <f t="shared" ref="AZ401:AZ454" si="493">_xlfn.POISSON.DIST(6,K401,FALSE) * _xlfn.POISSON.DIST(2,L401,FALSE)</f>
        <v>9.8160433232634793E-4</v>
      </c>
      <c r="BA401" s="18">
        <f t="shared" ref="BA401:BA454" si="494">_xlfn.POISSON.DIST(6,K401,FALSE) * _xlfn.POISSON.DIST(3,L401,FALSE)</f>
        <v>3.3525563350222893E-4</v>
      </c>
      <c r="BB401" s="18">
        <f t="shared" ref="BB401:BB454" si="495">_xlfn.POISSON.DIST(6,K401,FALSE) * _xlfn.POISSON.DIST(4,L401,FALSE)</f>
        <v>8.5877019966340001E-5</v>
      </c>
      <c r="BC401" s="18">
        <f t="shared" ref="BC401:BC454" si="496">_xlfn.POISSON.DIST(6,K401,FALSE) * _xlfn.POISSON.DIST(5,L401,FALSE)</f>
        <v>1.7598183168486871E-5</v>
      </c>
      <c r="BD401" s="18">
        <f t="shared" ref="BD401:BD454" si="497">_xlfn.POISSON.DIST(0,K401,FALSE) * _xlfn.POISSON.DIST(6,L401,FALSE)</f>
        <v>1.1215118277117985E-4</v>
      </c>
      <c r="BE401" s="18">
        <f t="shared" ref="BE401:BE454" si="498">_xlfn.POISSON.DIST(1,K401,FALSE) * _xlfn.POISSON.DIST(6,L401,FALSE)</f>
        <v>1.8366999202436128E-4</v>
      </c>
      <c r="BF401" s="18">
        <f t="shared" ref="BF401:BF454" si="499">_xlfn.POISSON.DIST(2,K401,FALSE) * _xlfn.POISSON.DIST(6,L401,FALSE)</f>
        <v>1.5039817296914825E-4</v>
      </c>
      <c r="BG401" s="18">
        <f t="shared" ref="BG401:BG454" si="500">_xlfn.POISSON.DIST(3,K401,FALSE) * _xlfn.POISSON.DIST(6,L401,FALSE)</f>
        <v>8.2102362623858032E-5</v>
      </c>
      <c r="BH401" s="18">
        <f t="shared" ref="BH401:BH454" si="501">_xlfn.POISSON.DIST(4,K401,FALSE) * _xlfn.POISSON.DIST(6,L401,FALSE)</f>
        <v>3.3614759817273078E-5</v>
      </c>
      <c r="BI401" s="18">
        <f t="shared" ref="BI401:BI454" si="502">_xlfn.POISSON.DIST(5,K401,FALSE) * _xlfn.POISSON.DIST(6,L401,FALSE)</f>
        <v>1.1010178430549617E-5</v>
      </c>
      <c r="BJ401" s="19">
        <f t="shared" ref="BJ401:BJ454" si="503">SUM(N401,Q401,T401,W401,X401,Y401,AD401,AE401,AF401,AG401,AM401,AN401,AO401,AP401,AQ401,AX401,AY401,AZ401,BA401,BB401,BC401)</f>
        <v>0.5153110101532844</v>
      </c>
      <c r="BK401" s="19">
        <f t="shared" ref="BK401:BK454" si="504">SUM(M401,P401,S401,V401,AC401,AL401,AY401)</f>
        <v>0.24811410765404457</v>
      </c>
      <c r="BL401" s="19">
        <f t="shared" ref="BL401:BL454" si="505">SUM(O401,R401,U401,AA401,AB401,AH401,AI401,AJ401,AK401,AR401,AS401,AT401,AU401,AV401,BD401,BE401,BF401,BG401,BH401,BI401)</f>
        <v>0.22435761350280745</v>
      </c>
      <c r="BM401" s="19">
        <f t="shared" ref="BM401:BM454" si="506">SUM(S401:BI401)</f>
        <v>0.49548048988151222</v>
      </c>
      <c r="BN401" s="19">
        <f t="shared" ref="BN401:BN454" si="507">SUM(M401:R401)</f>
        <v>0.50290050356737115</v>
      </c>
    </row>
    <row r="402" spans="1:66" x14ac:dyDescent="0.25">
      <c r="A402" t="s">
        <v>13</v>
      </c>
      <c r="B402" t="s">
        <v>55</v>
      </c>
      <c r="C402" t="s">
        <v>250</v>
      </c>
      <c r="D402" s="16">
        <v>44379</v>
      </c>
      <c r="E402" s="15">
        <f>VLOOKUP(A402,home!$A$2:$E$405,3,FALSE)</f>
        <v>1.6256983240223499</v>
      </c>
      <c r="F402" s="15">
        <f>VLOOKUP(B402,home!$B$2:$E$405,3,FALSE)</f>
        <v>0.98</v>
      </c>
      <c r="G402" s="15">
        <f>VLOOKUP(C402,away!$B$2:$E$405,4,FALSE)</f>
        <v>1.01</v>
      </c>
      <c r="H402" s="15">
        <f>VLOOKUP(A402,away!$A$2:$E$405,3,FALSE)</f>
        <v>1.4636871508379901</v>
      </c>
      <c r="I402" s="15">
        <f>VLOOKUP(C402,away!$B$2:$E$405,3,FALSE)</f>
        <v>1.34</v>
      </c>
      <c r="J402" s="15">
        <f>VLOOKUP(B402,home!$B$2:$E$405,4,FALSE)</f>
        <v>1.0900000000000001</v>
      </c>
      <c r="K402" s="17">
        <f t="shared" si="452"/>
        <v>1.6091162011173219</v>
      </c>
      <c r="L402" s="17">
        <f t="shared" si="453"/>
        <v>2.1378614525139685</v>
      </c>
      <c r="M402" s="18">
        <f t="shared" si="454"/>
        <v>2.3588932150428416E-2</v>
      </c>
      <c r="N402" s="18">
        <f t="shared" si="455"/>
        <v>3.7957332890311633E-2</v>
      </c>
      <c r="O402" s="18">
        <f t="shared" si="456"/>
        <v>5.0429868750368347E-2</v>
      </c>
      <c r="P402" s="18">
        <f t="shared" si="457"/>
        <v>8.1147518826437864E-2</v>
      </c>
      <c r="Q402" s="18">
        <f t="shared" si="458"/>
        <v>3.0538879652501925E-2</v>
      </c>
      <c r="R402" s="18">
        <f t="shared" si="459"/>
        <v>5.3906036228375642E-2</v>
      </c>
      <c r="S402" s="18">
        <f t="shared" si="460"/>
        <v>6.9788235534514173E-2</v>
      </c>
      <c r="T402" s="18">
        <f t="shared" si="461"/>
        <v>6.5287893612047038E-2</v>
      </c>
      <c r="U402" s="18">
        <f t="shared" si="462"/>
        <v>8.6741076233096542E-2</v>
      </c>
      <c r="V402" s="18">
        <f t="shared" si="463"/>
        <v>2.6675137874861445E-2</v>
      </c>
      <c r="W402" s="18">
        <f t="shared" si="464"/>
        <v>1.6380202004270993E-2</v>
      </c>
      <c r="X402" s="18">
        <f t="shared" si="465"/>
        <v>3.5018602449323005E-2</v>
      </c>
      <c r="Y402" s="18">
        <f t="shared" si="466"/>
        <v>3.7432460148659454E-2</v>
      </c>
      <c r="Z402" s="18">
        <f t="shared" si="467"/>
        <v>3.8414545636821923E-2</v>
      </c>
      <c r="AA402" s="18">
        <f t="shared" si="468"/>
        <v>6.1813467742770876E-2</v>
      </c>
      <c r="AB402" s="18">
        <f t="shared" si="469"/>
        <v>4.9732526196067814E-2</v>
      </c>
      <c r="AC402" s="18">
        <f t="shared" si="470"/>
        <v>5.7352671771399759E-3</v>
      </c>
      <c r="AD402" s="18">
        <f t="shared" si="471"/>
        <v>6.5894121056617166E-3</v>
      </c>
      <c r="AE402" s="18">
        <f t="shared" si="472"/>
        <v>1.4087250135423087E-2</v>
      </c>
      <c r="AF402" s="18">
        <f t="shared" si="473"/>
        <v>1.5058294518221601E-2</v>
      </c>
      <c r="AG402" s="18">
        <f t="shared" si="474"/>
        <v>1.0730849130369454E-2</v>
      </c>
      <c r="AH402" s="18">
        <f t="shared" si="475"/>
        <v>2.0531244083200065E-2</v>
      </c>
      <c r="AI402" s="18">
        <f t="shared" si="476"/>
        <v>3.3037157483371382E-2</v>
      </c>
      <c r="AJ402" s="18">
        <f t="shared" si="477"/>
        <v>2.6580312672678637E-2</v>
      </c>
      <c r="AK402" s="18">
        <f t="shared" si="478"/>
        <v>1.425693725079042E-2</v>
      </c>
      <c r="AL402" s="18">
        <f t="shared" si="479"/>
        <v>7.8918824856285825E-4</v>
      </c>
      <c r="AM402" s="18">
        <f t="shared" si="480"/>
        <v>2.1206259550117764E-3</v>
      </c>
      <c r="AN402" s="18">
        <f t="shared" si="481"/>
        <v>4.5336044844202974E-3</v>
      </c>
      <c r="AO402" s="18">
        <f t="shared" si="482"/>
        <v>4.8461091340933106E-3</v>
      </c>
      <c r="AP402" s="18">
        <f t="shared" si="483"/>
        <v>3.4534366374846448E-3</v>
      </c>
      <c r="AQ402" s="18">
        <f t="shared" si="484"/>
        <v>1.84574226649447E-3</v>
      </c>
      <c r="AR402" s="18">
        <f t="shared" si="485"/>
        <v>8.7785910595257807E-3</v>
      </c>
      <c r="AS402" s="18">
        <f t="shared" si="486"/>
        <v>1.412577309686661E-2</v>
      </c>
      <c r="AT402" s="18">
        <f t="shared" si="487"/>
        <v>1.1365005171737635E-2</v>
      </c>
      <c r="AU402" s="18">
        <f t="shared" si="488"/>
        <v>6.0958713158750606E-3</v>
      </c>
      <c r="AV402" s="18">
        <f t="shared" si="489"/>
        <v>2.4522413235752308E-3</v>
      </c>
      <c r="AW402" s="18">
        <f t="shared" si="490"/>
        <v>7.5412801235042725E-5</v>
      </c>
      <c r="AX402" s="18">
        <f t="shared" si="491"/>
        <v>5.6872226345322323E-4</v>
      </c>
      <c r="AY402" s="18">
        <f t="shared" si="492"/>
        <v>1.2158494042231397E-3</v>
      </c>
      <c r="AZ402" s="18">
        <f t="shared" si="493"/>
        <v>1.2996587866753624E-3</v>
      </c>
      <c r="BA402" s="18">
        <f t="shared" si="494"/>
        <v>9.2616347381811086E-4</v>
      </c>
      <c r="BB402" s="18">
        <f t="shared" si="495"/>
        <v>4.9500229735054244E-4</v>
      </c>
      <c r="BC402" s="18">
        <f t="shared" si="496"/>
        <v>2.1164926608231634E-4</v>
      </c>
      <c r="BD402" s="18">
        <f t="shared" si="497"/>
        <v>3.1279019055906548E-3</v>
      </c>
      <c r="BE402" s="18">
        <f t="shared" si="498"/>
        <v>5.0331576317916658E-3</v>
      </c>
      <c r="BF402" s="18">
        <f t="shared" si="499"/>
        <v>4.0494677440466326E-3</v>
      </c>
      <c r="BG402" s="18">
        <f t="shared" si="500"/>
        <v>2.1720213842824831E-3</v>
      </c>
      <c r="BH402" s="18">
        <f t="shared" si="501"/>
        <v>8.7375869965555342E-4</v>
      </c>
      <c r="BI402" s="18">
        <f t="shared" si="502"/>
        <v>2.8119585589659121E-4</v>
      </c>
      <c r="BJ402" s="19">
        <f t="shared" si="503"/>
        <v>0.29059774061589716</v>
      </c>
      <c r="BK402" s="19">
        <f t="shared" si="504"/>
        <v>0.20894012921616789</v>
      </c>
      <c r="BL402" s="19">
        <f t="shared" si="505"/>
        <v>0.45538361182956366</v>
      </c>
      <c r="BM402" s="19">
        <f t="shared" si="506"/>
        <v>0.714627022197039</v>
      </c>
      <c r="BN402" s="19">
        <f t="shared" si="507"/>
        <v>0.27756856849842382</v>
      </c>
    </row>
    <row r="403" spans="1:66" x14ac:dyDescent="0.25">
      <c r="A403" t="s">
        <v>13</v>
      </c>
      <c r="B403" t="s">
        <v>56</v>
      </c>
      <c r="C403" t="s">
        <v>57</v>
      </c>
      <c r="D403" s="16">
        <v>44379</v>
      </c>
      <c r="E403" s="15">
        <f>VLOOKUP(A403,home!$A$2:$E$405,3,FALSE)</f>
        <v>1.6256983240223499</v>
      </c>
      <c r="F403" s="15">
        <f>VLOOKUP(B403,home!$B$2:$E$405,3,FALSE)</f>
        <v>0.62</v>
      </c>
      <c r="G403" s="15">
        <f>VLOOKUP(C403,away!$B$2:$E$405,4,FALSE)</f>
        <v>0.86</v>
      </c>
      <c r="H403" s="15">
        <f>VLOOKUP(A403,away!$A$2:$E$405,3,FALSE)</f>
        <v>1.4636871508379901</v>
      </c>
      <c r="I403" s="15">
        <f>VLOOKUP(C403,away!$B$2:$E$405,3,FALSE)</f>
        <v>0.92</v>
      </c>
      <c r="J403" s="15">
        <f>VLOOKUP(B403,home!$B$2:$E$405,4,FALSE)</f>
        <v>1.0900000000000001</v>
      </c>
      <c r="K403" s="17">
        <f t="shared" si="452"/>
        <v>0.86682234636871702</v>
      </c>
      <c r="L403" s="17">
        <f t="shared" si="453"/>
        <v>1.4677854748603367</v>
      </c>
      <c r="M403" s="18">
        <f t="shared" si="454"/>
        <v>9.6848456988414336E-2</v>
      </c>
      <c r="N403" s="18">
        <f t="shared" si="455"/>
        <v>8.3950406728887081E-2</v>
      </c>
      <c r="O403" s="18">
        <f t="shared" si="456"/>
        <v>0.14215275843023065</v>
      </c>
      <c r="P403" s="18">
        <f t="shared" si="457"/>
        <v>0.12322118760527793</v>
      </c>
      <c r="Q403" s="18">
        <f t="shared" si="458"/>
        <v>3.6385044269671013E-2</v>
      </c>
      <c r="R403" s="18">
        <f t="shared" si="459"/>
        <v>0.10432487701761142</v>
      </c>
      <c r="S403" s="18">
        <f t="shared" si="460"/>
        <v>3.9193864174499576E-2</v>
      </c>
      <c r="T403" s="18">
        <f t="shared" si="461"/>
        <v>5.340543948117344E-2</v>
      </c>
      <c r="U403" s="18">
        <f t="shared" si="462"/>
        <v>9.0431134681033767E-2</v>
      </c>
      <c r="V403" s="18">
        <f t="shared" si="463"/>
        <v>5.5407462116011863E-3</v>
      </c>
      <c r="W403" s="18">
        <f t="shared" si="464"/>
        <v>1.0513123148855292E-2</v>
      </c>
      <c r="X403" s="18">
        <f t="shared" si="465"/>
        <v>1.5431009453307762E-2</v>
      </c>
      <c r="Y403" s="18">
        <f t="shared" si="466"/>
        <v>1.1324705768998841E-2</v>
      </c>
      <c r="Z403" s="18">
        <f t="shared" si="467"/>
        <v>5.1042179717680339E-2</v>
      </c>
      <c r="AA403" s="18">
        <f t="shared" si="468"/>
        <v>4.424450198665341E-2</v>
      </c>
      <c r="AB403" s="18">
        <f t="shared" si="469"/>
        <v>1.9176061512993132E-2</v>
      </c>
      <c r="AC403" s="18">
        <f t="shared" si="470"/>
        <v>4.4059641580984112E-4</v>
      </c>
      <c r="AD403" s="18">
        <f t="shared" si="471"/>
        <v>2.2782525188885039E-3</v>
      </c>
      <c r="AE403" s="18">
        <f t="shared" si="472"/>
        <v>3.3439859552885213E-3</v>
      </c>
      <c r="AF403" s="18">
        <f t="shared" si="473"/>
        <v>2.4541270066547301E-3</v>
      </c>
      <c r="AG403" s="18">
        <f t="shared" si="474"/>
        <v>1.2007106579434298E-3</v>
      </c>
      <c r="AH403" s="18">
        <f t="shared" si="475"/>
        <v>1.8729742498705522E-2</v>
      </c>
      <c r="AI403" s="18">
        <f t="shared" si="476"/>
        <v>1.6235359339609796E-2</v>
      </c>
      <c r="AJ403" s="18">
        <f t="shared" si="477"/>
        <v>7.036586138449913E-3</v>
      </c>
      <c r="AK403" s="18">
        <f t="shared" si="478"/>
        <v>2.0331567023189148E-3</v>
      </c>
      <c r="AL403" s="18">
        <f t="shared" si="479"/>
        <v>2.2422995801455932E-5</v>
      </c>
      <c r="AM403" s="18">
        <f t="shared" si="480"/>
        <v>3.9496803880867469E-4</v>
      </c>
      <c r="AN403" s="18">
        <f t="shared" si="481"/>
        <v>5.7972835039744647E-4</v>
      </c>
      <c r="AO403" s="18">
        <f t="shared" si="482"/>
        <v>4.2545842603905791E-4</v>
      </c>
      <c r="AP403" s="18">
        <f t="shared" si="483"/>
        <v>2.0816056596569002E-4</v>
      </c>
      <c r="AQ403" s="18">
        <f t="shared" si="484"/>
        <v>7.6383763790786698E-5</v>
      </c>
      <c r="AR403" s="18">
        <f t="shared" si="485"/>
        <v>5.4982487974948634E-3</v>
      </c>
      <c r="AS403" s="18">
        <f t="shared" si="486"/>
        <v>4.7660049235634739E-3</v>
      </c>
      <c r="AT403" s="18">
        <f t="shared" si="487"/>
        <v>2.0656397853240742E-3</v>
      </c>
      <c r="AU403" s="18">
        <f t="shared" si="488"/>
        <v>5.9684757515572899E-4</v>
      </c>
      <c r="AV403" s="18">
        <f t="shared" si="489"/>
        <v>1.2934020388024204E-4</v>
      </c>
      <c r="AW403" s="18">
        <f t="shared" si="490"/>
        <v>7.9247180430157521E-7</v>
      </c>
      <c r="AX403" s="18">
        <f t="shared" si="491"/>
        <v>5.7061187023464289E-5</v>
      </c>
      <c r="AY403" s="18">
        <f t="shared" si="492"/>
        <v>8.3753581491330018E-5</v>
      </c>
      <c r="AZ403" s="18">
        <f t="shared" si="493"/>
        <v>6.1466145190252884E-5</v>
      </c>
      <c r="BA403" s="18">
        <f t="shared" si="494"/>
        <v>3.0073038368636578E-5</v>
      </c>
      <c r="BB403" s="18">
        <f t="shared" si="495"/>
        <v>1.1035192225600592E-5</v>
      </c>
      <c r="BC403" s="18">
        <f t="shared" si="496"/>
        <v>3.2394589722056523E-6</v>
      </c>
      <c r="BD403" s="18">
        <f t="shared" si="497"/>
        <v>1.345041620355212E-3</v>
      </c>
      <c r="BE403" s="18">
        <f t="shared" si="498"/>
        <v>1.165912133319886E-3</v>
      </c>
      <c r="BF403" s="18">
        <f t="shared" si="499"/>
        <v>5.0531934553204997E-4</v>
      </c>
      <c r="BG403" s="18">
        <f t="shared" si="500"/>
        <v>1.4600736691986534E-4</v>
      </c>
      <c r="BH403" s="18">
        <f t="shared" si="501"/>
        <v>3.1640612095148962E-5</v>
      </c>
      <c r="BI403" s="18">
        <f t="shared" si="502"/>
        <v>5.4853579233718881E-6</v>
      </c>
      <c r="BJ403" s="19">
        <f t="shared" si="503"/>
        <v>0.2222181327379418</v>
      </c>
      <c r="BK403" s="19">
        <f t="shared" si="504"/>
        <v>0.26535102797289561</v>
      </c>
      <c r="BL403" s="19">
        <f t="shared" si="505"/>
        <v>0.46061966602917048</v>
      </c>
      <c r="BM403" s="19">
        <f t="shared" si="506"/>
        <v>0.4122653143079088</v>
      </c>
      <c r="BN403" s="19">
        <f t="shared" si="507"/>
        <v>0.58688273104009236</v>
      </c>
    </row>
    <row r="404" spans="1:66" x14ac:dyDescent="0.25">
      <c r="A404" t="s">
        <v>16</v>
      </c>
      <c r="B404" t="s">
        <v>17</v>
      </c>
      <c r="C404" t="s">
        <v>19</v>
      </c>
      <c r="D404" s="16">
        <v>44379</v>
      </c>
      <c r="E404" s="15">
        <f>VLOOKUP(A404,home!$A$2:$E$405,3,FALSE)</f>
        <v>1.6145251396647999</v>
      </c>
      <c r="F404" s="15">
        <f>VLOOKUP(B404,home!$B$2:$E$405,3,FALSE)</f>
        <v>1.1100000000000001</v>
      </c>
      <c r="G404" s="15">
        <f>VLOOKUP(C404,away!$B$2:$E$405,4,FALSE)</f>
        <v>1.42</v>
      </c>
      <c r="H404" s="15">
        <f>VLOOKUP(A404,away!$A$2:$E$405,3,FALSE)</f>
        <v>1.3296089385474901</v>
      </c>
      <c r="I404" s="15">
        <f>VLOOKUP(C404,away!$B$2:$E$405,3,FALSE)</f>
        <v>0.56000000000000005</v>
      </c>
      <c r="J404" s="15">
        <f>VLOOKUP(B404,home!$B$2:$E$405,4,FALSE)</f>
        <v>0.9</v>
      </c>
      <c r="K404" s="17">
        <f t="shared" si="452"/>
        <v>2.5448145251396577</v>
      </c>
      <c r="L404" s="17">
        <f t="shared" si="453"/>
        <v>0.67012290502793503</v>
      </c>
      <c r="M404" s="18">
        <f t="shared" si="454"/>
        <v>4.0157846414737013E-2</v>
      </c>
      <c r="N404" s="18">
        <f t="shared" si="455"/>
        <v>0.10219427085455025</v>
      </c>
      <c r="O404" s="18">
        <f t="shared" si="456"/>
        <v>2.6910692699109211E-2</v>
      </c>
      <c r="P404" s="18">
        <f t="shared" si="457"/>
        <v>6.8482721662262838E-2</v>
      </c>
      <c r="Q404" s="18">
        <f t="shared" si="458"/>
        <v>0.13003273242835797</v>
      </c>
      <c r="R404" s="18">
        <f t="shared" si="459"/>
        <v>9.0167357839205514E-3</v>
      </c>
      <c r="S404" s="18">
        <f t="shared" si="460"/>
        <v>2.9196555498988901E-2</v>
      </c>
      <c r="T404" s="18">
        <f t="shared" si="461"/>
        <v>8.713791240361142E-2</v>
      </c>
      <c r="U404" s="18">
        <f t="shared" si="462"/>
        <v>2.294592019226753E-2</v>
      </c>
      <c r="V404" s="18">
        <f t="shared" si="463"/>
        <v>5.5322233586939436E-3</v>
      </c>
      <c r="W404" s="18">
        <f t="shared" si="464"/>
        <v>0.11030306207576131</v>
      </c>
      <c r="X404" s="18">
        <f t="shared" si="465"/>
        <v>7.3916608391685817E-2</v>
      </c>
      <c r="Y404" s="18">
        <f t="shared" si="466"/>
        <v>2.4766606172624363E-2</v>
      </c>
      <c r="Z404" s="18">
        <f t="shared" si="467"/>
        <v>2.0141070591300591E-3</v>
      </c>
      <c r="AA404" s="18">
        <f t="shared" si="468"/>
        <v>5.1255288992604923E-3</v>
      </c>
      <c r="AB404" s="18">
        <f t="shared" si="469"/>
        <v>6.5217601959305935E-3</v>
      </c>
      <c r="AC404" s="18">
        <f t="shared" si="470"/>
        <v>5.8964459357168221E-4</v>
      </c>
      <c r="AD404" s="18">
        <f t="shared" si="471"/>
        <v>7.017520863444468E-2</v>
      </c>
      <c r="AE404" s="18">
        <f t="shared" si="472"/>
        <v>4.7026014671055494E-2</v>
      </c>
      <c r="AF404" s="18">
        <f t="shared" si="473"/>
        <v>1.5756604781626996E-2</v>
      </c>
      <c r="AG404" s="18">
        <f t="shared" si="474"/>
        <v>3.5196205898803128E-3</v>
      </c>
      <c r="AH404" s="18">
        <f t="shared" si="475"/>
        <v>3.3742481837537643E-4</v>
      </c>
      <c r="AI404" s="18">
        <f t="shared" si="476"/>
        <v>8.5868357894426856E-4</v>
      </c>
      <c r="AJ404" s="18">
        <f t="shared" si="477"/>
        <v>1.0925952220981407E-3</v>
      </c>
      <c r="AK404" s="18">
        <f t="shared" si="478"/>
        <v>9.2681739709784617E-4</v>
      </c>
      <c r="AL404" s="18">
        <f t="shared" si="479"/>
        <v>4.0221745124667757E-5</v>
      </c>
      <c r="AM404" s="18">
        <f t="shared" si="480"/>
        <v>3.571657804752814E-2</v>
      </c>
      <c r="AN404" s="18">
        <f t="shared" si="481"/>
        <v>2.3934497038866527E-2</v>
      </c>
      <c r="AO404" s="18">
        <f t="shared" si="482"/>
        <v>8.0195273430338707E-3</v>
      </c>
      <c r="AP404" s="18">
        <f t="shared" si="483"/>
        <v>1.7913563200216056E-3</v>
      </c>
      <c r="AQ404" s="18">
        <f t="shared" si="484"/>
        <v>3.0010722527825734E-4</v>
      </c>
      <c r="AR404" s="18">
        <f t="shared" si="485"/>
        <v>4.5223219903646132E-5</v>
      </c>
      <c r="AS404" s="18">
        <f t="shared" si="486"/>
        <v>1.150847068843835E-4</v>
      </c>
      <c r="AT404" s="18">
        <f t="shared" si="487"/>
        <v>1.4643461685040962E-4</v>
      </c>
      <c r="AU404" s="18">
        <f t="shared" si="488"/>
        <v>1.2421631331472761E-4</v>
      </c>
      <c r="AV404" s="18">
        <f t="shared" si="489"/>
        <v>7.9026869595654367E-5</v>
      </c>
      <c r="AW404" s="18">
        <f t="shared" si="490"/>
        <v>1.9053247386821617E-6</v>
      </c>
      <c r="AX404" s="18">
        <f t="shared" si="491"/>
        <v>1.5148677767272301E-2</v>
      </c>
      <c r="AY404" s="18">
        <f t="shared" si="492"/>
        <v>1.0151475952736607E-2</v>
      </c>
      <c r="AZ404" s="18">
        <f t="shared" si="493"/>
        <v>3.4013682778845384E-3</v>
      </c>
      <c r="BA404" s="18">
        <f t="shared" si="494"/>
        <v>7.5977826381528409E-4</v>
      </c>
      <c r="BB404" s="18">
        <f t="shared" si="495"/>
        <v>1.2728620433124471E-4</v>
      </c>
      <c r="BC404" s="18">
        <f t="shared" si="496"/>
        <v>1.705948020328661E-5</v>
      </c>
      <c r="BD404" s="18">
        <f t="shared" si="497"/>
        <v>5.0508525827580788E-6</v>
      </c>
      <c r="BE404" s="18">
        <f t="shared" si="498"/>
        <v>1.2853483016941911E-5</v>
      </c>
      <c r="BF404" s="18">
        <f t="shared" si="499"/>
        <v>1.6354865140074847E-5</v>
      </c>
      <c r="BG404" s="18">
        <f t="shared" si="500"/>
        <v>1.3873366121720903E-5</v>
      </c>
      <c r="BH404" s="18">
        <f t="shared" si="501"/>
        <v>8.8262859047839495E-6</v>
      </c>
      <c r="BI404" s="18">
        <f t="shared" si="502"/>
        <v>4.4922521147059231E-6</v>
      </c>
      <c r="BJ404" s="19">
        <f t="shared" si="503"/>
        <v>0.76419635292457011</v>
      </c>
      <c r="BK404" s="19">
        <f t="shared" si="504"/>
        <v>0.15415068922611563</v>
      </c>
      <c r="BL404" s="19">
        <f t="shared" si="505"/>
        <v>7.430759561843385E-2</v>
      </c>
      <c r="BM404" s="19">
        <f t="shared" si="506"/>
        <v>0.60772417435731396</v>
      </c>
      <c r="BN404" s="19">
        <f t="shared" si="507"/>
        <v>0.37679499984293779</v>
      </c>
    </row>
    <row r="405" spans="1:66" x14ac:dyDescent="0.25">
      <c r="A405" t="s">
        <v>16</v>
      </c>
      <c r="B405" t="s">
        <v>255</v>
      </c>
      <c r="C405" t="s">
        <v>256</v>
      </c>
      <c r="D405" s="16">
        <v>44379</v>
      </c>
      <c r="E405" s="15">
        <f>VLOOKUP(A405,home!$A$2:$E$405,3,FALSE)</f>
        <v>1.6145251396647999</v>
      </c>
      <c r="F405" s="15">
        <f>VLOOKUP(B405,home!$B$2:$E$405,3,FALSE)</f>
        <v>0.87</v>
      </c>
      <c r="G405" s="15">
        <f>VLOOKUP(C405,away!$B$2:$E$405,4,FALSE)</f>
        <v>0.81</v>
      </c>
      <c r="H405" s="15">
        <f>VLOOKUP(A405,away!$A$2:$E$405,3,FALSE)</f>
        <v>1.3296089385474901</v>
      </c>
      <c r="I405" s="15">
        <f>VLOOKUP(C405,away!$B$2:$E$405,3,FALSE)</f>
        <v>0.5</v>
      </c>
      <c r="J405" s="15">
        <f>VLOOKUP(B405,home!$B$2:$E$405,4,FALSE)</f>
        <v>0.9</v>
      </c>
      <c r="K405" s="17">
        <f t="shared" si="452"/>
        <v>1.1377558659217846</v>
      </c>
      <c r="L405" s="17">
        <f t="shared" si="453"/>
        <v>0.5983240223463705</v>
      </c>
      <c r="M405" s="18">
        <f t="shared" si="454"/>
        <v>0.17620981059784813</v>
      </c>
      <c r="N405" s="18">
        <f t="shared" si="455"/>
        <v>0.20048374564066834</v>
      </c>
      <c r="O405" s="18">
        <f t="shared" si="456"/>
        <v>0.10543056265379658</v>
      </c>
      <c r="P405" s="18">
        <f t="shared" si="457"/>
        <v>0.11995424110679129</v>
      </c>
      <c r="Q405" s="18">
        <f t="shared" si="458"/>
        <v>0.11405077881232076</v>
      </c>
      <c r="R405" s="18">
        <f t="shared" si="459"/>
        <v>3.1540819162630296E-2</v>
      </c>
      <c r="S405" s="18">
        <f t="shared" si="460"/>
        <v>2.0414612430895408E-2</v>
      </c>
      <c r="T405" s="18">
        <f t="shared" si="461"/>
        <v>6.8239320730723946E-2</v>
      </c>
      <c r="U405" s="18">
        <f t="shared" si="462"/>
        <v>3.5885752018260851E-2</v>
      </c>
      <c r="V405" s="18">
        <f t="shared" si="463"/>
        <v>1.5441310392227715E-3</v>
      </c>
      <c r="W405" s="18">
        <f t="shared" si="464"/>
        <v>4.3253980868888639E-2</v>
      </c>
      <c r="X405" s="18">
        <f t="shared" si="465"/>
        <v>2.5879895815966406E-2</v>
      </c>
      <c r="Y405" s="18">
        <f t="shared" si="466"/>
        <v>7.742281681257011E-3</v>
      </c>
      <c r="Z405" s="18">
        <f t="shared" si="467"/>
        <v>6.2905432631614796E-3</v>
      </c>
      <c r="AA405" s="18">
        <f t="shared" si="468"/>
        <v>7.1571024974967376E-3</v>
      </c>
      <c r="AB405" s="18">
        <f t="shared" si="469"/>
        <v>4.0715176747651858E-3</v>
      </c>
      <c r="AC405" s="18">
        <f t="shared" si="470"/>
        <v>6.5697628565264513E-5</v>
      </c>
      <c r="AD405" s="18">
        <f t="shared" si="471"/>
        <v>1.2303117614511678E-2</v>
      </c>
      <c r="AE405" s="18">
        <f t="shared" si="472"/>
        <v>7.3612508185151096E-3</v>
      </c>
      <c r="AF405" s="18">
        <f t="shared" si="473"/>
        <v>2.202206599617236E-3</v>
      </c>
      <c r="AG405" s="18">
        <f t="shared" si="474"/>
        <v>4.3921103690690251E-4</v>
      </c>
      <c r="AH405" s="18">
        <f t="shared" si="475"/>
        <v>9.4094578698965985E-4</v>
      </c>
      <c r="AI405" s="18">
        <f t="shared" si="476"/>
        <v>1.0705665886618753E-3</v>
      </c>
      <c r="AJ405" s="18">
        <f t="shared" si="477"/>
        <v>6.0902170805496173E-4</v>
      </c>
      <c r="AK405" s="18">
        <f t="shared" si="478"/>
        <v>2.3097267360441243E-4</v>
      </c>
      <c r="AL405" s="18">
        <f t="shared" si="479"/>
        <v>1.7889376647813968E-6</v>
      </c>
      <c r="AM405" s="18">
        <f t="shared" si="480"/>
        <v>2.7995888470072608E-3</v>
      </c>
      <c r="AN405" s="18">
        <f t="shared" si="481"/>
        <v>1.6750612598574216E-3</v>
      </c>
      <c r="AO405" s="18">
        <f t="shared" si="482"/>
        <v>5.0111469533723569E-4</v>
      </c>
      <c r="AP405" s="18">
        <f t="shared" si="483"/>
        <v>9.9942986723683608E-5</v>
      </c>
      <c r="AQ405" s="18">
        <f t="shared" si="484"/>
        <v>1.4949572455456068E-5</v>
      </c>
      <c r="AR405" s="18">
        <f t="shared" si="485"/>
        <v>1.125980936163049E-4</v>
      </c>
      <c r="AS405" s="18">
        <f t="shared" si="486"/>
        <v>1.2810914150356115E-4</v>
      </c>
      <c r="AT405" s="18">
        <f t="shared" si="487"/>
        <v>7.2878463611940344E-5</v>
      </c>
      <c r="AU405" s="18">
        <f t="shared" si="488"/>
        <v>2.763929982461749E-5</v>
      </c>
      <c r="AV405" s="18">
        <f t="shared" si="489"/>
        <v>7.8616938763573775E-6</v>
      </c>
      <c r="AW405" s="18">
        <f t="shared" si="490"/>
        <v>3.3828148645662178E-8</v>
      </c>
      <c r="AX405" s="18">
        <f t="shared" si="491"/>
        <v>5.3087477214195202E-4</v>
      </c>
      <c r="AY405" s="18">
        <f t="shared" si="492"/>
        <v>3.176351290301856E-4</v>
      </c>
      <c r="AZ405" s="18">
        <f t="shared" si="493"/>
        <v>9.5024364019924518E-5</v>
      </c>
      <c r="BA405" s="18">
        <f t="shared" si="494"/>
        <v>1.895178656710232E-5</v>
      </c>
      <c r="BB405" s="18">
        <f t="shared" si="495"/>
        <v>2.8348272923696425E-6</v>
      </c>
      <c r="BC405" s="18">
        <f t="shared" si="496"/>
        <v>3.3922905364557511E-7</v>
      </c>
      <c r="BD405" s="18">
        <f t="shared" si="497"/>
        <v>1.122835738017345E-5</v>
      </c>
      <c r="BE405" s="18">
        <f t="shared" si="498"/>
        <v>1.2775129473958504E-5</v>
      </c>
      <c r="BF405" s="18">
        <f t="shared" si="499"/>
        <v>7.2674892484532874E-6</v>
      </c>
      <c r="BG405" s="18">
        <f t="shared" si="500"/>
        <v>2.7562095076504098E-6</v>
      </c>
      <c r="BH405" s="18">
        <f t="shared" si="501"/>
        <v>7.8397338375966218E-7</v>
      </c>
      <c r="BI405" s="18">
        <f t="shared" si="502"/>
        <v>1.783940632198213E-7</v>
      </c>
      <c r="BJ405" s="19">
        <f t="shared" si="503"/>
        <v>0.48801210708886228</v>
      </c>
      <c r="BK405" s="19">
        <f t="shared" si="504"/>
        <v>0.31850791687001789</v>
      </c>
      <c r="BL405" s="19">
        <f t="shared" si="505"/>
        <v>0.18732133700975059</v>
      </c>
      <c r="BM405" s="19">
        <f t="shared" si="506"/>
        <v>0.25214434495685512</v>
      </c>
      <c r="BN405" s="19">
        <f t="shared" si="507"/>
        <v>0.74766995797405533</v>
      </c>
    </row>
    <row r="406" spans="1:66" x14ac:dyDescent="0.25">
      <c r="A406" t="s">
        <v>16</v>
      </c>
      <c r="B406" t="s">
        <v>18</v>
      </c>
      <c r="C406" t="s">
        <v>252</v>
      </c>
      <c r="D406" s="16">
        <v>44379</v>
      </c>
      <c r="E406" s="15">
        <f>VLOOKUP(A406,home!$A$2:$E$405,3,FALSE)</f>
        <v>1.6145251396647999</v>
      </c>
      <c r="F406" s="15">
        <f>VLOOKUP(B406,home!$B$2:$E$405,3,FALSE)</f>
        <v>1.03</v>
      </c>
      <c r="G406" s="15">
        <f>VLOOKUP(C406,away!$B$2:$E$405,4,FALSE)</f>
        <v>1.24</v>
      </c>
      <c r="H406" s="15">
        <f>VLOOKUP(A406,away!$A$2:$E$405,3,FALSE)</f>
        <v>1.3296089385474901</v>
      </c>
      <c r="I406" s="15">
        <f>VLOOKUP(C406,away!$B$2:$E$405,3,FALSE)</f>
        <v>0.48</v>
      </c>
      <c r="J406" s="15">
        <f>VLOOKUP(B406,home!$B$2:$E$405,4,FALSE)</f>
        <v>0.92</v>
      </c>
      <c r="K406" s="17">
        <f t="shared" si="452"/>
        <v>2.0620715083798826</v>
      </c>
      <c r="L406" s="17">
        <f t="shared" si="453"/>
        <v>0.5871553072625717</v>
      </c>
      <c r="M406" s="18">
        <f t="shared" si="454"/>
        <v>7.070586059679726E-2</v>
      </c>
      <c r="N406" s="18">
        <f t="shared" si="455"/>
        <v>0.14580054061213543</v>
      </c>
      <c r="O406" s="18">
        <f t="shared" si="456"/>
        <v>4.151532130397706E-2</v>
      </c>
      <c r="P406" s="18">
        <f t="shared" si="457"/>
        <v>8.5607561222167436E-2</v>
      </c>
      <c r="Q406" s="18">
        <f t="shared" si="458"/>
        <v>0.15032557035133423</v>
      </c>
      <c r="R406" s="18">
        <f t="shared" si="459"/>
        <v>1.2187970618170518E-2</v>
      </c>
      <c r="S406" s="18">
        <f t="shared" si="460"/>
        <v>2.5912472023355552E-2</v>
      </c>
      <c r="T406" s="18">
        <f t="shared" si="461"/>
        <v>8.8264456449059003E-2</v>
      </c>
      <c r="U406" s="18">
        <f t="shared" si="462"/>
        <v>2.5132466956700569E-2</v>
      </c>
      <c r="V406" s="18">
        <f t="shared" si="463"/>
        <v>3.4859652155082759E-3</v>
      </c>
      <c r="W406" s="18">
        <f t="shared" si="464"/>
        <v>0.10332735853414732</v>
      </c>
      <c r="X406" s="18">
        <f t="shared" si="465"/>
        <v>6.0669206948747181E-2</v>
      </c>
      <c r="Y406" s="18">
        <f t="shared" si="466"/>
        <v>1.78111234236841E-2</v>
      </c>
      <c r="Z406" s="18">
        <f t="shared" si="467"/>
        <v>2.3854105444063691E-3</v>
      </c>
      <c r="AA406" s="18">
        <f t="shared" si="468"/>
        <v>4.9188871194093186E-3</v>
      </c>
      <c r="AB406" s="18">
        <f t="shared" si="469"/>
        <v>5.0715484909353752E-3</v>
      </c>
      <c r="AC406" s="18">
        <f t="shared" si="470"/>
        <v>2.6379088141182365E-4</v>
      </c>
      <c r="AD406" s="18">
        <f t="shared" si="471"/>
        <v>5.3267100517354532E-2</v>
      </c>
      <c r="AE406" s="18">
        <f t="shared" si="472"/>
        <v>3.1276060771253597E-2</v>
      </c>
      <c r="AF406" s="18">
        <f t="shared" si="473"/>
        <v>9.1819525360541335E-3</v>
      </c>
      <c r="AG406" s="18">
        <f t="shared" si="474"/>
        <v>1.7970773875257385E-3</v>
      </c>
      <c r="AH406" s="18">
        <f t="shared" si="475"/>
        <v>3.5015161528707502E-4</v>
      </c>
      <c r="AI406" s="18">
        <f t="shared" si="476"/>
        <v>7.2203766949667113E-4</v>
      </c>
      <c r="AJ406" s="18">
        <f t="shared" si="477"/>
        <v>7.44446653123048E-4</v>
      </c>
      <c r="AK406" s="18">
        <f t="shared" si="478"/>
        <v>5.1170074430459964E-4</v>
      </c>
      <c r="AL406" s="18">
        <f t="shared" si="479"/>
        <v>1.2775458124519374E-5</v>
      </c>
      <c r="AM406" s="18">
        <f t="shared" si="480"/>
        <v>2.1968114062168809E-2</v>
      </c>
      <c r="AN406" s="18">
        <f t="shared" si="481"/>
        <v>1.289869476215195E-2</v>
      </c>
      <c r="AO406" s="18">
        <f t="shared" si="482"/>
        <v>3.7867685431787258E-3</v>
      </c>
      <c r="AP406" s="18">
        <f t="shared" si="483"/>
        <v>7.4114041583411535E-4</v>
      </c>
      <c r="AQ406" s="18">
        <f t="shared" si="484"/>
        <v>1.0879113214594754E-4</v>
      </c>
      <c r="AR406" s="18">
        <f t="shared" si="485"/>
        <v>4.1118675852473672E-5</v>
      </c>
      <c r="AS406" s="18">
        <f t="shared" si="486"/>
        <v>8.4789649937693838E-5</v>
      </c>
      <c r="AT406" s="18">
        <f t="shared" si="487"/>
        <v>8.7421160671011288E-5</v>
      </c>
      <c r="AU406" s="18">
        <f t="shared" si="488"/>
        <v>6.0089561549730774E-5</v>
      </c>
      <c r="AV406" s="18">
        <f t="shared" si="489"/>
        <v>3.097724320568479E-5</v>
      </c>
      <c r="AW406" s="18">
        <f t="shared" si="490"/>
        <v>4.2966570879571805E-7</v>
      </c>
      <c r="AX406" s="18">
        <f t="shared" si="491"/>
        <v>7.5499703500729563E-3</v>
      </c>
      <c r="AY406" s="18">
        <f t="shared" si="492"/>
        <v>4.433005160720393E-3</v>
      </c>
      <c r="AZ406" s="18">
        <f t="shared" si="493"/>
        <v>1.3014312536196741E-3</v>
      </c>
      <c r="BA406" s="18">
        <f t="shared" si="494"/>
        <v>2.5471408920005789E-4</v>
      </c>
      <c r="BB406" s="18">
        <f t="shared" si="495"/>
        <v>3.7389182327091525E-5</v>
      </c>
      <c r="BC406" s="18">
        <f t="shared" si="496"/>
        <v>4.390651367511948E-6</v>
      </c>
      <c r="BD406" s="18">
        <f t="shared" si="497"/>
        <v>4.0238414590648769E-6</v>
      </c>
      <c r="BE406" s="18">
        <f t="shared" si="498"/>
        <v>8.297448826975418E-6</v>
      </c>
      <c r="BF406" s="18">
        <f t="shared" si="499"/>
        <v>8.554966409173047E-6</v>
      </c>
      <c r="BG406" s="18">
        <f t="shared" si="500"/>
        <v>5.8803174958342308E-6</v>
      </c>
      <c r="BH406" s="18">
        <f t="shared" si="501"/>
        <v>3.0314087920968769E-6</v>
      </c>
      <c r="BI406" s="18">
        <f t="shared" si="502"/>
        <v>1.2501963400870485E-6</v>
      </c>
      <c r="BJ406" s="19">
        <f t="shared" si="503"/>
        <v>0.71480485713408248</v>
      </c>
      <c r="BK406" s="19">
        <f t="shared" si="504"/>
        <v>0.19042143055808528</v>
      </c>
      <c r="BL406" s="19">
        <f t="shared" si="505"/>
        <v>9.148996564194406E-2</v>
      </c>
      <c r="BM406" s="19">
        <f t="shared" si="506"/>
        <v>0.48852626367892465</v>
      </c>
      <c r="BN406" s="19">
        <f t="shared" si="507"/>
        <v>0.50614282470458205</v>
      </c>
    </row>
    <row r="407" spans="1:66" x14ac:dyDescent="0.25">
      <c r="A407" t="s">
        <v>69</v>
      </c>
      <c r="B407" t="s">
        <v>259</v>
      </c>
      <c r="C407" t="s">
        <v>71</v>
      </c>
      <c r="D407" s="16">
        <v>44379</v>
      </c>
      <c r="E407" s="15">
        <f>VLOOKUP(A407,home!$A$2:$E$405,3,FALSE)</f>
        <v>1.34666666666667</v>
      </c>
      <c r="F407" s="15">
        <f>VLOOKUP(B407,home!$B$2:$E$405,3,FALSE)</f>
        <v>1.05</v>
      </c>
      <c r="G407" s="15">
        <f>VLOOKUP(C407,away!$B$2:$E$405,4,FALSE)</f>
        <v>1.42</v>
      </c>
      <c r="H407" s="15">
        <f>VLOOKUP(A407,away!$A$2:$E$405,3,FALSE)</f>
        <v>1.3688888888888899</v>
      </c>
      <c r="I407" s="15">
        <f>VLOOKUP(C407,away!$B$2:$E$405,3,FALSE)</f>
        <v>0.68</v>
      </c>
      <c r="J407" s="15">
        <f>VLOOKUP(B407,home!$B$2:$E$405,4,FALSE)</f>
        <v>0.79</v>
      </c>
      <c r="K407" s="17">
        <f t="shared" si="452"/>
        <v>2.007880000000005</v>
      </c>
      <c r="L407" s="17">
        <f t="shared" si="453"/>
        <v>0.73536711111111175</v>
      </c>
      <c r="M407" s="18">
        <f t="shared" si="454"/>
        <v>6.4361019840346534E-2</v>
      </c>
      <c r="N407" s="18">
        <f t="shared" si="455"/>
        <v>0.12922920451703529</v>
      </c>
      <c r="O407" s="18">
        <f t="shared" si="456"/>
        <v>4.7328977228160568E-2</v>
      </c>
      <c r="P407" s="18">
        <f t="shared" si="457"/>
        <v>9.5030906796879269E-2</v>
      </c>
      <c r="Q407" s="18">
        <f t="shared" si="458"/>
        <v>0.12973836758283278</v>
      </c>
      <c r="R407" s="18">
        <f t="shared" si="459"/>
        <v>1.7402086628058016E-2</v>
      </c>
      <c r="S407" s="18">
        <f t="shared" si="460"/>
        <v>3.5078970427438363E-2</v>
      </c>
      <c r="T407" s="18">
        <f t="shared" si="461"/>
        <v>9.5405328569659234E-2</v>
      </c>
      <c r="U407" s="18">
        <f t="shared" si="462"/>
        <v>3.4941301698745215E-2</v>
      </c>
      <c r="V407" s="18">
        <f t="shared" si="463"/>
        <v>5.7550126829521786E-3</v>
      </c>
      <c r="W407" s="18">
        <f t="shared" si="464"/>
        <v>8.6833024500739639E-2</v>
      </c>
      <c r="X407" s="18">
        <f t="shared" si="465"/>
        <v>6.3854150376149291E-2</v>
      </c>
      <c r="Y407" s="18">
        <f t="shared" si="466"/>
        <v>2.3478121047281707E-2</v>
      </c>
      <c r="Z407" s="18">
        <f t="shared" si="467"/>
        <v>4.2656407236601104E-3</v>
      </c>
      <c r="AA407" s="18">
        <f t="shared" si="468"/>
        <v>8.5648946962226837E-3</v>
      </c>
      <c r="AB407" s="18">
        <f t="shared" si="469"/>
        <v>8.5986403813258228E-3</v>
      </c>
      <c r="AC407" s="18">
        <f t="shared" si="470"/>
        <v>5.3109016455644747E-4</v>
      </c>
      <c r="AD407" s="18">
        <f t="shared" si="471"/>
        <v>4.3587573308636385E-2</v>
      </c>
      <c r="AE407" s="18">
        <f t="shared" si="472"/>
        <v>3.2052867864315736E-2</v>
      </c>
      <c r="AF407" s="18">
        <f t="shared" si="473"/>
        <v>1.1785312422104028E-2</v>
      </c>
      <c r="AG407" s="18">
        <f t="shared" si="474"/>
        <v>2.8888437164615124E-3</v>
      </c>
      <c r="AH407" s="18">
        <f t="shared" si="475"/>
        <v>7.8420297399896179E-4</v>
      </c>
      <c r="AI407" s="18">
        <f t="shared" si="476"/>
        <v>1.5745854674330392E-3</v>
      </c>
      <c r="AJ407" s="18">
        <f t="shared" si="477"/>
        <v>1.5807893341747298E-3</v>
      </c>
      <c r="AK407" s="18">
        <f t="shared" si="478"/>
        <v>1.058011762767588E-3</v>
      </c>
      <c r="AL407" s="18">
        <f t="shared" si="479"/>
        <v>3.1366799378815621E-5</v>
      </c>
      <c r="AM407" s="18">
        <f t="shared" si="480"/>
        <v>1.7503723338988999E-2</v>
      </c>
      <c r="AN407" s="18">
        <f t="shared" si="481"/>
        <v>1.2871662465480481E-2</v>
      </c>
      <c r="AO407" s="18">
        <f t="shared" si="482"/>
        <v>4.7326986212188563E-3</v>
      </c>
      <c r="AP407" s="18">
        <f t="shared" si="483"/>
        <v>1.1600903042817507E-3</v>
      </c>
      <c r="AQ407" s="18">
        <f t="shared" si="484"/>
        <v>2.1327306392192037E-4</v>
      </c>
      <c r="AR407" s="18">
        <f t="shared" si="485"/>
        <v>1.153354151028718E-4</v>
      </c>
      <c r="AS407" s="18">
        <f t="shared" si="486"/>
        <v>2.3157967327675478E-4</v>
      </c>
      <c r="AT407" s="18">
        <f t="shared" si="487"/>
        <v>2.3249209718946581E-4</v>
      </c>
      <c r="AU407" s="18">
        <f t="shared" si="488"/>
        <v>1.5560541070159525E-4</v>
      </c>
      <c r="AV407" s="18">
        <f t="shared" si="489"/>
        <v>7.8109248009879961E-5</v>
      </c>
      <c r="AW407" s="18">
        <f t="shared" si="490"/>
        <v>1.2864996182121589E-6</v>
      </c>
      <c r="AX407" s="18">
        <f t="shared" si="491"/>
        <v>5.8575626696482164E-3</v>
      </c>
      <c r="AY407" s="18">
        <f t="shared" si="492"/>
        <v>4.3074589385315E-3</v>
      </c>
      <c r="AZ407" s="18">
        <f t="shared" si="493"/>
        <v>1.5837818179288228E-3</v>
      </c>
      <c r="BA407" s="18">
        <f t="shared" si="494"/>
        <v>3.8822035336020768E-4</v>
      </c>
      <c r="BB407" s="18">
        <f t="shared" si="495"/>
        <v>7.137111993125772E-5</v>
      </c>
      <c r="BC407" s="18">
        <f t="shared" si="496"/>
        <v>1.0496794856122738E-5</v>
      </c>
      <c r="BD407" s="18">
        <f t="shared" si="497"/>
        <v>1.4135645168833281E-5</v>
      </c>
      <c r="BE407" s="18">
        <f t="shared" si="498"/>
        <v>2.8382679221597037E-5</v>
      </c>
      <c r="BF407" s="18">
        <f t="shared" si="499"/>
        <v>2.8494506977730205E-5</v>
      </c>
      <c r="BG407" s="18">
        <f t="shared" si="500"/>
        <v>1.9071183556815022E-5</v>
      </c>
      <c r="BH407" s="18">
        <f t="shared" si="501"/>
        <v>9.5731620100144598E-6</v>
      </c>
      <c r="BI407" s="18">
        <f t="shared" si="502"/>
        <v>3.8443521073335743E-6</v>
      </c>
      <c r="BJ407" s="19">
        <f t="shared" si="503"/>
        <v>0.66755313339336364</v>
      </c>
      <c r="BK407" s="19">
        <f t="shared" si="504"/>
        <v>0.20509582565008305</v>
      </c>
      <c r="BL407" s="19">
        <f t="shared" si="505"/>
        <v>0.12275011354420953</v>
      </c>
      <c r="BM407" s="19">
        <f t="shared" si="506"/>
        <v>0.51226797827909054</v>
      </c>
      <c r="BN407" s="19">
        <f t="shared" si="507"/>
        <v>0.48309056259331246</v>
      </c>
    </row>
    <row r="408" spans="1:66" x14ac:dyDescent="0.25">
      <c r="A408" t="s">
        <v>69</v>
      </c>
      <c r="B408" t="s">
        <v>70</v>
      </c>
      <c r="C408" t="s">
        <v>78</v>
      </c>
      <c r="D408" s="16">
        <v>44379</v>
      </c>
      <c r="E408" s="15">
        <f>VLOOKUP(A408,home!$A$2:$E$405,3,FALSE)</f>
        <v>1.34666666666667</v>
      </c>
      <c r="F408" s="15">
        <f>VLOOKUP(B408,home!$B$2:$E$405,3,FALSE)</f>
        <v>0.87</v>
      </c>
      <c r="G408" s="15">
        <f>VLOOKUP(C408,away!$B$2:$E$405,4,FALSE)</f>
        <v>0.62</v>
      </c>
      <c r="H408" s="15">
        <f>VLOOKUP(A408,away!$A$2:$E$405,3,FALSE)</f>
        <v>1.3688888888888899</v>
      </c>
      <c r="I408" s="15">
        <f>VLOOKUP(C408,away!$B$2:$E$405,3,FALSE)</f>
        <v>1.42</v>
      </c>
      <c r="J408" s="15">
        <f>VLOOKUP(B408,home!$B$2:$E$405,4,FALSE)</f>
        <v>0.85</v>
      </c>
      <c r="K408" s="17">
        <f t="shared" si="452"/>
        <v>0.72639200000000181</v>
      </c>
      <c r="L408" s="17">
        <f t="shared" si="453"/>
        <v>1.65224888888889</v>
      </c>
      <c r="M408" s="18">
        <f t="shared" si="454"/>
        <v>9.2676449546242615E-2</v>
      </c>
      <c r="N408" s="18">
        <f t="shared" si="455"/>
        <v>6.7319431538794439E-2</v>
      </c>
      <c r="O408" s="18">
        <f t="shared" si="456"/>
        <v>0.15312456078894665</v>
      </c>
      <c r="P408" s="18">
        <f t="shared" si="457"/>
        <v>0.11122845596060481</v>
      </c>
      <c r="Q408" s="18">
        <f t="shared" si="458"/>
        <v>2.4450148257164045E-2</v>
      </c>
      <c r="R408" s="18">
        <f t="shared" si="459"/>
        <v>0.1264999427125682</v>
      </c>
      <c r="S408" s="18">
        <f t="shared" si="460"/>
        <v>3.3373552493525027E-2</v>
      </c>
      <c r="T408" s="18">
        <f t="shared" si="461"/>
        <v>4.0397730291067926E-2</v>
      </c>
      <c r="U408" s="18">
        <f t="shared" si="462"/>
        <v>9.1888546386868081E-2</v>
      </c>
      <c r="V408" s="18">
        <f t="shared" si="463"/>
        <v>4.4504758603721856E-3</v>
      </c>
      <c r="W408" s="18">
        <f t="shared" si="464"/>
        <v>5.9201306976059834E-3</v>
      </c>
      <c r="X408" s="18">
        <f t="shared" si="465"/>
        <v>9.781529367196496E-3</v>
      </c>
      <c r="Y408" s="18">
        <f t="shared" si="466"/>
        <v>8.0807605142922297E-3</v>
      </c>
      <c r="Z408" s="18">
        <f t="shared" si="467"/>
        <v>6.9669796597116376E-2</v>
      </c>
      <c r="AA408" s="18">
        <f t="shared" si="468"/>
        <v>5.0607582889772684E-2</v>
      </c>
      <c r="AB408" s="18">
        <f t="shared" si="469"/>
        <v>1.8380471675233923E-2</v>
      </c>
      <c r="AC408" s="18">
        <f t="shared" si="470"/>
        <v>3.3383586166093839E-4</v>
      </c>
      <c r="AD408" s="18">
        <f t="shared" si="471"/>
        <v>1.0750838944238539E-3</v>
      </c>
      <c r="AE408" s="18">
        <f t="shared" si="472"/>
        <v>1.7763061700241532E-3</v>
      </c>
      <c r="AF408" s="18">
        <f t="shared" si="473"/>
        <v>1.4674499478744437E-3</v>
      </c>
      <c r="AG408" s="18">
        <f t="shared" si="474"/>
        <v>8.0819751529186991E-4</v>
      </c>
      <c r="AH408" s="18">
        <f t="shared" si="475"/>
        <v>2.877796100417512E-2</v>
      </c>
      <c r="AI408" s="18">
        <f t="shared" si="476"/>
        <v>2.0904080649744826E-2</v>
      </c>
      <c r="AJ408" s="18">
        <f t="shared" si="477"/>
        <v>7.5922784756647411E-3</v>
      </c>
      <c r="AK408" s="18">
        <f t="shared" si="478"/>
        <v>1.8383234488316923E-3</v>
      </c>
      <c r="AL408" s="18">
        <f t="shared" si="479"/>
        <v>1.6026529984101959E-5</v>
      </c>
      <c r="AM408" s="18">
        <f t="shared" si="480"/>
        <v>1.5618646804766684E-4</v>
      </c>
      <c r="AN408" s="18">
        <f t="shared" si="481"/>
        <v>2.5805891829123762E-4</v>
      </c>
      <c r="AO408" s="18">
        <f t="shared" si="482"/>
        <v>2.1318878050728316E-4</v>
      </c>
      <c r="AP408" s="18">
        <f t="shared" si="483"/>
        <v>1.1741364190557871E-4</v>
      </c>
      <c r="AQ408" s="18">
        <f t="shared" si="484"/>
        <v>4.8499139844722605E-5</v>
      </c>
      <c r="AR408" s="18">
        <f t="shared" si="485"/>
        <v>9.509670818727228E-3</v>
      </c>
      <c r="AS408" s="18">
        <f t="shared" si="486"/>
        <v>6.9077488053569261E-3</v>
      </c>
      <c r="AT408" s="18">
        <f t="shared" si="487"/>
        <v>2.5088667351104202E-3</v>
      </c>
      <c r="AU408" s="18">
        <f t="shared" si="488"/>
        <v>6.07473575150111E-4</v>
      </c>
      <c r="AV408" s="18">
        <f t="shared" si="489"/>
        <v>1.1031598630011011E-4</v>
      </c>
      <c r="AW408" s="18">
        <f t="shared" si="490"/>
        <v>5.3429796568416761E-7</v>
      </c>
      <c r="AX408" s="18">
        <f t="shared" si="491"/>
        <v>1.8908766816346846E-5</v>
      </c>
      <c r="AY408" s="18">
        <f t="shared" si="492"/>
        <v>3.1241988962568191E-5</v>
      </c>
      <c r="AZ408" s="18">
        <f t="shared" si="493"/>
        <v>2.5809770775041133E-5</v>
      </c>
      <c r="BA408" s="18">
        <f t="shared" si="494"/>
        <v>1.4214721695179554E-5</v>
      </c>
      <c r="BB408" s="18">
        <f t="shared" si="495"/>
        <v>5.8715645316813042E-6</v>
      </c>
      <c r="BC408" s="18">
        <f t="shared" si="496"/>
        <v>1.9402571947019699E-6</v>
      </c>
      <c r="BD408" s="18">
        <f t="shared" si="497"/>
        <v>2.6187238406568617E-3</v>
      </c>
      <c r="BE408" s="18">
        <f t="shared" si="498"/>
        <v>1.9022200480624239E-3</v>
      </c>
      <c r="BF408" s="18">
        <f t="shared" si="499"/>
        <v>6.9087871257608182E-4</v>
      </c>
      <c r="BG408" s="18">
        <f t="shared" si="500"/>
        <v>1.6728292326185552E-4</v>
      </c>
      <c r="BH408" s="18">
        <f t="shared" si="501"/>
        <v>3.0378244298506503E-5</v>
      </c>
      <c r="BI408" s="18">
        <f t="shared" si="502"/>
        <v>4.4133027264961594E-6</v>
      </c>
      <c r="BJ408" s="19">
        <f t="shared" si="503"/>
        <v>0.16196810221230751</v>
      </c>
      <c r="BK408" s="19">
        <f t="shared" si="504"/>
        <v>0.24211003824135224</v>
      </c>
      <c r="BL408" s="19">
        <f t="shared" si="505"/>
        <v>0.52467172102403292</v>
      </c>
      <c r="BM408" s="19">
        <f t="shared" si="506"/>
        <v>0.42308996157949141</v>
      </c>
      <c r="BN408" s="19">
        <f t="shared" si="507"/>
        <v>0.57529898880432073</v>
      </c>
    </row>
    <row r="409" spans="1:66" x14ac:dyDescent="0.25">
      <c r="A409" t="s">
        <v>69</v>
      </c>
      <c r="B409" t="s">
        <v>260</v>
      </c>
      <c r="C409" t="s">
        <v>262</v>
      </c>
      <c r="D409" s="16">
        <v>44379</v>
      </c>
      <c r="E409" s="15">
        <f>VLOOKUP(A409,home!$A$2:$E$405,3,FALSE)</f>
        <v>1.34666666666667</v>
      </c>
      <c r="F409" s="15">
        <f>VLOOKUP(B409,home!$B$2:$E$405,3,FALSE)</f>
        <v>1.36</v>
      </c>
      <c r="G409" s="15">
        <f>VLOOKUP(C409,away!$B$2:$E$405,4,FALSE)</f>
        <v>0.47</v>
      </c>
      <c r="H409" s="15">
        <f>VLOOKUP(A409,away!$A$2:$E$405,3,FALSE)</f>
        <v>1.3688888888888899</v>
      </c>
      <c r="I409" s="15">
        <f>VLOOKUP(C409,away!$B$2:$E$405,3,FALSE)</f>
        <v>1.42</v>
      </c>
      <c r="J409" s="15">
        <f>VLOOKUP(B409,home!$B$2:$E$405,4,FALSE)</f>
        <v>0.85</v>
      </c>
      <c r="K409" s="17">
        <f t="shared" si="452"/>
        <v>0.8607893333333354</v>
      </c>
      <c r="L409" s="17">
        <f t="shared" si="453"/>
        <v>1.65224888888889</v>
      </c>
      <c r="M409" s="18">
        <f t="shared" si="454"/>
        <v>8.1021702976091792E-2</v>
      </c>
      <c r="N409" s="18">
        <f t="shared" si="455"/>
        <v>6.9742617690321571E-2</v>
      </c>
      <c r="O409" s="18">
        <f t="shared" si="456"/>
        <v>0.13386801871813334</v>
      </c>
      <c r="P409" s="18">
        <f t="shared" si="457"/>
        <v>0.11523216258703646</v>
      </c>
      <c r="Q409" s="18">
        <f t="shared" si="458"/>
        <v>3.0016850693286794E-2</v>
      </c>
      <c r="R409" s="18">
        <f t="shared" si="459"/>
        <v>0.1105916425923965</v>
      </c>
      <c r="S409" s="18">
        <f t="shared" si="460"/>
        <v>4.0971896438672321E-2</v>
      </c>
      <c r="T409" s="18">
        <f t="shared" si="461"/>
        <v>4.9595308205926815E-2</v>
      </c>
      <c r="U409" s="18">
        <f t="shared" si="462"/>
        <v>9.519610629934748E-2</v>
      </c>
      <c r="V409" s="18">
        <f t="shared" si="463"/>
        <v>6.4746441159153007E-3</v>
      </c>
      <c r="W409" s="18">
        <f t="shared" si="464"/>
        <v>8.6127282990135345E-3</v>
      </c>
      <c r="X409" s="18">
        <f t="shared" si="465"/>
        <v>1.4230370762347013E-2</v>
      </c>
      <c r="Y409" s="18">
        <f t="shared" si="466"/>
        <v>1.1756057140282401E-2</v>
      </c>
      <c r="Z409" s="18">
        <f t="shared" si="467"/>
        <v>6.0908306197894793E-2</v>
      </c>
      <c r="AA409" s="18">
        <f t="shared" si="468"/>
        <v>5.242922028654852E-2</v>
      </c>
      <c r="AB409" s="18">
        <f t="shared" si="469"/>
        <v>2.2565256788822343E-2</v>
      </c>
      <c r="AC409" s="18">
        <f t="shared" si="470"/>
        <v>5.7553039498449963E-4</v>
      </c>
      <c r="AD409" s="18">
        <f t="shared" si="471"/>
        <v>1.8534361626722526E-3</v>
      </c>
      <c r="AE409" s="18">
        <f t="shared" si="472"/>
        <v>3.0623378404017174E-3</v>
      </c>
      <c r="AF409" s="18">
        <f t="shared" si="473"/>
        <v>2.5298721471030709E-3</v>
      </c>
      <c r="AG409" s="18">
        <f t="shared" si="474"/>
        <v>1.3933261480273333E-3</v>
      </c>
      <c r="AH409" s="18">
        <f t="shared" si="475"/>
        <v>2.515892030989399E-2</v>
      </c>
      <c r="AI409" s="18">
        <f t="shared" si="476"/>
        <v>2.1656530240940157E-2</v>
      </c>
      <c r="AJ409" s="18">
        <f t="shared" si="477"/>
        <v>9.3208551142060486E-3</v>
      </c>
      <c r="AK409" s="18">
        <f t="shared" si="478"/>
        <v>2.674430886618011E-3</v>
      </c>
      <c r="AL409" s="18">
        <f t="shared" si="479"/>
        <v>3.2741652970787369E-5</v>
      </c>
      <c r="AM409" s="18">
        <f t="shared" si="480"/>
        <v>3.1908361576850889E-4</v>
      </c>
      <c r="AN409" s="18">
        <f t="shared" si="481"/>
        <v>5.2720554961616832E-4</v>
      </c>
      <c r="AO409" s="18">
        <f t="shared" si="482"/>
        <v>4.3553739178468548E-4</v>
      </c>
      <c r="AP409" s="18">
        <f t="shared" si="483"/>
        <v>2.3987205721527063E-4</v>
      </c>
      <c r="AQ409" s="18">
        <f t="shared" si="484"/>
        <v>9.9082085002355765E-5</v>
      </c>
      <c r="AR409" s="18">
        <f t="shared" si="485"/>
        <v>8.3137596255332923E-3</v>
      </c>
      <c r="AS409" s="18">
        <f t="shared" si="486"/>
        <v>7.1563956055564031E-3</v>
      </c>
      <c r="AT409" s="18">
        <f t="shared" si="487"/>
        <v>3.080074501188254E-3</v>
      </c>
      <c r="AU409" s="18">
        <f t="shared" si="488"/>
        <v>8.8376509216494745E-4</v>
      </c>
      <c r="AV409" s="18">
        <f t="shared" si="489"/>
        <v>1.9018389112698467E-4</v>
      </c>
      <c r="AW409" s="18">
        <f t="shared" si="490"/>
        <v>1.2935119507462969E-6</v>
      </c>
      <c r="AX409" s="18">
        <f t="shared" si="491"/>
        <v>4.5777295482494137E-5</v>
      </c>
      <c r="AY409" s="18">
        <f t="shared" si="492"/>
        <v>7.5635485597289338E-5</v>
      </c>
      <c r="AZ409" s="18">
        <f t="shared" si="493"/>
        <v>6.2484323519346492E-5</v>
      </c>
      <c r="BA409" s="18">
        <f t="shared" si="494"/>
        <v>3.4413218035938063E-5</v>
      </c>
      <c r="BB409" s="18">
        <f t="shared" si="495"/>
        <v>1.4214800315742442E-5</v>
      </c>
      <c r="BC409" s="18">
        <f t="shared" si="496"/>
        <v>4.6972776054925783E-6</v>
      </c>
      <c r="BD409" s="18">
        <f t="shared" si="497"/>
        <v>2.2894000172961173E-3</v>
      </c>
      <c r="BE409" s="18">
        <f t="shared" si="498"/>
        <v>1.9706911146216513E-3</v>
      </c>
      <c r="BF409" s="18">
        <f t="shared" si="499"/>
        <v>8.4817494538054949E-4</v>
      </c>
      <c r="BG409" s="18">
        <f t="shared" si="500"/>
        <v>2.4336664859472043E-4</v>
      </c>
      <c r="BH409" s="18">
        <f t="shared" si="501"/>
        <v>5.2371853799854361E-5</v>
      </c>
      <c r="BI409" s="18">
        <f t="shared" si="502"/>
        <v>9.0162266235615133E-6</v>
      </c>
      <c r="BJ409" s="19">
        <f t="shared" si="503"/>
        <v>0.19465090818932579</v>
      </c>
      <c r="BK409" s="19">
        <f t="shared" si="504"/>
        <v>0.24438431365126848</v>
      </c>
      <c r="BL409" s="19">
        <f t="shared" si="505"/>
        <v>0.4984981807587926</v>
      </c>
      <c r="BM409" s="19">
        <f t="shared" si="506"/>
        <v>0.45789437156636864</v>
      </c>
      <c r="BN409" s="19">
        <f t="shared" si="507"/>
        <v>0.54047299525726644</v>
      </c>
    </row>
    <row r="410" spans="1:66" x14ac:dyDescent="0.25">
      <c r="A410" t="s">
        <v>69</v>
      </c>
      <c r="B410" t="s">
        <v>258</v>
      </c>
      <c r="C410" t="s">
        <v>77</v>
      </c>
      <c r="D410" s="16">
        <v>44379</v>
      </c>
      <c r="E410" s="15">
        <f>VLOOKUP(A410,home!$A$2:$E$405,3,FALSE)</f>
        <v>1.34666666666667</v>
      </c>
      <c r="F410" s="15">
        <f>VLOOKUP(B410,home!$B$2:$E$405,3,FALSE)</f>
        <v>0.56000000000000005</v>
      </c>
      <c r="G410" s="15">
        <f>VLOOKUP(C410,away!$B$2:$E$405,4,FALSE)</f>
        <v>0.8</v>
      </c>
      <c r="H410" s="15">
        <f>VLOOKUP(A410,away!$A$2:$E$405,3,FALSE)</f>
        <v>1.3688888888888899</v>
      </c>
      <c r="I410" s="15">
        <f>VLOOKUP(C410,away!$B$2:$E$405,3,FALSE)</f>
        <v>1.05</v>
      </c>
      <c r="J410" s="15">
        <f>VLOOKUP(B410,home!$B$2:$E$405,4,FALSE)</f>
        <v>1.1000000000000001</v>
      </c>
      <c r="K410" s="17">
        <f t="shared" si="452"/>
        <v>0.60330666666666832</v>
      </c>
      <c r="L410" s="17">
        <f t="shared" si="453"/>
        <v>1.581066666666668</v>
      </c>
      <c r="M410" s="18">
        <f t="shared" si="454"/>
        <v>0.11254824179095464</v>
      </c>
      <c r="N410" s="18">
        <f t="shared" si="455"/>
        <v>6.7901104594095055E-2</v>
      </c>
      <c r="O410" s="18">
        <f t="shared" si="456"/>
        <v>0.17794627348761882</v>
      </c>
      <c r="P410" s="18">
        <f t="shared" si="457"/>
        <v>0.10735617310357064</v>
      </c>
      <c r="Q410" s="18">
        <f t="shared" si="458"/>
        <v>2.0482594537824143E-2</v>
      </c>
      <c r="R410" s="18">
        <f t="shared" si="459"/>
        <v>0.14067246073441245</v>
      </c>
      <c r="S410" s="18">
        <f t="shared" si="460"/>
        <v>2.5600906153760337E-2</v>
      </c>
      <c r="T410" s="18">
        <f t="shared" si="461"/>
        <v>3.2384347470602516E-2</v>
      </c>
      <c r="U410" s="18">
        <f t="shared" si="462"/>
        <v>8.4868633377476146E-2</v>
      </c>
      <c r="V410" s="18">
        <f t="shared" si="463"/>
        <v>2.7133207442786339E-3</v>
      </c>
      <c r="W410" s="18">
        <f t="shared" si="464"/>
        <v>4.1190952784331981E-3</v>
      </c>
      <c r="X410" s="18">
        <f t="shared" si="465"/>
        <v>6.5125642415547868E-3</v>
      </c>
      <c r="Y410" s="18">
        <f t="shared" si="466"/>
        <v>5.1483991184237835E-3</v>
      </c>
      <c r="Z410" s="18">
        <f t="shared" si="467"/>
        <v>7.4137512861718394E-2</v>
      </c>
      <c r="AA410" s="18">
        <f t="shared" si="468"/>
        <v>4.4727655759560565E-2</v>
      </c>
      <c r="AB410" s="18">
        <f t="shared" si="469"/>
        <v>1.3492246452057346E-2</v>
      </c>
      <c r="AC410" s="18">
        <f t="shared" si="470"/>
        <v>1.6175937473179665E-4</v>
      </c>
      <c r="AD410" s="18">
        <f t="shared" si="471"/>
        <v>6.2126941052848613E-4</v>
      </c>
      <c r="AE410" s="18">
        <f t="shared" si="472"/>
        <v>9.8226835600623915E-4</v>
      </c>
      <c r="AF410" s="18">
        <f t="shared" si="473"/>
        <v>7.7651587770146649E-4</v>
      </c>
      <c r="AG410" s="18">
        <f t="shared" si="474"/>
        <v>4.0924112345706648E-4</v>
      </c>
      <c r="AH410" s="18">
        <f t="shared" si="475"/>
        <v>2.9304087583808584E-2</v>
      </c>
      <c r="AI410" s="18">
        <f t="shared" si="476"/>
        <v>1.7679351399895658E-2</v>
      </c>
      <c r="AJ410" s="18">
        <f t="shared" si="477"/>
        <v>5.3330352809498726E-3</v>
      </c>
      <c r="AK410" s="18">
        <f t="shared" si="478"/>
        <v>1.0724852461885357E-3</v>
      </c>
      <c r="AL410" s="18">
        <f t="shared" si="479"/>
        <v>6.1718840413650222E-6</v>
      </c>
      <c r="AM410" s="18">
        <f t="shared" si="480"/>
        <v>7.4963195433581394E-5</v>
      </c>
      <c r="AN410" s="18">
        <f t="shared" si="481"/>
        <v>1.1852180952685451E-4</v>
      </c>
      <c r="AO410" s="18">
        <f t="shared" si="482"/>
        <v>9.3695441157962839E-5</v>
      </c>
      <c r="AP410" s="18">
        <f t="shared" si="483"/>
        <v>4.9379579611161065E-5</v>
      </c>
      <c r="AQ410" s="18">
        <f t="shared" si="484"/>
        <v>1.9518101834304951E-5</v>
      </c>
      <c r="AR410" s="18">
        <f t="shared" si="485"/>
        <v>9.2663432151680672E-3</v>
      </c>
      <c r="AS410" s="18">
        <f t="shared" si="486"/>
        <v>5.5904466373323447E-3</v>
      </c>
      <c r="AT410" s="18">
        <f t="shared" si="487"/>
        <v>1.6863768629734306E-3</v>
      </c>
      <c r="AU410" s="18">
        <f t="shared" si="488"/>
        <v>3.3913413464809784E-4</v>
      </c>
      <c r="AV410" s="18">
        <f t="shared" si="489"/>
        <v>5.1150471081857242E-5</v>
      </c>
      <c r="AW410" s="18">
        <f t="shared" si="490"/>
        <v>1.6353230721735788E-7</v>
      </c>
      <c r="AX410" s="18">
        <f t="shared" si="491"/>
        <v>7.5376325932859986E-6</v>
      </c>
      <c r="AY410" s="18">
        <f t="shared" si="492"/>
        <v>1.1917499638824725E-5</v>
      </c>
      <c r="AZ410" s="18">
        <f t="shared" si="493"/>
        <v>9.4211807144789173E-6</v>
      </c>
      <c r="BA410" s="18">
        <f t="shared" si="494"/>
        <v>4.9651715961018254E-6</v>
      </c>
      <c r="BB410" s="18">
        <f t="shared" si="495"/>
        <v>1.9625668262191831E-6</v>
      </c>
      <c r="BC410" s="18">
        <f t="shared" si="496"/>
        <v>6.2058979800818931E-7</v>
      </c>
      <c r="BD410" s="18">
        <f t="shared" si="497"/>
        <v>2.4417843965658416E-3</v>
      </c>
      <c r="BE410" s="18">
        <f t="shared" si="498"/>
        <v>1.47314480501082E-3</v>
      </c>
      <c r="BF410" s="18">
        <f t="shared" si="499"/>
        <v>4.4437904091419842E-4</v>
      </c>
      <c r="BG410" s="18">
        <f t="shared" si="500"/>
        <v>8.936561263682538E-5</v>
      </c>
      <c r="BH410" s="18">
        <f t="shared" si="501"/>
        <v>1.3478717468636951E-5</v>
      </c>
      <c r="BI410" s="18">
        <f t="shared" si="502"/>
        <v>1.6263600213890309E-6</v>
      </c>
      <c r="BJ410" s="19">
        <f t="shared" si="503"/>
        <v>0.1397299027773575</v>
      </c>
      <c r="BK410" s="19">
        <f t="shared" si="504"/>
        <v>0.24839849055097624</v>
      </c>
      <c r="BL410" s="19">
        <f t="shared" si="505"/>
        <v>0.53649345957578942</v>
      </c>
      <c r="BM410" s="19">
        <f t="shared" si="506"/>
        <v>0.37184076355003409</v>
      </c>
      <c r="BN410" s="19">
        <f t="shared" si="507"/>
        <v>0.62690684824847576</v>
      </c>
    </row>
    <row r="411" spans="1:66" x14ac:dyDescent="0.25">
      <c r="A411" t="s">
        <v>21</v>
      </c>
      <c r="B411" t="s">
        <v>264</v>
      </c>
      <c r="C411" t="s">
        <v>269</v>
      </c>
      <c r="D411" s="16">
        <v>44379</v>
      </c>
      <c r="E411" s="15">
        <f>VLOOKUP(A411,home!$A$2:$E$405,3,FALSE)</f>
        <v>1.41772151898734</v>
      </c>
      <c r="F411" s="15">
        <f>VLOOKUP(B411,home!$B$2:$E$405,3,FALSE)</f>
        <v>1.41</v>
      </c>
      <c r="G411" s="15">
        <f>VLOOKUP(C411,away!$B$2:$E$405,4,FALSE)</f>
        <v>1</v>
      </c>
      <c r="H411" s="15">
        <f>VLOOKUP(A411,away!$A$2:$E$405,3,FALSE)</f>
        <v>1.3248945147679301</v>
      </c>
      <c r="I411" s="15">
        <f>VLOOKUP(C411,away!$B$2:$E$405,3,FALSE)</f>
        <v>0.88</v>
      </c>
      <c r="J411" s="15">
        <f>VLOOKUP(B411,home!$B$2:$E$405,4,FALSE)</f>
        <v>1.32</v>
      </c>
      <c r="K411" s="17">
        <f t="shared" si="452"/>
        <v>1.9989873417721493</v>
      </c>
      <c r="L411" s="17">
        <f t="shared" si="453"/>
        <v>1.5389974683544276</v>
      </c>
      <c r="M411" s="18">
        <f t="shared" si="454"/>
        <v>2.9071853396138769E-2</v>
      </c>
      <c r="N411" s="18">
        <f t="shared" si="455"/>
        <v>5.8114266940737062E-2</v>
      </c>
      <c r="O411" s="18">
        <f t="shared" si="456"/>
        <v>4.4741508777028635E-2</v>
      </c>
      <c r="P411" s="18">
        <f t="shared" si="457"/>
        <v>8.9437709697067755E-2</v>
      </c>
      <c r="Q411" s="18">
        <f t="shared" si="458"/>
        <v>5.808484199545056E-2</v>
      </c>
      <c r="R411" s="18">
        <f t="shared" si="459"/>
        <v>3.4428534369102246E-2</v>
      </c>
      <c r="S411" s="18">
        <f t="shared" si="460"/>
        <v>6.8787357713830752E-2</v>
      </c>
      <c r="T411" s="18">
        <f t="shared" si="461"/>
        <v>8.9392424780765353E-2</v>
      </c>
      <c r="U411" s="18">
        <f t="shared" si="462"/>
        <v>6.8822204399602765E-2</v>
      </c>
      <c r="V411" s="18">
        <f t="shared" si="463"/>
        <v>2.3513326126465908E-2</v>
      </c>
      <c r="W411" s="18">
        <f t="shared" si="464"/>
        <v>3.8703621299246996E-2</v>
      </c>
      <c r="X411" s="18">
        <f t="shared" si="465"/>
        <v>5.9564775195689632E-2</v>
      </c>
      <c r="Y411" s="18">
        <f t="shared" si="466"/>
        <v>4.5835019114633481E-2</v>
      </c>
      <c r="Z411" s="18">
        <f t="shared" si="467"/>
        <v>1.7661809077733917E-2</v>
      </c>
      <c r="AA411" s="18">
        <f t="shared" si="468"/>
        <v>3.5305732779186534E-2</v>
      </c>
      <c r="AB411" s="18">
        <f t="shared" si="469"/>
        <v>3.5287856458791976E-2</v>
      </c>
      <c r="AC411" s="18">
        <f t="shared" si="470"/>
        <v>4.5210783594009062E-3</v>
      </c>
      <c r="AD411" s="18">
        <f t="shared" si="471"/>
        <v>1.9342012264484437E-2</v>
      </c>
      <c r="AE411" s="18">
        <f t="shared" si="472"/>
        <v>2.9767307907921838E-2</v>
      </c>
      <c r="AF411" s="18">
        <f t="shared" si="473"/>
        <v>2.2905905755009226E-2</v>
      </c>
      <c r="AG411" s="18">
        <f t="shared" si="474"/>
        <v>1.1750710322441437E-2</v>
      </c>
      <c r="AH411" s="18">
        <f t="shared" si="475"/>
        <v>6.7953698642979421E-3</v>
      </c>
      <c r="AI411" s="18">
        <f t="shared" si="476"/>
        <v>1.3583858341391511E-2</v>
      </c>
      <c r="AJ411" s="18">
        <f t="shared" si="477"/>
        <v>1.3576980438433832E-2</v>
      </c>
      <c r="AK411" s="18">
        <f t="shared" si="478"/>
        <v>9.046737345305771E-3</v>
      </c>
      <c r="AL411" s="18">
        <f t="shared" si="479"/>
        <v>5.5635241182042897E-4</v>
      </c>
      <c r="AM411" s="18">
        <f t="shared" si="480"/>
        <v>7.7328875362212054E-3</v>
      </c>
      <c r="AN411" s="18">
        <f t="shared" si="481"/>
        <v>1.1900894341313943E-2</v>
      </c>
      <c r="AO411" s="18">
        <f t="shared" si="482"/>
        <v>9.1577231312178469E-3</v>
      </c>
      <c r="AP411" s="18">
        <f t="shared" si="483"/>
        <v>4.6979042382783495E-3</v>
      </c>
      <c r="AQ411" s="18">
        <f t="shared" si="484"/>
        <v>1.8075156823204803E-3</v>
      </c>
      <c r="AR411" s="18">
        <f t="shared" si="485"/>
        <v>2.0916114035373005E-3</v>
      </c>
      <c r="AS411" s="18">
        <f t="shared" si="486"/>
        <v>4.1811047195773419E-3</v>
      </c>
      <c r="AT411" s="18">
        <f t="shared" si="487"/>
        <v>4.1789877045294507E-3</v>
      </c>
      <c r="AU411" s="18">
        <f t="shared" si="488"/>
        <v>2.7845811742586071E-3</v>
      </c>
      <c r="AV411" s="18">
        <f t="shared" si="489"/>
        <v>1.3915856298699967E-3</v>
      </c>
      <c r="AW411" s="18">
        <f t="shared" si="490"/>
        <v>4.7543967871255102E-5</v>
      </c>
      <c r="AX411" s="18">
        <f t="shared" si="491"/>
        <v>2.5763240500423002E-3</v>
      </c>
      <c r="AY411" s="18">
        <f t="shared" si="492"/>
        <v>3.9649561906757256E-3</v>
      </c>
      <c r="AZ411" s="18">
        <f t="shared" si="493"/>
        <v>3.0510287697930794E-3</v>
      </c>
      <c r="BA411" s="18">
        <f t="shared" si="494"/>
        <v>1.5651751841960241E-3</v>
      </c>
      <c r="BB411" s="18">
        <f t="shared" si="495"/>
        <v>6.0220016150221449E-4</v>
      </c>
      <c r="BC411" s="18">
        <f t="shared" si="496"/>
        <v>1.8535690479890709E-4</v>
      </c>
      <c r="BD411" s="18">
        <f t="shared" si="497"/>
        <v>5.3649744247085925E-4</v>
      </c>
      <c r="BE411" s="18">
        <f t="shared" si="498"/>
        <v>1.0724515963923794E-3</v>
      </c>
      <c r="BF411" s="18">
        <f t="shared" si="499"/>
        <v>1.0719085829258507E-3</v>
      </c>
      <c r="BG411" s="18">
        <f t="shared" si="500"/>
        <v>7.142438962685657E-4</v>
      </c>
      <c r="BH411" s="18">
        <f t="shared" si="501"/>
        <v>3.5694112689472102E-4</v>
      </c>
      <c r="BI411" s="18">
        <f t="shared" si="502"/>
        <v>1.4270415888408664E-4</v>
      </c>
      <c r="BJ411" s="19">
        <f t="shared" si="503"/>
        <v>0.4807028517667401</v>
      </c>
      <c r="BK411" s="19">
        <f t="shared" si="504"/>
        <v>0.21985263389540025</v>
      </c>
      <c r="BL411" s="19">
        <f t="shared" si="505"/>
        <v>0.28011140020875031</v>
      </c>
      <c r="BM411" s="19">
        <f t="shared" si="506"/>
        <v>0.68053256755029523</v>
      </c>
      <c r="BN411" s="19">
        <f t="shared" si="507"/>
        <v>0.31387871517552507</v>
      </c>
    </row>
    <row r="412" spans="1:66" x14ac:dyDescent="0.25">
      <c r="A412" t="s">
        <v>21</v>
      </c>
      <c r="B412" t="s">
        <v>22</v>
      </c>
      <c r="C412" t="s">
        <v>372</v>
      </c>
      <c r="D412" s="16">
        <v>44379</v>
      </c>
      <c r="E412" s="15">
        <f>VLOOKUP(A412,home!$A$2:$E$405,3,FALSE)</f>
        <v>1.41772151898734</v>
      </c>
      <c r="F412" s="15">
        <f>VLOOKUP(B412,home!$B$2:$E$405,3,FALSE)</f>
        <v>1.3</v>
      </c>
      <c r="G412" s="15">
        <f>VLOOKUP(C412,away!$B$2:$E$405,4,FALSE)</f>
        <v>1.41</v>
      </c>
      <c r="H412" s="15">
        <f>VLOOKUP(A412,away!$A$2:$E$405,3,FALSE)</f>
        <v>1.3248945147679301</v>
      </c>
      <c r="I412" s="15">
        <f>VLOOKUP(C412,away!$B$2:$E$405,3,FALSE)</f>
        <v>0.76</v>
      </c>
      <c r="J412" s="15">
        <f>VLOOKUP(B412,home!$B$2:$E$405,4,FALSE)</f>
        <v>1.57</v>
      </c>
      <c r="K412" s="17">
        <f t="shared" si="452"/>
        <v>2.5986835443037943</v>
      </c>
      <c r="L412" s="17">
        <f t="shared" si="453"/>
        <v>1.5808641350210944</v>
      </c>
      <c r="M412" s="18">
        <f t="shared" si="454"/>
        <v>1.5305428963223651E-2</v>
      </c>
      <c r="N412" s="18">
        <f t="shared" si="455"/>
        <v>3.9773966385239987E-2</v>
      </c>
      <c r="O412" s="18">
        <f t="shared" si="456"/>
        <v>2.4195803719073362E-2</v>
      </c>
      <c r="P412" s="18">
        <f t="shared" si="457"/>
        <v>6.2877236965960481E-2</v>
      </c>
      <c r="Q412" s="18">
        <f t="shared" si="458"/>
        <v>5.1679975968507721E-2</v>
      </c>
      <c r="R412" s="18">
        <f t="shared" si="459"/>
        <v>1.912513915874655E-2</v>
      </c>
      <c r="S412" s="18">
        <f t="shared" si="460"/>
        <v>6.457752569322385E-2</v>
      </c>
      <c r="T412" s="18">
        <f t="shared" si="461"/>
        <v>8.1699020507365896E-2</v>
      </c>
      <c r="U412" s="18">
        <f t="shared" si="462"/>
        <v>4.9700184414354774E-2</v>
      </c>
      <c r="V412" s="18">
        <f t="shared" si="463"/>
        <v>2.9477241161687897E-2</v>
      </c>
      <c r="W412" s="18">
        <f t="shared" si="464"/>
        <v>4.4766634373125516E-2</v>
      </c>
      <c r="X412" s="18">
        <f t="shared" si="465"/>
        <v>7.0769966726076647E-2</v>
      </c>
      <c r="Y412" s="18">
        <f t="shared" si="466"/>
        <v>5.5938851116945416E-2</v>
      </c>
      <c r="Z412" s="18">
        <f t="shared" si="467"/>
        <v>1.0078082191116642E-2</v>
      </c>
      <c r="AA412" s="18">
        <f t="shared" si="468"/>
        <v>2.6189746348195941E-2</v>
      </c>
      <c r="AB412" s="18">
        <f t="shared" si="469"/>
        <v>3.4029431432273598E-2</v>
      </c>
      <c r="AC412" s="18">
        <f t="shared" si="470"/>
        <v>7.568586782505958E-3</v>
      </c>
      <c r="AD412" s="18">
        <f t="shared" si="471"/>
        <v>2.9083579019826462E-2</v>
      </c>
      <c r="AE412" s="18">
        <f t="shared" si="472"/>
        <v>4.5977186990495605E-2</v>
      </c>
      <c r="AF412" s="18">
        <f t="shared" si="473"/>
        <v>3.6341842971216488E-2</v>
      </c>
      <c r="AG412" s="18">
        <f t="shared" si="474"/>
        <v>1.9150505384588196E-2</v>
      </c>
      <c r="AH412" s="18">
        <f t="shared" si="475"/>
        <v>3.9830196714327765E-3</v>
      </c>
      <c r="AI412" s="18">
        <f t="shared" si="476"/>
        <v>1.0350607676790663E-2</v>
      </c>
      <c r="AJ412" s="18">
        <f t="shared" si="477"/>
        <v>1.3448976921610213E-2</v>
      </c>
      <c r="AK412" s="18">
        <f t="shared" si="478"/>
        <v>1.1649878337969986E-2</v>
      </c>
      <c r="AL412" s="18">
        <f t="shared" si="479"/>
        <v>1.2437203184949613E-3</v>
      </c>
      <c r="AM412" s="18">
        <f t="shared" si="480"/>
        <v>1.511580364165642E-2</v>
      </c>
      <c r="AN412" s="18">
        <f t="shared" si="481"/>
        <v>2.389603184911588E-2</v>
      </c>
      <c r="AO412" s="18">
        <f t="shared" si="482"/>
        <v>1.8888189859794558E-2</v>
      </c>
      <c r="AP412" s="18">
        <f t="shared" si="483"/>
        <v>9.953220641606109E-3</v>
      </c>
      <c r="AQ412" s="18">
        <f t="shared" si="484"/>
        <v>3.9336723850666869E-3</v>
      </c>
      <c r="AR412" s="18">
        <f t="shared" si="485"/>
        <v>1.259322589530315E-3</v>
      </c>
      <c r="AS412" s="18">
        <f t="shared" si="486"/>
        <v>3.2725808903824711E-3</v>
      </c>
      <c r="AT412" s="18">
        <f t="shared" si="487"/>
        <v>4.2522010536199945E-3</v>
      </c>
      <c r="AU412" s="18">
        <f t="shared" si="488"/>
        <v>3.6833749683711781E-3</v>
      </c>
      <c r="AV412" s="18">
        <f t="shared" si="489"/>
        <v>2.3929814794516717E-3</v>
      </c>
      <c r="AW412" s="18">
        <f t="shared" si="490"/>
        <v>1.4192802903338148E-4</v>
      </c>
      <c r="AX412" s="18">
        <f t="shared" si="491"/>
        <v>6.5468650304166568E-3</v>
      </c>
      <c r="AY412" s="18">
        <f t="shared" si="492"/>
        <v>1.0349704123409478E-2</v>
      </c>
      <c r="AZ412" s="18">
        <f t="shared" si="493"/>
        <v>8.1807380283889924E-3</v>
      </c>
      <c r="BA412" s="18">
        <f t="shared" si="494"/>
        <v>4.3108784490277783E-3</v>
      </c>
      <c r="BB412" s="18">
        <f t="shared" si="495"/>
        <v>1.7037282826258444E-3</v>
      </c>
      <c r="BC412" s="18">
        <f t="shared" si="496"/>
        <v>5.3867258756485552E-4</v>
      </c>
      <c r="BD412" s="18">
        <f t="shared" si="497"/>
        <v>3.3180298603506053E-4</v>
      </c>
      <c r="BE412" s="18">
        <f t="shared" si="498"/>
        <v>8.6225095976017341E-4</v>
      </c>
      <c r="BF412" s="18">
        <f t="shared" si="499"/>
        <v>1.1203586900944583E-3</v>
      </c>
      <c r="BG412" s="18">
        <f t="shared" si="500"/>
        <v>9.7048589722207419E-4</v>
      </c>
      <c r="BH412" s="18">
        <f t="shared" si="501"/>
        <v>6.3049643277247674E-4</v>
      </c>
      <c r="BI412" s="18">
        <f t="shared" si="502"/>
        <v>3.2769214091761572E-4</v>
      </c>
      <c r="BJ412" s="19">
        <f t="shared" si="503"/>
        <v>0.57859903432206139</v>
      </c>
      <c r="BK412" s="19">
        <f t="shared" si="504"/>
        <v>0.19139944400850628</v>
      </c>
      <c r="BL412" s="19">
        <f t="shared" si="505"/>
        <v>0.2117763357686053</v>
      </c>
      <c r="BM412" s="19">
        <f t="shared" si="506"/>
        <v>0.76868756903516178</v>
      </c>
      <c r="BN412" s="19">
        <f t="shared" si="507"/>
        <v>0.21295755116075174</v>
      </c>
    </row>
    <row r="413" spans="1:66" x14ac:dyDescent="0.25">
      <c r="A413" t="s">
        <v>21</v>
      </c>
      <c r="B413" t="s">
        <v>268</v>
      </c>
      <c r="C413" t="s">
        <v>152</v>
      </c>
      <c r="D413" s="16">
        <v>44379</v>
      </c>
      <c r="E413" s="15">
        <f>VLOOKUP(A413,home!$A$2:$E$405,3,FALSE)</f>
        <v>1.41772151898734</v>
      </c>
      <c r="F413" s="15">
        <f>VLOOKUP(B413,home!$B$2:$E$405,3,FALSE)</f>
        <v>0.76</v>
      </c>
      <c r="G413" s="15">
        <f>VLOOKUP(C413,away!$B$2:$E$405,4,FALSE)</f>
        <v>1.25</v>
      </c>
      <c r="H413" s="15">
        <f>VLOOKUP(A413,away!$A$2:$E$405,3,FALSE)</f>
        <v>1.3248945147679301</v>
      </c>
      <c r="I413" s="15">
        <f>VLOOKUP(C413,away!$B$2:$E$405,3,FALSE)</f>
        <v>0.92</v>
      </c>
      <c r="J413" s="15">
        <f>VLOOKUP(B413,home!$B$2:$E$405,4,FALSE)</f>
        <v>1.38</v>
      </c>
      <c r="K413" s="17">
        <f t="shared" si="452"/>
        <v>1.346835443037973</v>
      </c>
      <c r="L413" s="17">
        <f t="shared" si="453"/>
        <v>1.6820860759493639</v>
      </c>
      <c r="M413" s="18">
        <f t="shared" si="454"/>
        <v>4.836777373297918E-2</v>
      </c>
      <c r="N413" s="18">
        <f t="shared" si="455"/>
        <v>6.5143431964417436E-2</v>
      </c>
      <c r="O413" s="18">
        <f t="shared" si="456"/>
        <v>8.1358758720913651E-2</v>
      </c>
      <c r="P413" s="18">
        <f t="shared" si="457"/>
        <v>0.10957685984690128</v>
      </c>
      <c r="Q413" s="18">
        <f t="shared" si="458"/>
        <v>4.3868741525405118E-2</v>
      </c>
      <c r="R413" s="18">
        <f t="shared" si="459"/>
        <v>6.8426217600486394E-2</v>
      </c>
      <c r="S413" s="18">
        <f t="shared" si="460"/>
        <v>6.2061406217465198E-2</v>
      </c>
      <c r="T413" s="18">
        <f t="shared" si="461"/>
        <v>7.3790999289305603E-2</v>
      </c>
      <c r="U413" s="18">
        <f t="shared" si="462"/>
        <v>9.2158855097363823E-2</v>
      </c>
      <c r="V413" s="18">
        <f t="shared" si="463"/>
        <v>1.5622187819462506E-2</v>
      </c>
      <c r="W413" s="18">
        <f t="shared" si="464"/>
        <v>1.969465864262911E-2</v>
      </c>
      <c r="X413" s="18">
        <f t="shared" si="465"/>
        <v>3.3128111073342223E-2</v>
      </c>
      <c r="Y413" s="18">
        <f t="shared" si="466"/>
        <v>2.7862167179486454E-2</v>
      </c>
      <c r="Z413" s="18">
        <f t="shared" si="467"/>
        <v>3.8366262618553144E-2</v>
      </c>
      <c r="AA413" s="18">
        <f t="shared" si="468"/>
        <v>5.1673042311570237E-2</v>
      </c>
      <c r="AB413" s="18">
        <f t="shared" si="469"/>
        <v>3.4797542417411828E-2</v>
      </c>
      <c r="AC413" s="18">
        <f t="shared" si="470"/>
        <v>2.2119974637524161E-3</v>
      </c>
      <c r="AD413" s="18">
        <f t="shared" si="471"/>
        <v>6.6313660746067545E-3</v>
      </c>
      <c r="AE413" s="18">
        <f t="shared" si="472"/>
        <v>1.1154528538619011E-2</v>
      </c>
      <c r="AF413" s="18">
        <f t="shared" si="473"/>
        <v>9.3814385692954257E-3</v>
      </c>
      <c r="AG413" s="18">
        <f t="shared" si="474"/>
        <v>5.2601290632620515E-3</v>
      </c>
      <c r="AH413" s="18">
        <f t="shared" si="475"/>
        <v>1.6133839034221199E-2</v>
      </c>
      <c r="AI413" s="18">
        <f t="shared" si="476"/>
        <v>2.1729626243558651E-2</v>
      </c>
      <c r="AJ413" s="18">
        <f t="shared" si="477"/>
        <v>1.4633115394396445E-2</v>
      </c>
      <c r="AK413" s="18">
        <f t="shared" si="478"/>
        <v>6.5694661517459061E-3</v>
      </c>
      <c r="AL413" s="18">
        <f t="shared" si="479"/>
        <v>2.0045060366467288E-4</v>
      </c>
      <c r="AM413" s="18">
        <f t="shared" si="480"/>
        <v>1.7862717730079945E-3</v>
      </c>
      <c r="AN413" s="18">
        <f t="shared" si="481"/>
        <v>3.0046628772381302E-3</v>
      </c>
      <c r="AO413" s="18">
        <f t="shared" si="482"/>
        <v>2.5270507943621068E-3</v>
      </c>
      <c r="AP413" s="18">
        <f t="shared" si="483"/>
        <v>1.4169056514710928E-3</v>
      </c>
      <c r="AQ413" s="18">
        <f t="shared" si="484"/>
        <v>5.9583931681837158E-4</v>
      </c>
      <c r="AR413" s="18">
        <f t="shared" si="485"/>
        <v>5.4277011982143616E-3</v>
      </c>
      <c r="AS413" s="18">
        <f t="shared" si="486"/>
        <v>7.3102203479747758E-3</v>
      </c>
      <c r="AT413" s="18">
        <f t="shared" si="487"/>
        <v>4.9228319305349077E-3</v>
      </c>
      <c r="AU413" s="18">
        <f t="shared" si="488"/>
        <v>2.2100815080544878E-3</v>
      </c>
      <c r="AV413" s="18">
        <f t="shared" si="489"/>
        <v>7.4415402676264919E-4</v>
      </c>
      <c r="AW413" s="18">
        <f t="shared" si="490"/>
        <v>1.2614429682761939E-5</v>
      </c>
      <c r="AX413" s="18">
        <f t="shared" si="491"/>
        <v>4.0096902246424101E-4</v>
      </c>
      <c r="AY413" s="18">
        <f t="shared" si="492"/>
        <v>6.7446440957412749E-4</v>
      </c>
      <c r="AZ413" s="18">
        <f t="shared" si="493"/>
        <v>5.6725359603402453E-4</v>
      </c>
      <c r="BA413" s="18">
        <f t="shared" si="494"/>
        <v>3.1805645847367926E-4</v>
      </c>
      <c r="BB413" s="18">
        <f t="shared" si="495"/>
        <v>1.3374958504108568E-4</v>
      </c>
      <c r="BC413" s="18">
        <f t="shared" si="496"/>
        <v>4.4995662932323103E-5</v>
      </c>
      <c r="BD413" s="18">
        <f t="shared" si="497"/>
        <v>1.5216434349883431E-3</v>
      </c>
      <c r="BE413" s="18">
        <f t="shared" si="498"/>
        <v>2.0494033099083477E-3</v>
      </c>
      <c r="BF413" s="18">
        <f t="shared" si="499"/>
        <v>1.3801045074319494E-3</v>
      </c>
      <c r="BG413" s="18">
        <f t="shared" si="500"/>
        <v>6.1959122190193775E-4</v>
      </c>
      <c r="BH413" s="18">
        <f t="shared" si="501"/>
        <v>2.0862185446318381E-4</v>
      </c>
      <c r="BI413" s="18">
        <f t="shared" si="502"/>
        <v>5.6195861556665142E-5</v>
      </c>
      <c r="BJ413" s="19">
        <f t="shared" si="503"/>
        <v>0.30738579106778635</v>
      </c>
      <c r="BK413" s="19">
        <f t="shared" si="504"/>
        <v>0.23871514009379941</v>
      </c>
      <c r="BL413" s="19">
        <f t="shared" si="505"/>
        <v>0.41393101217345962</v>
      </c>
      <c r="BM413" s="19">
        <f t="shared" si="506"/>
        <v>0.58099457258260434</v>
      </c>
      <c r="BN413" s="19">
        <f t="shared" si="507"/>
        <v>0.41674178339110307</v>
      </c>
    </row>
    <row r="414" spans="1:66" x14ac:dyDescent="0.25">
      <c r="A414" t="s">
        <v>21</v>
      </c>
      <c r="B414" t="s">
        <v>151</v>
      </c>
      <c r="C414" t="s">
        <v>23</v>
      </c>
      <c r="D414" s="16">
        <v>44379</v>
      </c>
      <c r="E414" s="15">
        <f>VLOOKUP(A414,home!$A$2:$E$405,3,FALSE)</f>
        <v>1.41772151898734</v>
      </c>
      <c r="F414" s="15">
        <f>VLOOKUP(B414,home!$B$2:$E$405,3,FALSE)</f>
        <v>0.77</v>
      </c>
      <c r="G414" s="15">
        <f>VLOOKUP(C414,away!$B$2:$E$405,4,FALSE)</f>
        <v>1.18</v>
      </c>
      <c r="H414" s="15">
        <f>VLOOKUP(A414,away!$A$2:$E$405,3,FALSE)</f>
        <v>1.3248945147679301</v>
      </c>
      <c r="I414" s="15">
        <f>VLOOKUP(C414,away!$B$2:$E$405,3,FALSE)</f>
        <v>1.29</v>
      </c>
      <c r="J414" s="15">
        <f>VLOOKUP(B414,home!$B$2:$E$405,4,FALSE)</f>
        <v>1.85</v>
      </c>
      <c r="K414" s="17">
        <f t="shared" si="452"/>
        <v>1.2881417721518971</v>
      </c>
      <c r="L414" s="17">
        <f t="shared" si="453"/>
        <v>3.1618607594936656</v>
      </c>
      <c r="M414" s="18">
        <f t="shared" si="454"/>
        <v>1.1678537404440621E-2</v>
      </c>
      <c r="N414" s="18">
        <f t="shared" si="455"/>
        <v>1.5043611868298359E-2</v>
      </c>
      <c r="O414" s="18">
        <f t="shared" si="456"/>
        <v>3.692590914737981E-2</v>
      </c>
      <c r="P414" s="18">
        <f t="shared" si="457"/>
        <v>4.7565806047425774E-2</v>
      </c>
      <c r="Q414" s="18">
        <f t="shared" si="458"/>
        <v>9.6891524257975807E-3</v>
      </c>
      <c r="R414" s="18">
        <f t="shared" si="459"/>
        <v>5.8377291570864201E-2</v>
      </c>
      <c r="S414" s="18">
        <f t="shared" si="460"/>
        <v>4.8432989221771812E-2</v>
      </c>
      <c r="T414" s="18">
        <f t="shared" si="461"/>
        <v>3.0635750847882236E-2</v>
      </c>
      <c r="U414" s="18">
        <f t="shared" si="462"/>
        <v>7.5198227817521016E-2</v>
      </c>
      <c r="V414" s="18">
        <f t="shared" si="463"/>
        <v>2.1918214316649757E-2</v>
      </c>
      <c r="W414" s="18">
        <f t="shared" si="464"/>
        <v>4.1603339921389166E-3</v>
      </c>
      <c r="X414" s="18">
        <f t="shared" si="465"/>
        <v>1.315439679613167E-2</v>
      </c>
      <c r="Y414" s="18">
        <f t="shared" si="466"/>
        <v>2.0796185522248958E-2</v>
      </c>
      <c r="Z414" s="18">
        <f t="shared" si="467"/>
        <v>6.1526955821145292E-2</v>
      </c>
      <c r="AA414" s="18">
        <f t="shared" si="468"/>
        <v>7.9255441906561572E-2</v>
      </c>
      <c r="AB414" s="18">
        <f t="shared" si="469"/>
        <v>5.1046122695099984E-2</v>
      </c>
      <c r="AC414" s="18">
        <f t="shared" si="470"/>
        <v>5.5794525835446947E-3</v>
      </c>
      <c r="AD414" s="18">
        <f t="shared" si="471"/>
        <v>1.3397750003444004E-3</v>
      </c>
      <c r="AE414" s="18">
        <f t="shared" si="472"/>
        <v>4.2361820001395722E-3</v>
      </c>
      <c r="AF414" s="18">
        <f t="shared" si="473"/>
        <v>6.6971088181573511E-3</v>
      </c>
      <c r="AG414" s="18">
        <f t="shared" si="474"/>
        <v>7.0584418580635763E-3</v>
      </c>
      <c r="AH414" s="18">
        <f t="shared" si="475"/>
        <v>4.8634916815494915E-2</v>
      </c>
      <c r="AI414" s="18">
        <f t="shared" si="476"/>
        <v>6.2648667935171723E-2</v>
      </c>
      <c r="AJ414" s="18">
        <f t="shared" si="477"/>
        <v>4.0350183068483918E-2</v>
      </c>
      <c r="AK414" s="18">
        <f t="shared" si="478"/>
        <v>1.7325585441496785E-2</v>
      </c>
      <c r="AL414" s="18">
        <f t="shared" si="479"/>
        <v>9.0898765915253669E-4</v>
      </c>
      <c r="AM414" s="18">
        <f t="shared" si="480"/>
        <v>3.4516402864568903E-4</v>
      </c>
      <c r="AN414" s="18">
        <f t="shared" si="481"/>
        <v>1.0913605977635518E-3</v>
      </c>
      <c r="AO414" s="18">
        <f t="shared" si="482"/>
        <v>1.7253651242630621E-3</v>
      </c>
      <c r="AP414" s="18">
        <f t="shared" si="483"/>
        <v>1.8184547607354297E-3</v>
      </c>
      <c r="AQ414" s="18">
        <f t="shared" si="484"/>
        <v>1.4374251877209494E-3</v>
      </c>
      <c r="AR414" s="18">
        <f t="shared" si="485"/>
        <v>3.0755367004030382E-2</v>
      </c>
      <c r="AS414" s="18">
        <f t="shared" si="486"/>
        <v>3.961727295575368E-2</v>
      </c>
      <c r="AT414" s="18">
        <f t="shared" si="487"/>
        <v>2.5516332096524992E-2</v>
      </c>
      <c r="AU414" s="18">
        <f t="shared" si="488"/>
        <v>1.0956217748544678E-2</v>
      </c>
      <c r="AV414" s="18">
        <f t="shared" si="489"/>
        <v>3.528290436673103E-3</v>
      </c>
      <c r="AW414" s="18">
        <f t="shared" si="490"/>
        <v>1.0283995807726749E-4</v>
      </c>
      <c r="AX414" s="18">
        <f t="shared" si="491"/>
        <v>7.4103367257124199E-5</v>
      </c>
      <c r="AY414" s="18">
        <f t="shared" si="492"/>
        <v>2.3430452907664877E-4</v>
      </c>
      <c r="AZ414" s="18">
        <f t="shared" si="493"/>
        <v>3.7041914812954913E-4</v>
      </c>
      <c r="BA414" s="18">
        <f t="shared" si="494"/>
        <v>3.9040458967863102E-4</v>
      </c>
      <c r="BB414" s="18">
        <f t="shared" si="495"/>
        <v>3.0860123810777225E-4</v>
      </c>
      <c r="BC414" s="18">
        <f t="shared" si="496"/>
        <v>1.9515082902082519E-4</v>
      </c>
      <c r="BD414" s="18">
        <f t="shared" si="497"/>
        <v>1.6207364678978327E-2</v>
      </c>
      <c r="BE414" s="18">
        <f t="shared" si="498"/>
        <v>2.0877383459491205E-2</v>
      </c>
      <c r="BF414" s="18">
        <f t="shared" si="499"/>
        <v>1.3446514863701855E-2</v>
      </c>
      <c r="BG414" s="18">
        <f t="shared" si="500"/>
        <v>5.7736724952652443E-3</v>
      </c>
      <c r="BH414" s="18">
        <f t="shared" si="501"/>
        <v>1.8593271799689096E-3</v>
      </c>
      <c r="BI414" s="18">
        <f t="shared" si="502"/>
        <v>4.7901540172306828E-4</v>
      </c>
      <c r="BJ414" s="19">
        <f t="shared" si="503"/>
        <v>0.12080169252960188</v>
      </c>
      <c r="BK414" s="19">
        <f t="shared" si="504"/>
        <v>0.13631829176206187</v>
      </c>
      <c r="BL414" s="19">
        <f t="shared" si="505"/>
        <v>0.63877910471872945</v>
      </c>
      <c r="BM414" s="19">
        <f t="shared" si="506"/>
        <v>0.77801427179633253</v>
      </c>
      <c r="BN414" s="19">
        <f t="shared" si="507"/>
        <v>0.17928030846420634</v>
      </c>
    </row>
    <row r="415" spans="1:66" x14ac:dyDescent="0.25">
      <c r="A415" t="s">
        <v>21</v>
      </c>
      <c r="B415" t="s">
        <v>271</v>
      </c>
      <c r="C415" t="s">
        <v>275</v>
      </c>
      <c r="D415" s="16">
        <v>44379</v>
      </c>
      <c r="E415" s="15">
        <f>VLOOKUP(A415,home!$A$2:$E$405,3,FALSE)</f>
        <v>1.41772151898734</v>
      </c>
      <c r="F415" s="15">
        <f>VLOOKUP(B415,home!$B$2:$E$405,3,FALSE)</f>
        <v>0.65</v>
      </c>
      <c r="G415" s="15">
        <f>VLOOKUP(C415,away!$B$2:$E$405,4,FALSE)</f>
        <v>0.65</v>
      </c>
      <c r="H415" s="15">
        <f>VLOOKUP(A415,away!$A$2:$E$405,3,FALSE)</f>
        <v>1.3248945147679301</v>
      </c>
      <c r="I415" s="15">
        <f>VLOOKUP(C415,away!$B$2:$E$405,3,FALSE)</f>
        <v>0.76</v>
      </c>
      <c r="J415" s="15">
        <f>VLOOKUP(B415,home!$B$2:$E$405,4,FALSE)</f>
        <v>1.07</v>
      </c>
      <c r="K415" s="17">
        <f t="shared" si="452"/>
        <v>0.59898734177215118</v>
      </c>
      <c r="L415" s="17">
        <f t="shared" si="453"/>
        <v>1.077404219409281</v>
      </c>
      <c r="M415" s="18">
        <f t="shared" si="454"/>
        <v>0.18704770996209361</v>
      </c>
      <c r="N415" s="18">
        <f t="shared" si="455"/>
        <v>0.11203921057476278</v>
      </c>
      <c r="O415" s="18">
        <f t="shared" si="456"/>
        <v>0.20152599194400306</v>
      </c>
      <c r="P415" s="18">
        <f t="shared" si="457"/>
        <v>0.12071151821253434</v>
      </c>
      <c r="Q415" s="18">
        <f t="shared" si="458"/>
        <v>3.3555034458213714E-2</v>
      </c>
      <c r="R415" s="18">
        <f t="shared" si="459"/>
        <v>0.10856247702055481</v>
      </c>
      <c r="S415" s="18">
        <f t="shared" si="460"/>
        <v>1.9475339516490157E-2</v>
      </c>
      <c r="T415" s="18">
        <f t="shared" si="461"/>
        <v>3.6152335707703272E-2</v>
      </c>
      <c r="U415" s="18">
        <f t="shared" si="462"/>
        <v>6.5027549526742376E-2</v>
      </c>
      <c r="V415" s="18">
        <f t="shared" si="463"/>
        <v>1.3964932626111014E-3</v>
      </c>
      <c r="W415" s="18">
        <f t="shared" si="464"/>
        <v>6.6996802977327902E-3</v>
      </c>
      <c r="X415" s="18">
        <f t="shared" si="465"/>
        <v>7.2182638214705356E-3</v>
      </c>
      <c r="Y415" s="18">
        <f t="shared" si="466"/>
        <v>3.8884939490308576E-3</v>
      </c>
      <c r="Z415" s="18">
        <f t="shared" si="467"/>
        <v>3.8988556937156298E-2</v>
      </c>
      <c r="AA415" s="18">
        <f t="shared" si="468"/>
        <v>2.3353652079319415E-2</v>
      </c>
      <c r="AB415" s="18">
        <f t="shared" si="469"/>
        <v>6.9942709898316024E-3</v>
      </c>
      <c r="AC415" s="18">
        <f t="shared" si="470"/>
        <v>5.6326812935027301E-5</v>
      </c>
      <c r="AD415" s="18">
        <f t="shared" si="471"/>
        <v>1.0032559230655545E-3</v>
      </c>
      <c r="AE415" s="18">
        <f t="shared" si="472"/>
        <v>1.0809121646581815E-3</v>
      </c>
      <c r="AF415" s="18">
        <f t="shared" si="473"/>
        <v>5.8228966350677203E-4</v>
      </c>
      <c r="AG415" s="18">
        <f t="shared" si="474"/>
        <v>2.0912044679353558E-4</v>
      </c>
      <c r="AH415" s="18">
        <f t="shared" si="475"/>
        <v>1.0501608938192795E-2</v>
      </c>
      <c r="AI415" s="18">
        <f t="shared" si="476"/>
        <v>6.2903308222187655E-3</v>
      </c>
      <c r="AJ415" s="18">
        <f t="shared" si="477"/>
        <v>1.8839142690341237E-3</v>
      </c>
      <c r="AK415" s="18">
        <f t="shared" si="478"/>
        <v>3.7614693337845834E-4</v>
      </c>
      <c r="AL415" s="18">
        <f t="shared" si="479"/>
        <v>1.4540237048266432E-6</v>
      </c>
      <c r="AM415" s="18">
        <f t="shared" si="480"/>
        <v>1.2018751969484053E-4</v>
      </c>
      <c r="AN415" s="18">
        <f t="shared" si="481"/>
        <v>1.2949054083955723E-4</v>
      </c>
      <c r="AO415" s="18">
        <f t="shared" si="482"/>
        <v>6.9756827537064374E-5</v>
      </c>
      <c r="AP415" s="18">
        <f t="shared" si="483"/>
        <v>2.5052100107012899E-5</v>
      </c>
      <c r="AQ415" s="18">
        <f t="shared" si="484"/>
        <v>6.7478095900898484E-6</v>
      </c>
      <c r="AR415" s="18">
        <f t="shared" si="485"/>
        <v>2.262895556119028E-3</v>
      </c>
      <c r="AS415" s="18">
        <f t="shared" si="486"/>
        <v>1.3554457938677502E-3</v>
      </c>
      <c r="AT415" s="18">
        <f t="shared" si="487"/>
        <v>4.0594743649254337E-4</v>
      </c>
      <c r="AU415" s="18">
        <f t="shared" si="488"/>
        <v>8.1052458627962575E-5</v>
      </c>
      <c r="AV415" s="18">
        <f t="shared" si="489"/>
        <v>1.213734918441514E-5</v>
      </c>
      <c r="AW415" s="18">
        <f t="shared" si="490"/>
        <v>2.6065454542499037E-8</v>
      </c>
      <c r="AX415" s="18">
        <f t="shared" si="491"/>
        <v>1.1998467156033423E-5</v>
      </c>
      <c r="AY415" s="18">
        <f t="shared" si="492"/>
        <v>1.2927199140354086E-5</v>
      </c>
      <c r="AZ415" s="18">
        <f t="shared" si="493"/>
        <v>6.96390944948076E-6</v>
      </c>
      <c r="BA415" s="18">
        <f t="shared" si="494"/>
        <v>2.5009818081515786E-6</v>
      </c>
      <c r="BB415" s="18">
        <f t="shared" si="495"/>
        <v>6.7364208819209076E-7</v>
      </c>
      <c r="BC415" s="18">
        <f t="shared" si="496"/>
        <v>1.4515696563796757E-7</v>
      </c>
      <c r="BD415" s="18">
        <f t="shared" si="497"/>
        <v>4.0634220337419191E-4</v>
      </c>
      <c r="BE415" s="18">
        <f t="shared" si="498"/>
        <v>2.4339383624894607E-4</v>
      </c>
      <c r="BF415" s="18">
        <f t="shared" si="499"/>
        <v>7.289491348924121E-5</v>
      </c>
      <c r="BG415" s="18">
        <f t="shared" si="500"/>
        <v>1.4554376819877174E-5</v>
      </c>
      <c r="BH415" s="18">
        <f t="shared" si="501"/>
        <v>2.1794718706221108E-6</v>
      </c>
      <c r="BI415" s="18">
        <f t="shared" si="502"/>
        <v>2.6109521245022329E-7</v>
      </c>
      <c r="BJ415" s="19">
        <f t="shared" si="503"/>
        <v>0.20281504116131438</v>
      </c>
      <c r="BK415" s="19">
        <f t="shared" si="504"/>
        <v>0.32870176898950948</v>
      </c>
      <c r="BL415" s="19">
        <f t="shared" si="505"/>
        <v>0.4293730470145824</v>
      </c>
      <c r="BM415" s="19">
        <f t="shared" si="506"/>
        <v>0.23642357079671442</v>
      </c>
      <c r="BN415" s="19">
        <f t="shared" si="507"/>
        <v>0.76344194217216221</v>
      </c>
    </row>
    <row r="416" spans="1:66" x14ac:dyDescent="0.25">
      <c r="A416" t="s">
        <v>21</v>
      </c>
      <c r="B416" t="s">
        <v>266</v>
      </c>
      <c r="C416" t="s">
        <v>272</v>
      </c>
      <c r="D416" s="16">
        <v>44379</v>
      </c>
      <c r="E416" s="15">
        <f>VLOOKUP(A416,home!$A$2:$E$405,3,FALSE)</f>
        <v>1.41772151898734</v>
      </c>
      <c r="F416" s="15">
        <f>VLOOKUP(B416,home!$B$2:$E$405,3,FALSE)</f>
        <v>0.71</v>
      </c>
      <c r="G416" s="15">
        <f>VLOOKUP(C416,away!$B$2:$E$405,4,FALSE)</f>
        <v>0.47</v>
      </c>
      <c r="H416" s="15">
        <f>VLOOKUP(A416,away!$A$2:$E$405,3,FALSE)</f>
        <v>1.3248945147679301</v>
      </c>
      <c r="I416" s="15">
        <f>VLOOKUP(C416,away!$B$2:$E$405,3,FALSE)</f>
        <v>1.23</v>
      </c>
      <c r="J416" s="15">
        <f>VLOOKUP(B416,home!$B$2:$E$405,4,FALSE)</f>
        <v>1.2</v>
      </c>
      <c r="K416" s="17">
        <f t="shared" ref="K416:K454" si="508">E416*F416*G416</f>
        <v>0.47309367088607535</v>
      </c>
      <c r="L416" s="17">
        <f t="shared" ref="L416:L454" si="509">H416*I416*J416</f>
        <v>1.9555443037974647</v>
      </c>
      <c r="M416" s="18">
        <f t="shared" si="454"/>
        <v>8.8156822673351926E-2</v>
      </c>
      <c r="N416" s="18">
        <f t="shared" si="455"/>
        <v>4.1706434852188855E-2</v>
      </c>
      <c r="O416" s="18">
        <f t="shared" si="456"/>
        <v>0.17239457241975656</v>
      </c>
      <c r="P416" s="18">
        <f t="shared" si="457"/>
        <v>8.1558781106897987E-2</v>
      </c>
      <c r="Q416" s="18">
        <f t="shared" si="458"/>
        <v>9.8655251818964874E-3</v>
      </c>
      <c r="R416" s="18">
        <f t="shared" si="459"/>
        <v>0.16856261205052725</v>
      </c>
      <c r="S416" s="18">
        <f t="shared" si="460"/>
        <v>1.8863641445795946E-2</v>
      </c>
      <c r="T416" s="18">
        <f t="shared" si="461"/>
        <v>1.9292471573428126E-2</v>
      </c>
      <c r="U416" s="18">
        <f t="shared" si="462"/>
        <v>7.9745904909129334E-2</v>
      </c>
      <c r="V416" s="18">
        <f t="shared" si="463"/>
        <v>1.939089349716494E-3</v>
      </c>
      <c r="W416" s="18">
        <f t="shared" si="464"/>
        <v>1.5557725078408091E-3</v>
      </c>
      <c r="X416" s="18">
        <f t="shared" si="465"/>
        <v>3.0423820657127908E-3</v>
      </c>
      <c r="Y416" s="18">
        <f t="shared" si="466"/>
        <v>2.9747564592901067E-3</v>
      </c>
      <c r="Z416" s="18">
        <f t="shared" si="467"/>
        <v>0.10987721860954347</v>
      </c>
      <c r="AA416" s="18">
        <f t="shared" si="468"/>
        <v>5.1982216698740709E-2</v>
      </c>
      <c r="AB416" s="18">
        <f t="shared" si="469"/>
        <v>1.2296228859401343E-2</v>
      </c>
      <c r="AC416" s="18">
        <f t="shared" si="470"/>
        <v>1.1212246470576505E-4</v>
      </c>
      <c r="AD416" s="18">
        <f t="shared" si="471"/>
        <v>1.840065316995109E-4</v>
      </c>
      <c r="AE416" s="18">
        <f t="shared" si="472"/>
        <v>3.5983292492650619E-4</v>
      </c>
      <c r="AF416" s="18">
        <f t="shared" si="473"/>
        <v>3.5183461332940504E-4</v>
      </c>
      <c r="AG416" s="18">
        <f t="shared" si="474"/>
        <v>2.2934272465836714E-4</v>
      </c>
      <c r="AH416" s="18">
        <f t="shared" si="475"/>
        <v>5.3717442242250377E-2</v>
      </c>
      <c r="AI416" s="18">
        <f t="shared" si="476"/>
        <v>2.541338194099696E-2</v>
      </c>
      <c r="AJ416" s="18">
        <f t="shared" si="477"/>
        <v>6.011455076048073E-3</v>
      </c>
      <c r="AK416" s="18">
        <f t="shared" si="478"/>
        <v>9.4799378309810486E-4</v>
      </c>
      <c r="AL416" s="18">
        <f t="shared" si="479"/>
        <v>4.1492291935188428E-6</v>
      </c>
      <c r="AM416" s="18">
        <f t="shared" si="480"/>
        <v>1.7410465109747324E-5</v>
      </c>
      <c r="AN416" s="18">
        <f t="shared" si="481"/>
        <v>3.4046935871830884E-5</v>
      </c>
      <c r="AO416" s="18">
        <f t="shared" si="482"/>
        <v>3.3290145752958234E-5</v>
      </c>
      <c r="AP416" s="18">
        <f t="shared" si="483"/>
        <v>2.1700118299928277E-5</v>
      </c>
      <c r="AQ416" s="18">
        <f t="shared" si="484"/>
        <v>1.0608885683288964E-5</v>
      </c>
      <c r="AR416" s="18">
        <f t="shared" si="485"/>
        <v>2.1009367638280409E-2</v>
      </c>
      <c r="AS416" s="18">
        <f t="shared" si="486"/>
        <v>9.9393988589891943E-3</v>
      </c>
      <c r="AT416" s="18">
        <f t="shared" si="487"/>
        <v>2.351133346300033E-3</v>
      </c>
      <c r="AU416" s="18">
        <f t="shared" si="488"/>
        <v>3.7076876851458172E-4</v>
      </c>
      <c r="AV416" s="18">
        <f t="shared" si="489"/>
        <v>4.3852089436618233E-5</v>
      </c>
      <c r="AW416" s="18">
        <f t="shared" si="490"/>
        <v>1.066300767246381E-7</v>
      </c>
      <c r="AX416" s="18">
        <f t="shared" si="491"/>
        <v>1.3727968084340496E-6</v>
      </c>
      <c r="AY416" s="18">
        <f t="shared" si="492"/>
        <v>2.6845649790045454E-6</v>
      </c>
      <c r="AZ416" s="18">
        <f t="shared" si="493"/>
        <v>2.6248928764332502E-6</v>
      </c>
      <c r="BA416" s="18">
        <f t="shared" si="494"/>
        <v>1.7110314375291946E-6</v>
      </c>
      <c r="BB416" s="18">
        <f t="shared" si="495"/>
        <v>8.3649944531965102E-7</v>
      </c>
      <c r="BC416" s="18">
        <f t="shared" si="496"/>
        <v>3.2716234508491654E-7</v>
      </c>
      <c r="BD416" s="18">
        <f t="shared" si="497"/>
        <v>6.8474582019043368E-3</v>
      </c>
      <c r="BE416" s="18">
        <f t="shared" si="498"/>
        <v>3.2394891369778877E-3</v>
      </c>
      <c r="BF416" s="18">
        <f t="shared" si="499"/>
        <v>7.6629090380421646E-4</v>
      </c>
      <c r="BG416" s="18">
        <f t="shared" si="500"/>
        <v>1.2084245888244843E-4</v>
      </c>
      <c r="BH416" s="18">
        <f t="shared" si="501"/>
        <v>1.4292450617899284E-5</v>
      </c>
      <c r="BI416" s="18">
        <f t="shared" si="502"/>
        <v>1.3523335857559859E-6</v>
      </c>
      <c r="BJ416" s="19">
        <f t="shared" si="503"/>
        <v>7.9688972933580543E-2</v>
      </c>
      <c r="BK416" s="19">
        <f t="shared" si="504"/>
        <v>0.19063729083464062</v>
      </c>
      <c r="BL416" s="19">
        <f t="shared" si="505"/>
        <v>0.61577605416724202</v>
      </c>
      <c r="BM416" s="19">
        <f t="shared" si="506"/>
        <v>0.43373221032548559</v>
      </c>
      <c r="BN416" s="19">
        <f t="shared" si="507"/>
        <v>0.56224474828461912</v>
      </c>
    </row>
    <row r="417" spans="1:66" x14ac:dyDescent="0.25">
      <c r="A417" t="s">
        <v>21</v>
      </c>
      <c r="B417" t="s">
        <v>150</v>
      </c>
      <c r="C417" t="s">
        <v>153</v>
      </c>
      <c r="D417" s="16">
        <v>44379</v>
      </c>
      <c r="E417" s="15">
        <f>VLOOKUP(A417,home!$A$2:$E$405,3,FALSE)</f>
        <v>1.41772151898734</v>
      </c>
      <c r="F417" s="15">
        <f>VLOOKUP(B417,home!$B$2:$E$405,3,FALSE)</f>
        <v>0.96</v>
      </c>
      <c r="G417" s="15">
        <f>VLOOKUP(C417,away!$B$2:$E$405,4,FALSE)</f>
        <v>0.53</v>
      </c>
      <c r="H417" s="15">
        <f>VLOOKUP(A417,away!$A$2:$E$405,3,FALSE)</f>
        <v>1.3248945147679301</v>
      </c>
      <c r="I417" s="15">
        <f>VLOOKUP(C417,away!$B$2:$E$405,3,FALSE)</f>
        <v>1.35</v>
      </c>
      <c r="J417" s="15">
        <f>VLOOKUP(B417,home!$B$2:$E$405,4,FALSE)</f>
        <v>0.96</v>
      </c>
      <c r="K417" s="17">
        <f t="shared" si="508"/>
        <v>0.72133670886075862</v>
      </c>
      <c r="L417" s="17">
        <f t="shared" si="509"/>
        <v>1.7170632911392374</v>
      </c>
      <c r="M417" s="18">
        <f t="shared" si="454"/>
        <v>8.7300420449736293E-2</v>
      </c>
      <c r="N417" s="18">
        <f t="shared" si="455"/>
        <v>6.2972997969373251E-2</v>
      </c>
      <c r="O417" s="18">
        <f t="shared" si="456"/>
        <v>0.14990034725526341</v>
      </c>
      <c r="P417" s="18">
        <f t="shared" si="457"/>
        <v>0.10812862314619655</v>
      </c>
      <c r="Q417" s="18">
        <f t="shared" si="458"/>
        <v>2.2712367551161464E-2</v>
      </c>
      <c r="R417" s="18">
        <f t="shared" si="459"/>
        <v>0.12869419180051858</v>
      </c>
      <c r="S417" s="18">
        <f t="shared" si="460"/>
        <v>3.3481508689364815E-2</v>
      </c>
      <c r="T417" s="18">
        <f t="shared" si="461"/>
        <v>3.8998572576961328E-2</v>
      </c>
      <c r="U417" s="18">
        <f t="shared" si="462"/>
        <v>9.2831844762881296E-2</v>
      </c>
      <c r="V417" s="18">
        <f t="shared" si="463"/>
        <v>4.6077281399716187E-3</v>
      </c>
      <c r="W417" s="18">
        <f t="shared" si="464"/>
        <v>5.461088153263567E-3</v>
      </c>
      <c r="X417" s="18">
        <f t="shared" si="465"/>
        <v>9.3770339976442414E-3</v>
      </c>
      <c r="Y417" s="18">
        <f t="shared" si="466"/>
        <v>8.0504804285597715E-3</v>
      </c>
      <c r="Z417" s="18">
        <f t="shared" si="467"/>
        <v>7.3658690841167551E-2</v>
      </c>
      <c r="AA417" s="18">
        <f t="shared" si="468"/>
        <v>5.3132717630359906E-2</v>
      </c>
      <c r="AB417" s="18">
        <f t="shared" si="469"/>
        <v>1.9163289834155908E-2</v>
      </c>
      <c r="AC417" s="18">
        <f t="shared" si="470"/>
        <v>3.5669022056283606E-4</v>
      </c>
      <c r="AD417" s="18">
        <f t="shared" si="471"/>
        <v>9.8482083881840468E-4</v>
      </c>
      <c r="AE417" s="18">
        <f t="shared" si="472"/>
        <v>1.6909997106840345E-3</v>
      </c>
      <c r="AF417" s="18">
        <f t="shared" si="473"/>
        <v>1.4517767642713134E-3</v>
      </c>
      <c r="AG417" s="18">
        <f t="shared" si="474"/>
        <v>8.3093086295305799E-4</v>
      </c>
      <c r="AH417" s="18">
        <f t="shared" si="475"/>
        <v>3.161915852918569E-2</v>
      </c>
      <c r="AI417" s="18">
        <f t="shared" si="476"/>
        <v>2.2808059750389388E-2</v>
      </c>
      <c r="AJ417" s="18">
        <f t="shared" si="477"/>
        <v>8.2261453779227077E-3</v>
      </c>
      <c r="AK417" s="18">
        <f t="shared" si="478"/>
        <v>1.9779402111736359E-3</v>
      </c>
      <c r="AL417" s="18">
        <f t="shared" si="479"/>
        <v>1.7671586111720333E-5</v>
      </c>
      <c r="AM417" s="18">
        <f t="shared" si="480"/>
        <v>1.4207748453815195E-4</v>
      </c>
      <c r="AN417" s="18">
        <f t="shared" si="481"/>
        <v>2.4395603319786333E-4</v>
      </c>
      <c r="AO417" s="18">
        <f t="shared" si="482"/>
        <v>2.0944397462799815E-4</v>
      </c>
      <c r="AP417" s="18">
        <f t="shared" si="483"/>
        <v>1.198761867946778E-4</v>
      </c>
      <c r="AQ417" s="18">
        <f t="shared" si="484"/>
        <v>5.1458749956722857E-5</v>
      </c>
      <c r="AR417" s="18">
        <f t="shared" si="485"/>
        <v>1.0858419281435376E-2</v>
      </c>
      <c r="AS417" s="18">
        <f t="shared" si="486"/>
        <v>7.8325764279007972E-3</v>
      </c>
      <c r="AT417" s="18">
        <f t="shared" si="487"/>
        <v>2.8249624512011583E-3</v>
      </c>
      <c r="AU417" s="18">
        <f t="shared" si="488"/>
        <v>6.7924970573488843E-4</v>
      </c>
      <c r="AV417" s="18">
        <f t="shared" si="489"/>
        <v>1.2249193680736079E-4</v>
      </c>
      <c r="AW417" s="18">
        <f t="shared" si="490"/>
        <v>6.0799130469567054E-7</v>
      </c>
      <c r="AX417" s="18">
        <f t="shared" si="491"/>
        <v>1.7080950849994308E-5</v>
      </c>
      <c r="AY417" s="18">
        <f t="shared" si="492"/>
        <v>2.9329073682278784E-5</v>
      </c>
      <c r="AZ417" s="18">
        <f t="shared" si="493"/>
        <v>2.5179937891479402E-5</v>
      </c>
      <c r="BA417" s="18">
        <f t="shared" si="494"/>
        <v>1.4411849008875069E-5</v>
      </c>
      <c r="BB417" s="18">
        <f t="shared" si="495"/>
        <v>6.1865142226451953E-6</v>
      </c>
      <c r="BC417" s="18">
        <f t="shared" si="496"/>
        <v>2.1245272943629725E-6</v>
      </c>
      <c r="BD417" s="18">
        <f t="shared" si="497"/>
        <v>3.1074321913251955E-3</v>
      </c>
      <c r="BE417" s="18">
        <f t="shared" si="498"/>
        <v>2.2415049098984917E-3</v>
      </c>
      <c r="BF417" s="18">
        <f t="shared" si="499"/>
        <v>8.0843988730070447E-4</v>
      </c>
      <c r="BG417" s="18">
        <f t="shared" si="500"/>
        <v>1.9438578920575095E-4</v>
      </c>
      <c r="BH417" s="18">
        <f t="shared" si="501"/>
        <v>3.505440135874439E-5</v>
      </c>
      <c r="BI417" s="18">
        <f t="shared" si="502"/>
        <v>5.0572053014401574E-6</v>
      </c>
      <c r="BJ417" s="19">
        <f t="shared" si="503"/>
        <v>0.15339219413575544</v>
      </c>
      <c r="BK417" s="19">
        <f t="shared" si="504"/>
        <v>0.23392197130562609</v>
      </c>
      <c r="BL417" s="19">
        <f t="shared" si="505"/>
        <v>0.53706326933932025</v>
      </c>
      <c r="BM417" s="19">
        <f t="shared" si="506"/>
        <v>0.43829845636724257</v>
      </c>
      <c r="BN417" s="19">
        <f t="shared" si="507"/>
        <v>0.55970894817224948</v>
      </c>
    </row>
    <row r="418" spans="1:66" x14ac:dyDescent="0.25">
      <c r="A418" t="s">
        <v>175</v>
      </c>
      <c r="B418" t="s">
        <v>279</v>
      </c>
      <c r="C418" t="s">
        <v>179</v>
      </c>
      <c r="D418" s="16">
        <v>44379</v>
      </c>
      <c r="E418" s="15">
        <f>VLOOKUP(A418,home!$A$2:$E$405,3,FALSE)</f>
        <v>1.18055555555556</v>
      </c>
      <c r="F418" s="15">
        <f>VLOOKUP(B418,home!$B$2:$E$405,3,FALSE)</f>
        <v>1.85</v>
      </c>
      <c r="G418" s="15">
        <f>VLOOKUP(C418,away!$B$2:$E$405,4,FALSE)</f>
        <v>0.77</v>
      </c>
      <c r="H418" s="15">
        <f>VLOOKUP(A418,away!$A$2:$E$405,3,FALSE)</f>
        <v>1.1041666666666701</v>
      </c>
      <c r="I418" s="15">
        <f>VLOOKUP(C418,away!$B$2:$E$405,3,FALSE)</f>
        <v>0.85</v>
      </c>
      <c r="J418" s="15">
        <f>VLOOKUP(B418,home!$B$2:$E$405,4,FALSE)</f>
        <v>0.74</v>
      </c>
      <c r="K418" s="17">
        <f t="shared" si="508"/>
        <v>1.6817013888888954</v>
      </c>
      <c r="L418" s="17">
        <f t="shared" si="509"/>
        <v>0.69452083333333536</v>
      </c>
      <c r="M418" s="18">
        <f t="shared" si="454"/>
        <v>9.2900874280450435E-2</v>
      </c>
      <c r="N418" s="18">
        <f t="shared" si="455"/>
        <v>0.15623152930642614</v>
      </c>
      <c r="O418" s="18">
        <f t="shared" si="456"/>
        <v>6.4521592622653862E-2</v>
      </c>
      <c r="P418" s="18">
        <f t="shared" si="457"/>
        <v>0.1085060519268405</v>
      </c>
      <c r="Q418" s="18">
        <f t="shared" si="458"/>
        <v>0.13136738991142655</v>
      </c>
      <c r="R418" s="18">
        <f t="shared" si="459"/>
        <v>2.240579513813977E-2</v>
      </c>
      <c r="S418" s="18">
        <f t="shared" si="460"/>
        <v>3.168313375934443E-2</v>
      </c>
      <c r="T418" s="18">
        <f t="shared" si="461"/>
        <v>9.1237389114109155E-2</v>
      </c>
      <c r="U418" s="18">
        <f t="shared" si="462"/>
        <v>3.7679856802969709E-2</v>
      </c>
      <c r="V418" s="18">
        <f t="shared" si="463"/>
        <v>4.1116844922953347E-3</v>
      </c>
      <c r="W418" s="18">
        <f t="shared" si="464"/>
        <v>7.3640240689584996E-2</v>
      </c>
      <c r="X418" s="18">
        <f t="shared" si="465"/>
        <v>5.1144681330597963E-2</v>
      </c>
      <c r="Y418" s="18">
        <f t="shared" si="466"/>
        <v>1.7760523349147385E-2</v>
      </c>
      <c r="Z418" s="18">
        <f t="shared" si="467"/>
        <v>5.1870971702789427E-3</v>
      </c>
      <c r="AA418" s="18">
        <f t="shared" si="468"/>
        <v>8.7231485155597564E-3</v>
      </c>
      <c r="AB418" s="18">
        <f t="shared" si="469"/>
        <v>7.3348654870504758E-3</v>
      </c>
      <c r="AC418" s="18">
        <f t="shared" si="470"/>
        <v>3.0014696745544133E-4</v>
      </c>
      <c r="AD418" s="18">
        <f t="shared" si="471"/>
        <v>3.0960223761446925E-2</v>
      </c>
      <c r="AE418" s="18">
        <f t="shared" si="472"/>
        <v>2.150252040698665E-2</v>
      </c>
      <c r="AF418" s="18">
        <f t="shared" si="473"/>
        <v>7.4669741959137075E-3</v>
      </c>
      <c r="AG418" s="18">
        <f t="shared" si="474"/>
        <v>1.7286563803415001E-3</v>
      </c>
      <c r="AH418" s="18">
        <f t="shared" si="475"/>
        <v>9.0063676232077889E-4</v>
      </c>
      <c r="AI418" s="18">
        <f t="shared" si="476"/>
        <v>1.5146020940792519E-3</v>
      </c>
      <c r="AJ418" s="18">
        <f t="shared" si="477"/>
        <v>1.273554222613554E-3</v>
      </c>
      <c r="AK418" s="18">
        <f t="shared" si="478"/>
        <v>7.1391263499817669E-4</v>
      </c>
      <c r="AL418" s="18">
        <f t="shared" si="479"/>
        <v>1.4022585982598096E-5</v>
      </c>
      <c r="AM418" s="18">
        <f t="shared" si="480"/>
        <v>1.0413170259987248E-2</v>
      </c>
      <c r="AN418" s="18">
        <f t="shared" si="481"/>
        <v>7.2321636866082475E-3</v>
      </c>
      <c r="AO418" s="18">
        <f t="shared" si="482"/>
        <v>2.5114441752131234E-3</v>
      </c>
      <c r="AP418" s="18">
        <f t="shared" si="483"/>
        <v>5.8141676714638989E-4</v>
      </c>
      <c r="AQ418" s="18">
        <f t="shared" si="484"/>
        <v>1.009515144081211E-4</v>
      </c>
      <c r="AR418" s="18">
        <f t="shared" si="485"/>
        <v>1.2510219893953291E-4</v>
      </c>
      <c r="AS418" s="18">
        <f t="shared" si="486"/>
        <v>2.103845417096674E-4</v>
      </c>
      <c r="AT418" s="18">
        <f t="shared" si="487"/>
        <v>1.7690198799695075E-4</v>
      </c>
      <c r="AU418" s="18">
        <f t="shared" si="488"/>
        <v>9.9165439637226218E-5</v>
      </c>
      <c r="AV418" s="18">
        <f t="shared" si="489"/>
        <v>4.169166439192533E-5</v>
      </c>
      <c r="AW418" s="18">
        <f t="shared" si="490"/>
        <v>4.5494591668604834E-7</v>
      </c>
      <c r="AX418" s="18">
        <f t="shared" si="491"/>
        <v>2.9186404814928492E-3</v>
      </c>
      <c r="AY418" s="18">
        <f t="shared" si="492"/>
        <v>2.0270566194068211E-3</v>
      </c>
      <c r="AZ418" s="18">
        <f t="shared" si="493"/>
        <v>7.039165262621394E-4</v>
      </c>
      <c r="BA418" s="18">
        <f t="shared" si="494"/>
        <v>1.629615641388959E-4</v>
      </c>
      <c r="BB418" s="18">
        <f t="shared" si="495"/>
        <v>2.8295050331762432E-5</v>
      </c>
      <c r="BC418" s="18">
        <f t="shared" si="496"/>
        <v>3.9303003871248629E-6</v>
      </c>
      <c r="BD418" s="18">
        <f t="shared" si="497"/>
        <v>1.4481013909886181E-5</v>
      </c>
      <c r="BE418" s="18">
        <f t="shared" si="498"/>
        <v>2.4352741204775006E-5</v>
      </c>
      <c r="BF418" s="18">
        <f t="shared" si="499"/>
        <v>2.0477019353660985E-5</v>
      </c>
      <c r="BG418" s="18">
        <f t="shared" si="500"/>
        <v>1.1478743962452152E-5</v>
      </c>
      <c r="BH418" s="18">
        <f t="shared" si="501"/>
        <v>4.8259549160889533E-6</v>
      </c>
      <c r="BI418" s="18">
        <f t="shared" si="502"/>
        <v>1.6231630170203961E-6</v>
      </c>
      <c r="BJ418" s="19">
        <f t="shared" si="503"/>
        <v>0.60972407539136353</v>
      </c>
      <c r="BK418" s="19">
        <f t="shared" si="504"/>
        <v>0.2395429706317756</v>
      </c>
      <c r="BL418" s="19">
        <f t="shared" si="505"/>
        <v>0.14579844874942444</v>
      </c>
      <c r="BM418" s="19">
        <f t="shared" si="506"/>
        <v>0.4222927570834154</v>
      </c>
      <c r="BN418" s="19">
        <f t="shared" si="507"/>
        <v>0.57593323318593725</v>
      </c>
    </row>
    <row r="419" spans="1:66" x14ac:dyDescent="0.25">
      <c r="A419" t="s">
        <v>175</v>
      </c>
      <c r="B419" t="s">
        <v>276</v>
      </c>
      <c r="C419" t="s">
        <v>278</v>
      </c>
      <c r="D419" s="16">
        <v>44379</v>
      </c>
      <c r="E419" s="15">
        <f>VLOOKUP(A419,home!$A$2:$E$405,3,FALSE)</f>
        <v>1.18055555555556</v>
      </c>
      <c r="F419" s="15">
        <f>VLOOKUP(B419,home!$B$2:$E$405,3,FALSE)</f>
        <v>2.39</v>
      </c>
      <c r="G419" s="15">
        <f>VLOOKUP(C419,away!$B$2:$E$405,4,FALSE)</f>
        <v>1.27</v>
      </c>
      <c r="H419" s="15">
        <f>VLOOKUP(A419,away!$A$2:$E$405,3,FALSE)</f>
        <v>1.1041666666666701</v>
      </c>
      <c r="I419" s="15">
        <f>VLOOKUP(C419,away!$B$2:$E$405,3,FALSE)</f>
        <v>0.76</v>
      </c>
      <c r="J419" s="15">
        <f>VLOOKUP(B419,home!$B$2:$E$405,4,FALSE)</f>
        <v>0.16</v>
      </c>
      <c r="K419" s="17">
        <f t="shared" si="508"/>
        <v>3.5833402777777916</v>
      </c>
      <c r="L419" s="17">
        <f t="shared" si="509"/>
        <v>0.13426666666666709</v>
      </c>
      <c r="M419" s="18">
        <f t="shared" si="454"/>
        <v>2.4292030522974246E-2</v>
      </c>
      <c r="N419" s="18">
        <f t="shared" si="455"/>
        <v>8.7046611401981125E-2</v>
      </c>
      <c r="O419" s="18">
        <f t="shared" si="456"/>
        <v>3.2616099648846864E-3</v>
      </c>
      <c r="P419" s="18">
        <f t="shared" si="457"/>
        <v>1.1687458357572705E-2</v>
      </c>
      <c r="Q419" s="18">
        <f t="shared" si="458"/>
        <v>0.1559588143403953</v>
      </c>
      <c r="R419" s="18">
        <f t="shared" si="459"/>
        <v>2.1896274897592599E-4</v>
      </c>
      <c r="S419" s="18">
        <f t="shared" si="460"/>
        <v>1.4057767086494628E-3</v>
      </c>
      <c r="T419" s="18">
        <f t="shared" si="461"/>
        <v>2.0940070138770479E-2</v>
      </c>
      <c r="U419" s="18">
        <f t="shared" si="462"/>
        <v>7.8461803773838344E-4</v>
      </c>
      <c r="V419" s="18">
        <f t="shared" si="463"/>
        <v>7.5150191641143557E-5</v>
      </c>
      <c r="W419" s="18">
        <f t="shared" si="464"/>
        <v>0.18628450036680239</v>
      </c>
      <c r="X419" s="18">
        <f t="shared" si="465"/>
        <v>2.5011798915916084E-2</v>
      </c>
      <c r="Y419" s="18">
        <f t="shared" si="466"/>
        <v>1.679125433888505E-3</v>
      </c>
      <c r="Z419" s="18">
        <f t="shared" si="467"/>
        <v>9.7997994763892523E-6</v>
      </c>
      <c r="AA419" s="18">
        <f t="shared" si="468"/>
        <v>3.5116016177891316E-5</v>
      </c>
      <c r="AB419" s="18">
        <f t="shared" si="469"/>
        <v>6.2916317582667255E-5</v>
      </c>
      <c r="AC419" s="18">
        <f t="shared" si="470"/>
        <v>2.2597810795880302E-6</v>
      </c>
      <c r="AD419" s="18">
        <f t="shared" si="471"/>
        <v>0.16688018832251872</v>
      </c>
      <c r="AE419" s="18">
        <f t="shared" si="472"/>
        <v>2.2406446618770254E-2</v>
      </c>
      <c r="AF419" s="18">
        <f t="shared" si="473"/>
        <v>1.5042194496734478E-3</v>
      </c>
      <c r="AG419" s="18">
        <f t="shared" si="474"/>
        <v>6.7322177147607405E-5</v>
      </c>
      <c r="AH419" s="18">
        <f t="shared" si="475"/>
        <v>3.2894660242413375E-7</v>
      </c>
      <c r="AI419" s="18">
        <f t="shared" si="476"/>
        <v>1.1787276097045562E-6</v>
      </c>
      <c r="AJ419" s="18">
        <f t="shared" si="477"/>
        <v>2.111891060191539E-6</v>
      </c>
      <c r="AK419" s="18">
        <f t="shared" si="478"/>
        <v>2.5225414327543946E-6</v>
      </c>
      <c r="AL419" s="18">
        <f t="shared" si="479"/>
        <v>4.3489320071350068E-8</v>
      </c>
      <c r="AM419" s="18">
        <f t="shared" si="480"/>
        <v>0.11959770007584485</v>
      </c>
      <c r="AN419" s="18">
        <f t="shared" si="481"/>
        <v>1.6057984530183488E-2</v>
      </c>
      <c r="AO419" s="18">
        <f t="shared" si="482"/>
        <v>1.0780260281263215E-3</v>
      </c>
      <c r="AP419" s="18">
        <f t="shared" si="483"/>
        <v>4.8247653792142631E-5</v>
      </c>
      <c r="AQ419" s="18">
        <f t="shared" si="484"/>
        <v>1.6195129122895937E-6</v>
      </c>
      <c r="AR419" s="18">
        <f t="shared" si="485"/>
        <v>8.8333127637627733E-9</v>
      </c>
      <c r="AS419" s="18">
        <f t="shared" si="486"/>
        <v>3.1652765412599807E-8</v>
      </c>
      <c r="AT419" s="18">
        <f t="shared" si="487"/>
        <v>5.671131460301035E-8</v>
      </c>
      <c r="AU419" s="18">
        <f t="shared" si="488"/>
        <v>6.7738645940898284E-8</v>
      </c>
      <c r="AV419" s="18">
        <f t="shared" si="489"/>
        <v>6.0682654590537491E-8</v>
      </c>
      <c r="AW419" s="18">
        <f t="shared" si="490"/>
        <v>5.8121441292849265E-10</v>
      </c>
      <c r="AX419" s="18">
        <f t="shared" si="491"/>
        <v>7.1426542635227158E-2</v>
      </c>
      <c r="AY419" s="18">
        <f t="shared" si="492"/>
        <v>9.5902037911565329E-3</v>
      </c>
      <c r="AZ419" s="18">
        <f t="shared" si="493"/>
        <v>6.4382234784631062E-4</v>
      </c>
      <c r="BA419" s="18">
        <f t="shared" si="494"/>
        <v>2.8814626856943858E-5</v>
      </c>
      <c r="BB419" s="18">
        <f t="shared" si="495"/>
        <v>9.6721097483141898E-7</v>
      </c>
      <c r="BC419" s="18">
        <f t="shared" si="496"/>
        <v>2.597283871080648E-8</v>
      </c>
      <c r="BD419" s="18">
        <f t="shared" si="497"/>
        <v>1.9766991006909177E-10</v>
      </c>
      <c r="BE419" s="18">
        <f t="shared" si="498"/>
        <v>7.0831855045529028E-10</v>
      </c>
      <c r="BF419" s="18">
        <f t="shared" si="499"/>
        <v>1.2690731956718118E-9</v>
      </c>
      <c r="BG419" s="18">
        <f t="shared" si="500"/>
        <v>1.5158403658329931E-9</v>
      </c>
      <c r="BH419" s="18">
        <f t="shared" si="501"/>
        <v>1.3579429593926969E-9</v>
      </c>
      <c r="BI419" s="18">
        <f t="shared" si="502"/>
        <v>9.7319434026332439E-10</v>
      </c>
      <c r="BJ419" s="19">
        <f t="shared" si="503"/>
        <v>0.88625305155162359</v>
      </c>
      <c r="BK419" s="19">
        <f t="shared" si="504"/>
        <v>4.7052922842393749E-2</v>
      </c>
      <c r="BL419" s="19">
        <f t="shared" si="505"/>
        <v>4.3695968327972599E-3</v>
      </c>
      <c r="BM419" s="19">
        <f t="shared" si="506"/>
        <v>0.6456296804795647</v>
      </c>
      <c r="BN419" s="19">
        <f t="shared" si="507"/>
        <v>0.282465487336784</v>
      </c>
    </row>
    <row r="420" spans="1:66" x14ac:dyDescent="0.25">
      <c r="A420" t="s">
        <v>175</v>
      </c>
      <c r="B420" t="s">
        <v>280</v>
      </c>
      <c r="C420" t="s">
        <v>176</v>
      </c>
      <c r="D420" s="16">
        <v>44379</v>
      </c>
      <c r="E420" s="15">
        <f>VLOOKUP(A420,home!$A$2:$E$405,3,FALSE)</f>
        <v>1.18055555555556</v>
      </c>
      <c r="F420" s="15">
        <f>VLOOKUP(B420,home!$B$2:$E$405,3,FALSE)</f>
        <v>0.51</v>
      </c>
      <c r="G420" s="15">
        <f>VLOOKUP(C420,away!$B$2:$E$405,4,FALSE)</f>
        <v>0.92</v>
      </c>
      <c r="H420" s="15">
        <f>VLOOKUP(A420,away!$A$2:$E$405,3,FALSE)</f>
        <v>1.1041666666666701</v>
      </c>
      <c r="I420" s="15">
        <f>VLOOKUP(C420,away!$B$2:$E$405,3,FALSE)</f>
        <v>0.85</v>
      </c>
      <c r="J420" s="15">
        <f>VLOOKUP(B420,home!$B$2:$E$405,4,FALSE)</f>
        <v>1</v>
      </c>
      <c r="K420" s="17">
        <f t="shared" si="508"/>
        <v>0.55391666666666883</v>
      </c>
      <c r="L420" s="17">
        <f t="shared" si="509"/>
        <v>0.93854166666666949</v>
      </c>
      <c r="M420" s="18">
        <f t="shared" si="454"/>
        <v>0.2248192948790633</v>
      </c>
      <c r="N420" s="18">
        <f t="shared" si="455"/>
        <v>0.1245311544217616</v>
      </c>
      <c r="O420" s="18">
        <f t="shared" si="456"/>
        <v>0.21100227571462149</v>
      </c>
      <c r="P420" s="18">
        <f t="shared" si="457"/>
        <v>0.11687767722292453</v>
      </c>
      <c r="Q420" s="18">
        <f t="shared" si="458"/>
        <v>3.4489940976727196E-2</v>
      </c>
      <c r="R420" s="18">
        <f t="shared" si="459"/>
        <v>9.9017213759830483E-2</v>
      </c>
      <c r="S420" s="18">
        <f t="shared" si="460"/>
        <v>1.5190412638264039E-2</v>
      </c>
      <c r="T420" s="18">
        <f t="shared" si="461"/>
        <v>3.2370246687532599E-2</v>
      </c>
      <c r="U420" s="18">
        <f t="shared" si="462"/>
        <v>5.4847284988466305E-2</v>
      </c>
      <c r="V420" s="18">
        <f t="shared" si="463"/>
        <v>8.7745540315098544E-4</v>
      </c>
      <c r="W420" s="18">
        <f t="shared" si="464"/>
        <v>6.3681843797862943E-3</v>
      </c>
      <c r="X420" s="18">
        <f t="shared" si="465"/>
        <v>5.9768063814452793E-3</v>
      </c>
      <c r="Y420" s="18">
        <f t="shared" si="466"/>
        <v>2.804740911292819E-3</v>
      </c>
      <c r="Z420" s="18">
        <f t="shared" si="467"/>
        <v>3.0977260276947065E-2</v>
      </c>
      <c r="AA420" s="18">
        <f t="shared" si="468"/>
        <v>1.7158820755072326E-2</v>
      </c>
      <c r="AB420" s="18">
        <f t="shared" si="469"/>
        <v>4.752278398290258E-3</v>
      </c>
      <c r="AC420" s="18">
        <f t="shared" si="470"/>
        <v>2.8510383595567054E-5</v>
      </c>
      <c r="AD420" s="18">
        <f t="shared" si="471"/>
        <v>8.818608660924928E-4</v>
      </c>
      <c r="AE420" s="18">
        <f t="shared" si="472"/>
        <v>8.2766316703056079E-4</v>
      </c>
      <c r="AF420" s="18">
        <f t="shared" si="473"/>
        <v>3.8839818411173826E-4</v>
      </c>
      <c r="AG420" s="18">
        <f t="shared" si="474"/>
        <v>1.2150929301551295E-4</v>
      </c>
      <c r="AH420" s="18">
        <f t="shared" si="475"/>
        <v>7.2683623722732777E-3</v>
      </c>
      <c r="AI420" s="18">
        <f t="shared" si="476"/>
        <v>4.0260670573750547E-3</v>
      </c>
      <c r="AJ420" s="18">
        <f t="shared" si="477"/>
        <v>1.1150528220988372E-3</v>
      </c>
      <c r="AK420" s="18">
        <f t="shared" si="478"/>
        <v>2.0588211412475005E-4</v>
      </c>
      <c r="AL420" s="18">
        <f t="shared" si="479"/>
        <v>5.928721399427839E-7</v>
      </c>
      <c r="AM420" s="18">
        <f t="shared" si="480"/>
        <v>9.7695486281947061E-5</v>
      </c>
      <c r="AN420" s="18">
        <f t="shared" si="481"/>
        <v>9.1691284520869349E-5</v>
      </c>
      <c r="AO420" s="18">
        <f t="shared" si="482"/>
        <v>4.3028045496512247E-5</v>
      </c>
      <c r="AP420" s="18">
        <f t="shared" si="483"/>
        <v>1.3461204511235299E-5</v>
      </c>
      <c r="AQ420" s="18">
        <f t="shared" si="484"/>
        <v>3.1584753293289165E-6</v>
      </c>
      <c r="AR420" s="18">
        <f t="shared" si="485"/>
        <v>1.3643321869621341E-3</v>
      </c>
      <c r="AS420" s="18">
        <f t="shared" si="486"/>
        <v>7.5572633722811161E-4</v>
      </c>
      <c r="AT420" s="18">
        <f t="shared" si="487"/>
        <v>2.0930470681480325E-4</v>
      </c>
      <c r="AU420" s="18">
        <f t="shared" si="488"/>
        <v>3.8645788505500077E-5</v>
      </c>
      <c r="AV420" s="18">
        <f t="shared" si="489"/>
        <v>5.3516365874179163E-6</v>
      </c>
      <c r="AW420" s="18">
        <f t="shared" si="490"/>
        <v>8.5616315198059836E-9</v>
      </c>
      <c r="AX420" s="18">
        <f t="shared" si="491"/>
        <v>9.0191930182792276E-6</v>
      </c>
      <c r="AY420" s="18">
        <f t="shared" si="492"/>
        <v>8.4648884473641761E-6</v>
      </c>
      <c r="AZ420" s="18">
        <f t="shared" si="493"/>
        <v>3.9723252557683045E-6</v>
      </c>
      <c r="BA420" s="18">
        <f t="shared" si="494"/>
        <v>1.2427309220302964E-6</v>
      </c>
      <c r="BB420" s="18">
        <f t="shared" si="495"/>
        <v>2.9158868769513027E-7</v>
      </c>
      <c r="BC420" s="18">
        <f t="shared" si="496"/>
        <v>5.4733626586106922E-8</v>
      </c>
      <c r="BD420" s="18">
        <f t="shared" si="497"/>
        <v>2.1341376743973714E-4</v>
      </c>
      <c r="BE420" s="18">
        <f t="shared" si="498"/>
        <v>1.1821344268099485E-4</v>
      </c>
      <c r="BF420" s="18">
        <f t="shared" si="499"/>
        <v>3.2740198062523991E-5</v>
      </c>
      <c r="BG420" s="18">
        <f t="shared" si="500"/>
        <v>6.045113792266607E-6</v>
      </c>
      <c r="BH420" s="18">
        <f t="shared" si="501"/>
        <v>8.3712232035825605E-7</v>
      </c>
      <c r="BI420" s="18">
        <f t="shared" si="502"/>
        <v>9.2739201057022518E-8</v>
      </c>
      <c r="BJ420" s="19">
        <f t="shared" si="503"/>
        <v>0.20903258522489365</v>
      </c>
      <c r="BK420" s="19">
        <f t="shared" si="504"/>
        <v>0.35780240828758569</v>
      </c>
      <c r="BL420" s="19">
        <f t="shared" si="505"/>
        <v>0.4021379410217476</v>
      </c>
      <c r="BM420" s="19">
        <f t="shared" si="506"/>
        <v>0.18920418150942964</v>
      </c>
      <c r="BN420" s="19">
        <f t="shared" si="507"/>
        <v>0.81073755697492866</v>
      </c>
    </row>
    <row r="421" spans="1:66" x14ac:dyDescent="0.25">
      <c r="A421" t="s">
        <v>175</v>
      </c>
      <c r="B421" t="s">
        <v>284</v>
      </c>
      <c r="C421" t="s">
        <v>282</v>
      </c>
      <c r="D421" s="16">
        <v>44379</v>
      </c>
      <c r="E421" s="15">
        <f>VLOOKUP(A421,home!$A$2:$E$405,3,FALSE)</f>
        <v>1.18055555555556</v>
      </c>
      <c r="F421" s="15">
        <f>VLOOKUP(B421,home!$B$2:$E$405,3,FALSE)</f>
        <v>1.31</v>
      </c>
      <c r="G421" s="15">
        <f>VLOOKUP(C421,away!$B$2:$E$405,4,FALSE)</f>
        <v>0.46</v>
      </c>
      <c r="H421" s="15">
        <f>VLOOKUP(A421,away!$A$2:$E$405,3,FALSE)</f>
        <v>1.1041666666666701</v>
      </c>
      <c r="I421" s="15">
        <f>VLOOKUP(C421,away!$B$2:$E$405,3,FALSE)</f>
        <v>1.1599999999999999</v>
      </c>
      <c r="J421" s="15">
        <f>VLOOKUP(B421,home!$B$2:$E$405,4,FALSE)</f>
        <v>1.07</v>
      </c>
      <c r="K421" s="17">
        <f t="shared" si="508"/>
        <v>0.71140277777778049</v>
      </c>
      <c r="L421" s="17">
        <f t="shared" si="509"/>
        <v>1.3704916666666709</v>
      </c>
      <c r="M421" s="18">
        <f t="shared" si="454"/>
        <v>0.12469376289289193</v>
      </c>
      <c r="N421" s="18">
        <f t="shared" si="455"/>
        <v>8.8707489293567254E-2</v>
      </c>
      <c r="O421" s="18">
        <f t="shared" si="456"/>
        <v>0.17089176293001815</v>
      </c>
      <c r="P421" s="18">
        <f t="shared" si="457"/>
        <v>0.12157287484775685</v>
      </c>
      <c r="Q421" s="18">
        <f t="shared" si="458"/>
        <v>3.155337714656823E-2</v>
      </c>
      <c r="R421" s="18">
        <f t="shared" si="459"/>
        <v>0.1171028684987831</v>
      </c>
      <c r="S421" s="18">
        <f t="shared" si="460"/>
        <v>2.9632524425948794E-2</v>
      </c>
      <c r="T421" s="18">
        <f t="shared" si="461"/>
        <v>4.3243640434562337E-2</v>
      </c>
      <c r="U421" s="18">
        <f t="shared" si="462"/>
        <v>8.3307305935780451E-2</v>
      </c>
      <c r="V421" s="18">
        <f t="shared" si="463"/>
        <v>3.2100965685682059E-3</v>
      </c>
      <c r="W421" s="18">
        <f t="shared" si="464"/>
        <v>7.4823867167795252E-3</v>
      </c>
      <c r="X421" s="18">
        <f t="shared" si="465"/>
        <v>1.0254548642123731E-2</v>
      </c>
      <c r="Y421" s="18">
        <f t="shared" si="466"/>
        <v>7.0268867297293008E-3</v>
      </c>
      <c r="Z421" s="18">
        <f t="shared" si="467"/>
        <v>5.3496168473448388E-2</v>
      </c>
      <c r="AA421" s="18">
        <f t="shared" si="468"/>
        <v>3.8057322852479314E-2</v>
      </c>
      <c r="AB421" s="18">
        <f t="shared" si="469"/>
        <v>1.3537042596019793E-2</v>
      </c>
      <c r="AC421" s="18">
        <f t="shared" si="470"/>
        <v>1.9560955742979825E-4</v>
      </c>
      <c r="AD421" s="18">
        <f t="shared" si="471"/>
        <v>1.3307476736811302E-3</v>
      </c>
      <c r="AE421" s="18">
        <f t="shared" si="472"/>
        <v>1.8237785972160473E-3</v>
      </c>
      <c r="AF421" s="18">
        <f t="shared" si="473"/>
        <v>1.249736684664812E-3</v>
      </c>
      <c r="AG421" s="18">
        <f t="shared" si="474"/>
        <v>5.709179039535857E-4</v>
      </c>
      <c r="AH421" s="18">
        <f t="shared" si="475"/>
        <v>1.8329013272864347E-2</v>
      </c>
      <c r="AI421" s="18">
        <f t="shared" si="476"/>
        <v>1.3039310956241505E-2</v>
      </c>
      <c r="AJ421" s="18">
        <f t="shared" si="477"/>
        <v>4.6381010172892269E-3</v>
      </c>
      <c r="AK421" s="18">
        <f t="shared" si="478"/>
        <v>1.0998526491045018E-3</v>
      </c>
      <c r="AL421" s="18">
        <f t="shared" si="479"/>
        <v>7.6285503597689731E-6</v>
      </c>
      <c r="AM421" s="18">
        <f t="shared" si="480"/>
        <v>1.8933951831561516E-4</v>
      </c>
      <c r="AN421" s="18">
        <f t="shared" si="481"/>
        <v>2.594882320222321E-4</v>
      </c>
      <c r="AO421" s="18">
        <f t="shared" si="482"/>
        <v>1.7781322979226836E-4</v>
      </c>
      <c r="AP421" s="18">
        <f t="shared" si="483"/>
        <v>8.1230516551129839E-5</v>
      </c>
      <c r="AQ421" s="18">
        <f t="shared" si="484"/>
        <v>2.7831436503088163E-5</v>
      </c>
      <c r="AR421" s="18">
        <f t="shared" si="485"/>
        <v>5.0239519897366716E-3</v>
      </c>
      <c r="AS421" s="18">
        <f t="shared" si="486"/>
        <v>3.5740534009208757E-3</v>
      </c>
      <c r="AT421" s="18">
        <f t="shared" si="487"/>
        <v>1.271295758670617E-3</v>
      </c>
      <c r="AU421" s="18">
        <f t="shared" si="488"/>
        <v>3.0146777803179598E-4</v>
      </c>
      <c r="AV421" s="18">
        <f t="shared" si="489"/>
        <v>5.3616253675578742E-5</v>
      </c>
      <c r="AW421" s="18">
        <f t="shared" si="490"/>
        <v>2.0660054962782682E-7</v>
      </c>
      <c r="AX421" s="18">
        <f t="shared" si="491"/>
        <v>2.2449443212139249E-5</v>
      </c>
      <c r="AY421" s="18">
        <f t="shared" si="492"/>
        <v>3.0766774843543504E-5</v>
      </c>
      <c r="AZ421" s="18">
        <f t="shared" si="493"/>
        <v>2.108280426664307E-5</v>
      </c>
      <c r="BA421" s="18">
        <f t="shared" si="494"/>
        <v>9.6312691857996168E-6</v>
      </c>
      <c r="BB421" s="18">
        <f t="shared" si="495"/>
        <v>3.2998935396404707E-6</v>
      </c>
      <c r="BC421" s="18">
        <f t="shared" si="496"/>
        <v>9.0449531939288855E-7</v>
      </c>
      <c r="BD421" s="18">
        <f t="shared" si="497"/>
        <v>1.1475473892779231E-3</v>
      </c>
      <c r="BE421" s="18">
        <f t="shared" si="498"/>
        <v>8.163684003639546E-4</v>
      </c>
      <c r="BF421" s="18">
        <f t="shared" si="499"/>
        <v>2.9038337385446026E-4</v>
      </c>
      <c r="BG421" s="18">
        <f t="shared" si="500"/>
        <v>6.885984626018225E-5</v>
      </c>
      <c r="BH421" s="18">
        <f t="shared" si="501"/>
        <v>1.2246771476711139E-5</v>
      </c>
      <c r="BI421" s="18">
        <f t="shared" si="502"/>
        <v>1.7424774494683998E-6</v>
      </c>
      <c r="BJ421" s="19">
        <f t="shared" si="503"/>
        <v>0.19406734743639739</v>
      </c>
      <c r="BK421" s="19">
        <f t="shared" si="504"/>
        <v>0.27934326361779888</v>
      </c>
      <c r="BL421" s="19">
        <f t="shared" si="505"/>
        <v>0.47256411414829863</v>
      </c>
      <c r="BM421" s="19">
        <f t="shared" si="506"/>
        <v>0.34491819789206402</v>
      </c>
      <c r="BN421" s="19">
        <f t="shared" si="507"/>
        <v>0.65452213560958539</v>
      </c>
    </row>
    <row r="422" spans="1:66" x14ac:dyDescent="0.25">
      <c r="A422" t="s">
        <v>24</v>
      </c>
      <c r="B422" t="s">
        <v>289</v>
      </c>
      <c r="C422" t="s">
        <v>184</v>
      </c>
      <c r="D422" s="16">
        <v>44379</v>
      </c>
      <c r="E422" s="15">
        <f>VLOOKUP(A422,home!$A$2:$E$405,3,FALSE)</f>
        <v>1.6</v>
      </c>
      <c r="F422" s="15">
        <f>VLOOKUP(B422,home!$B$2:$E$405,3,FALSE)</f>
        <v>0.68</v>
      </c>
      <c r="G422" s="15">
        <f>VLOOKUP(C422,away!$B$2:$E$405,4,FALSE)</f>
        <v>0.91</v>
      </c>
      <c r="H422" s="15">
        <f>VLOOKUP(A422,away!$A$2:$E$405,3,FALSE)</f>
        <v>1.44761904761905</v>
      </c>
      <c r="I422" s="15">
        <f>VLOOKUP(C422,away!$B$2:$E$405,3,FALSE)</f>
        <v>0.8</v>
      </c>
      <c r="J422" s="15">
        <f>VLOOKUP(B422,home!$B$2:$E$405,4,FALSE)</f>
        <v>1.32</v>
      </c>
      <c r="K422" s="17">
        <f t="shared" si="508"/>
        <v>0.99008000000000007</v>
      </c>
      <c r="L422" s="17">
        <f t="shared" si="509"/>
        <v>1.5286857142857169</v>
      </c>
      <c r="M422" s="18">
        <f t="shared" si="454"/>
        <v>8.0558978206489371E-2</v>
      </c>
      <c r="N422" s="18">
        <f t="shared" si="455"/>
        <v>7.9759833142681008E-2</v>
      </c>
      <c r="O422" s="18">
        <f t="shared" si="456"/>
        <v>0.1231493591417147</v>
      </c>
      <c r="P422" s="18">
        <f t="shared" si="457"/>
        <v>0.12192771749902891</v>
      </c>
      <c r="Q422" s="18">
        <f t="shared" si="458"/>
        <v>3.9484307798952803E-2</v>
      </c>
      <c r="R422" s="18">
        <f t="shared" si="459"/>
        <v>9.4128333021690228E-2</v>
      </c>
      <c r="S422" s="18">
        <f t="shared" si="460"/>
        <v>4.613504486246528E-2</v>
      </c>
      <c r="T422" s="18">
        <f t="shared" si="461"/>
        <v>6.0359097270719267E-2</v>
      </c>
      <c r="U422" s="18">
        <f t="shared" si="462"/>
        <v>9.3194579958115073E-2</v>
      </c>
      <c r="V422" s="18">
        <f t="shared" si="463"/>
        <v>7.7584851386455853E-3</v>
      </c>
      <c r="W422" s="18">
        <f t="shared" si="464"/>
        <v>1.3030874488529064E-2</v>
      </c>
      <c r="X422" s="18">
        <f t="shared" si="465"/>
        <v>1.9920111675264578E-2</v>
      </c>
      <c r="Y422" s="18">
        <f t="shared" si="466"/>
        <v>1.5225795072476544E-2</v>
      </c>
      <c r="Z422" s="18">
        <f t="shared" si="467"/>
        <v>4.7964212666595452E-2</v>
      </c>
      <c r="AA422" s="18">
        <f t="shared" si="468"/>
        <v>4.7488407676942838E-2</v>
      </c>
      <c r="AB422" s="18">
        <f t="shared" si="469"/>
        <v>2.3508661336393781E-2</v>
      </c>
      <c r="AC422" s="18">
        <f t="shared" si="470"/>
        <v>7.3391446030110995E-4</v>
      </c>
      <c r="AD422" s="18">
        <f t="shared" si="471"/>
        <v>3.225402053400714E-3</v>
      </c>
      <c r="AE422" s="18">
        <f t="shared" si="472"/>
        <v>4.9306260418614887E-3</v>
      </c>
      <c r="AF422" s="18">
        <f t="shared" si="473"/>
        <v>3.7686887963393942E-3</v>
      </c>
      <c r="AG422" s="18">
        <f t="shared" si="474"/>
        <v>1.9203802415175553E-3</v>
      </c>
      <c r="AH422" s="18">
        <f t="shared" si="475"/>
        <v>1.8330551675096615E-2</v>
      </c>
      <c r="AI422" s="18">
        <f t="shared" si="476"/>
        <v>1.8148712602479657E-2</v>
      </c>
      <c r="AJ422" s="18">
        <f t="shared" si="477"/>
        <v>8.984338686731529E-3</v>
      </c>
      <c r="AK422" s="18">
        <f t="shared" si="478"/>
        <v>2.9650713489863846E-3</v>
      </c>
      <c r="AL422" s="18">
        <f t="shared" si="479"/>
        <v>4.4431802376975905E-5</v>
      </c>
      <c r="AM422" s="18">
        <f t="shared" si="480"/>
        <v>6.3868121300619612E-4</v>
      </c>
      <c r="AN422" s="18">
        <f t="shared" si="481"/>
        <v>9.763428463052449E-4</v>
      </c>
      <c r="AO422" s="18">
        <f t="shared" si="482"/>
        <v>7.4626068069594178E-4</v>
      </c>
      <c r="AP422" s="18">
        <f t="shared" si="483"/>
        <v>3.8026601390434039E-4</v>
      </c>
      <c r="AQ422" s="18">
        <f t="shared" si="484"/>
        <v>1.4532680577098464E-4</v>
      </c>
      <c r="AR422" s="18">
        <f t="shared" si="485"/>
        <v>5.6043304961392679E-3</v>
      </c>
      <c r="AS422" s="18">
        <f t="shared" si="486"/>
        <v>5.5487355376175667E-3</v>
      </c>
      <c r="AT422" s="18">
        <f t="shared" si="487"/>
        <v>2.7468460405422001E-3</v>
      </c>
      <c r="AU422" s="18">
        <f t="shared" si="488"/>
        <v>9.065324426066739E-4</v>
      </c>
      <c r="AV422" s="18">
        <f t="shared" si="489"/>
        <v>2.2438491019400393E-4</v>
      </c>
      <c r="AW422" s="18">
        <f t="shared" si="490"/>
        <v>1.8680131310843588E-6</v>
      </c>
      <c r="AX422" s="18">
        <f t="shared" si="491"/>
        <v>1.0539091589552906E-4</v>
      </c>
      <c r="AY422" s="18">
        <f t="shared" si="492"/>
        <v>1.6110958754498274E-4</v>
      </c>
      <c r="AZ422" s="18">
        <f t="shared" si="493"/>
        <v>1.2314296245723963E-4</v>
      </c>
      <c r="BA422" s="18">
        <f t="shared" si="494"/>
        <v>6.2748962507734867E-5</v>
      </c>
      <c r="BB422" s="18">
        <f t="shared" si="495"/>
        <v>2.3980860642956069E-5</v>
      </c>
      <c r="BC422" s="18">
        <f t="shared" si="496"/>
        <v>7.3318398162327133E-6</v>
      </c>
      <c r="BD422" s="18">
        <f t="shared" si="497"/>
        <v>1.4278766612639789E-3</v>
      </c>
      <c r="BE422" s="18">
        <f t="shared" si="498"/>
        <v>1.4137121247842404E-3</v>
      </c>
      <c r="BF422" s="18">
        <f t="shared" si="499"/>
        <v>6.9984405025319031E-4</v>
      </c>
      <c r="BG422" s="18">
        <f t="shared" si="500"/>
        <v>2.3096719909155959E-4</v>
      </c>
      <c r="BH422" s="18">
        <f t="shared" si="501"/>
        <v>5.7169001119142831E-5</v>
      </c>
      <c r="BI422" s="18">
        <f t="shared" si="502"/>
        <v>1.1320376925608191E-5</v>
      </c>
      <c r="BJ422" s="19">
        <f t="shared" si="503"/>
        <v>0.24499569927028983</v>
      </c>
      <c r="BK422" s="19">
        <f t="shared" si="504"/>
        <v>0.25731968155685225</v>
      </c>
      <c r="BL422" s="19">
        <f t="shared" si="505"/>
        <v>0.44876973428868827</v>
      </c>
      <c r="BM422" s="19">
        <f t="shared" si="506"/>
        <v>0.45988155739745495</v>
      </c>
      <c r="BN422" s="19">
        <f t="shared" si="507"/>
        <v>0.53900852881055705</v>
      </c>
    </row>
    <row r="423" spans="1:66" x14ac:dyDescent="0.25">
      <c r="A423" t="s">
        <v>24</v>
      </c>
      <c r="B423" t="s">
        <v>327</v>
      </c>
      <c r="C423" t="s">
        <v>288</v>
      </c>
      <c r="D423" s="16">
        <v>44379</v>
      </c>
      <c r="E423" s="15">
        <f>VLOOKUP(A423,home!$A$2:$E$405,3,FALSE)</f>
        <v>1.6</v>
      </c>
      <c r="F423" s="15">
        <f>VLOOKUP(B423,home!$B$2:$E$405,3,FALSE)</f>
        <v>1.36</v>
      </c>
      <c r="G423" s="15">
        <f>VLOOKUP(C423,away!$B$2:$E$405,4,FALSE)</f>
        <v>1.7</v>
      </c>
      <c r="H423" s="15">
        <f>VLOOKUP(A423,away!$A$2:$E$405,3,FALSE)</f>
        <v>1.44761904761905</v>
      </c>
      <c r="I423" s="15">
        <f>VLOOKUP(C423,away!$B$2:$E$405,3,FALSE)</f>
        <v>0.51</v>
      </c>
      <c r="J423" s="15">
        <f>VLOOKUP(B423,home!$B$2:$E$405,4,FALSE)</f>
        <v>0.94</v>
      </c>
      <c r="K423" s="17">
        <f t="shared" si="508"/>
        <v>3.6992000000000003</v>
      </c>
      <c r="L423" s="17">
        <f t="shared" si="509"/>
        <v>0.69398857142857262</v>
      </c>
      <c r="M423" s="18">
        <f t="shared" si="454"/>
        <v>1.2361251581640588E-2</v>
      </c>
      <c r="N423" s="18">
        <f t="shared" si="455"/>
        <v>4.5726741850804872E-2</v>
      </c>
      <c r="O423" s="18">
        <f t="shared" si="456"/>
        <v>8.5785673262119364E-3</v>
      </c>
      <c r="P423" s="18">
        <f t="shared" si="457"/>
        <v>3.1733836253123197E-2</v>
      </c>
      <c r="Q423" s="18">
        <f t="shared" si="458"/>
        <v>8.4576181727248678E-2</v>
      </c>
      <c r="R423" s="18">
        <f t="shared" si="459"/>
        <v>2.9767138418108252E-3</v>
      </c>
      <c r="S423" s="18">
        <f t="shared" si="460"/>
        <v>2.0366796126771766E-2</v>
      </c>
      <c r="T423" s="18">
        <f t="shared" si="461"/>
        <v>5.8694903533776661E-2</v>
      </c>
      <c r="U423" s="18">
        <f t="shared" si="462"/>
        <v>1.1011459843626606E-2</v>
      </c>
      <c r="V423" s="18">
        <f t="shared" si="463"/>
        <v>5.8095211567559847E-3</v>
      </c>
      <c r="W423" s="18">
        <f t="shared" si="464"/>
        <v>0.10428807048181281</v>
      </c>
      <c r="X423" s="18">
        <f t="shared" si="465"/>
        <v>7.2374729050715569E-2</v>
      </c>
      <c r="Y423" s="18">
        <f t="shared" si="466"/>
        <v>2.5113617410718051E-2</v>
      </c>
      <c r="Z423" s="18">
        <f t="shared" si="467"/>
        <v>6.8860179554331769E-4</v>
      </c>
      <c r="AA423" s="18">
        <f t="shared" si="468"/>
        <v>2.5472757620738414E-3</v>
      </c>
      <c r="AB423" s="18">
        <f t="shared" si="469"/>
        <v>4.7114412495317766E-3</v>
      </c>
      <c r="AC423" s="18">
        <f t="shared" si="470"/>
        <v>9.3213858584597861E-4</v>
      </c>
      <c r="AD423" s="18">
        <f t="shared" si="471"/>
        <v>9.6445607581580495E-2</v>
      </c>
      <c r="AE423" s="18">
        <f t="shared" si="472"/>
        <v>6.6932149426101761E-2</v>
      </c>
      <c r="AF423" s="18">
        <f t="shared" si="473"/>
        <v>2.3225073381432055E-2</v>
      </c>
      <c r="AG423" s="18">
        <f t="shared" si="474"/>
        <v>5.3726451657679346E-3</v>
      </c>
      <c r="AH423" s="18">
        <f t="shared" si="475"/>
        <v>1.1947044409306424E-4</v>
      </c>
      <c r="AI423" s="18">
        <f t="shared" si="476"/>
        <v>4.4194506678906328E-4</v>
      </c>
      <c r="AJ423" s="18">
        <f t="shared" si="477"/>
        <v>8.1742159553305129E-4</v>
      </c>
      <c r="AK423" s="18">
        <f t="shared" si="478"/>
        <v>1.0079353220652882E-3</v>
      </c>
      <c r="AL423" s="18">
        <f t="shared" si="479"/>
        <v>9.5719541190757664E-5</v>
      </c>
      <c r="AM423" s="18">
        <f t="shared" si="480"/>
        <v>7.1354318313156515E-2</v>
      </c>
      <c r="AN423" s="18">
        <f t="shared" si="481"/>
        <v>4.9519081431407132E-2</v>
      </c>
      <c r="AO423" s="18">
        <f t="shared" si="482"/>
        <v>1.7182838290518695E-2</v>
      </c>
      <c r="AP423" s="18">
        <f t="shared" si="483"/>
        <v>3.9748977994417496E-3</v>
      </c>
      <c r="AQ423" s="18">
        <f t="shared" si="484"/>
        <v>6.8963341135228886E-4</v>
      </c>
      <c r="AR423" s="18">
        <f t="shared" si="485"/>
        <v>1.6582224564816566E-5</v>
      </c>
      <c r="AS423" s="18">
        <f t="shared" si="486"/>
        <v>6.1340965110169441E-5</v>
      </c>
      <c r="AT423" s="18">
        <f t="shared" si="487"/>
        <v>1.134562490677694E-4</v>
      </c>
      <c r="AU423" s="18">
        <f t="shared" si="488"/>
        <v>1.3989911885049758E-4</v>
      </c>
      <c r="AV423" s="18">
        <f t="shared" si="489"/>
        <v>1.2937870511294016E-4</v>
      </c>
      <c r="AW423" s="18">
        <f t="shared" si="490"/>
        <v>6.8258735468427382E-6</v>
      </c>
      <c r="AX423" s="18">
        <f t="shared" si="491"/>
        <v>4.399231571733811E-2</v>
      </c>
      <c r="AY423" s="18">
        <f t="shared" si="492"/>
        <v>3.0530164338510218E-2</v>
      </c>
      <c r="AZ423" s="18">
        <f t="shared" si="493"/>
        <v>1.0593792567381128E-2</v>
      </c>
      <c r="BA423" s="18">
        <f t="shared" si="494"/>
        <v>2.4506569899491537E-3</v>
      </c>
      <c r="BB423" s="18">
        <f t="shared" si="495"/>
        <v>4.2518198587906464E-4</v>
      </c>
      <c r="BC423" s="18">
        <f t="shared" si="496"/>
        <v>5.9014287795475135E-5</v>
      </c>
      <c r="BD423" s="18">
        <f t="shared" si="497"/>
        <v>1.9179790561408048E-6</v>
      </c>
      <c r="BE423" s="18">
        <f t="shared" si="498"/>
        <v>7.0949881244760668E-6</v>
      </c>
      <c r="BF423" s="18">
        <f t="shared" si="499"/>
        <v>1.3122890035030932E-5</v>
      </c>
      <c r="BG423" s="18">
        <f t="shared" si="500"/>
        <v>1.6181398272528814E-5</v>
      </c>
      <c r="BH423" s="18">
        <f t="shared" si="501"/>
        <v>1.4964557122434646E-5</v>
      </c>
      <c r="BI423" s="18">
        <f t="shared" si="502"/>
        <v>1.1071377941462051E-5</v>
      </c>
      <c r="BJ423" s="19">
        <f t="shared" si="503"/>
        <v>0.81352161474268847</v>
      </c>
      <c r="BK423" s="19">
        <f t="shared" si="504"/>
        <v>0.10182942758383848</v>
      </c>
      <c r="BL423" s="19">
        <f t="shared" si="505"/>
        <v>3.2737240904993727E-2</v>
      </c>
      <c r="BM423" s="19">
        <f t="shared" si="506"/>
        <v>0.73230025398126031</v>
      </c>
      <c r="BN423" s="19">
        <f t="shared" si="507"/>
        <v>0.18595329258084012</v>
      </c>
    </row>
    <row r="424" spans="1:66" x14ac:dyDescent="0.25">
      <c r="A424" t="s">
        <v>24</v>
      </c>
      <c r="B424" t="s">
        <v>185</v>
      </c>
      <c r="C424" t="s">
        <v>181</v>
      </c>
      <c r="D424" s="16">
        <v>44379</v>
      </c>
      <c r="E424" s="15">
        <f>VLOOKUP(A424,home!$A$2:$E$405,3,FALSE)</f>
        <v>1.6</v>
      </c>
      <c r="F424" s="15">
        <f>VLOOKUP(B424,home!$B$2:$E$405,3,FALSE)</f>
        <v>0.51</v>
      </c>
      <c r="G424" s="15">
        <f>VLOOKUP(C424,away!$B$2:$E$405,4,FALSE)</f>
        <v>0.74</v>
      </c>
      <c r="H424" s="15">
        <f>VLOOKUP(A424,away!$A$2:$E$405,3,FALSE)</f>
        <v>1.44761904761905</v>
      </c>
      <c r="I424" s="15">
        <f>VLOOKUP(C424,away!$B$2:$E$405,3,FALSE)</f>
        <v>0.62</v>
      </c>
      <c r="J424" s="15">
        <f>VLOOKUP(B424,home!$B$2:$E$405,4,FALSE)</f>
        <v>0.75</v>
      </c>
      <c r="K424" s="17">
        <f t="shared" si="508"/>
        <v>0.60384000000000004</v>
      </c>
      <c r="L424" s="17">
        <f t="shared" si="509"/>
        <v>0.67314285714285826</v>
      </c>
      <c r="M424" s="18">
        <f t="shared" si="454"/>
        <v>0.27887744548974291</v>
      </c>
      <c r="N424" s="18">
        <f t="shared" si="455"/>
        <v>0.16839735668452638</v>
      </c>
      <c r="O424" s="18">
        <f t="shared" si="456"/>
        <v>0.18772436044966725</v>
      </c>
      <c r="P424" s="18">
        <f t="shared" si="457"/>
        <v>0.1133554778139271</v>
      </c>
      <c r="Q424" s="18">
        <f t="shared" si="458"/>
        <v>5.0842529930192198E-2</v>
      </c>
      <c r="R424" s="18">
        <f t="shared" si="459"/>
        <v>6.3182656174202392E-2</v>
      </c>
      <c r="S424" s="18">
        <f t="shared" si="460"/>
        <v>1.1518916784269237E-2</v>
      </c>
      <c r="T424" s="18">
        <f t="shared" si="461"/>
        <v>3.4224285861580869E-2</v>
      </c>
      <c r="U424" s="18">
        <f t="shared" si="462"/>
        <v>3.8152215104230384E-2</v>
      </c>
      <c r="V424" s="18">
        <f t="shared" si="463"/>
        <v>5.2023342435387229E-4</v>
      </c>
      <c r="W424" s="18">
        <f t="shared" si="464"/>
        <v>1.0233584424349089E-2</v>
      </c>
      <c r="X424" s="18">
        <f t="shared" si="465"/>
        <v>6.8886642582189983E-3</v>
      </c>
      <c r="Y424" s="18">
        <f t="shared" si="466"/>
        <v>2.3185275703377127E-3</v>
      </c>
      <c r="Z424" s="18">
        <f t="shared" si="467"/>
        <v>1.4176984566325818E-2</v>
      </c>
      <c r="AA424" s="18">
        <f t="shared" si="468"/>
        <v>8.5606303605301835E-3</v>
      </c>
      <c r="AB424" s="18">
        <f t="shared" si="469"/>
        <v>2.5846255184512729E-3</v>
      </c>
      <c r="AC424" s="18">
        <f t="shared" si="470"/>
        <v>1.3216223951180383E-5</v>
      </c>
      <c r="AD424" s="18">
        <f t="shared" si="471"/>
        <v>1.5448619046997385E-3</v>
      </c>
      <c r="AE424" s="18">
        <f t="shared" si="472"/>
        <v>1.0399127564207401E-3</v>
      </c>
      <c r="AF424" s="18">
        <f t="shared" si="473"/>
        <v>3.5000492201818105E-4</v>
      </c>
      <c r="AG424" s="18">
        <f t="shared" si="474"/>
        <v>7.8534437740460569E-5</v>
      </c>
      <c r="AH424" s="18">
        <f t="shared" si="475"/>
        <v>2.3857839741616912E-3</v>
      </c>
      <c r="AI424" s="18">
        <f t="shared" si="476"/>
        <v>1.4406317949577959E-3</v>
      </c>
      <c r="AJ424" s="18">
        <f t="shared" si="477"/>
        <v>4.3495555153365772E-4</v>
      </c>
      <c r="AK424" s="18">
        <f t="shared" si="478"/>
        <v>8.7547853412694646E-5</v>
      </c>
      <c r="AL424" s="18">
        <f t="shared" si="479"/>
        <v>2.1488025010427339E-7</v>
      </c>
      <c r="AM424" s="18">
        <f t="shared" si="480"/>
        <v>1.8656988250677809E-4</v>
      </c>
      <c r="AN424" s="18">
        <f t="shared" si="481"/>
        <v>1.2558818376741997E-4</v>
      </c>
      <c r="AO424" s="18">
        <f t="shared" si="482"/>
        <v>4.2269394422291707E-5</v>
      </c>
      <c r="AP424" s="18">
        <f t="shared" si="483"/>
        <v>9.4844469770399442E-6</v>
      </c>
      <c r="AQ424" s="18">
        <f t="shared" si="484"/>
        <v>1.5960969341361531E-6</v>
      </c>
      <c r="AR424" s="18">
        <f t="shared" si="485"/>
        <v>3.2119468817856894E-4</v>
      </c>
      <c r="AS424" s="18">
        <f t="shared" si="486"/>
        <v>1.939502005097471E-4</v>
      </c>
      <c r="AT424" s="18">
        <f t="shared" si="487"/>
        <v>5.8557444537902842E-5</v>
      </c>
      <c r="AU424" s="18">
        <f t="shared" si="488"/>
        <v>1.1786442436589087E-5</v>
      </c>
      <c r="AV424" s="18">
        <f t="shared" si="489"/>
        <v>1.7792813502274884E-6</v>
      </c>
      <c r="AW424" s="18">
        <f t="shared" si="490"/>
        <v>2.4261805695659083E-9</v>
      </c>
      <c r="AX424" s="18">
        <f t="shared" si="491"/>
        <v>1.877639297548214E-5</v>
      </c>
      <c r="AY424" s="18">
        <f t="shared" si="492"/>
        <v>1.2639194814353142E-5</v>
      </c>
      <c r="AZ424" s="18">
        <f t="shared" si="493"/>
        <v>4.2539918546594361E-6</v>
      </c>
      <c r="BA424" s="18">
        <f t="shared" si="494"/>
        <v>9.5451474376929961E-7</v>
      </c>
      <c r="BB424" s="18">
        <f t="shared" si="495"/>
        <v>1.6063119545146239E-7</v>
      </c>
      <c r="BC424" s="18">
        <f t="shared" si="496"/>
        <v>2.1625548370494067E-8</v>
      </c>
      <c r="BD424" s="18">
        <f t="shared" si="497"/>
        <v>3.6034985016605202E-5</v>
      </c>
      <c r="BE424" s="18">
        <f t="shared" si="498"/>
        <v>2.175936535242689E-5</v>
      </c>
      <c r="BF424" s="18">
        <f t="shared" si="499"/>
        <v>6.5695875872047259E-6</v>
      </c>
      <c r="BG424" s="18">
        <f t="shared" si="500"/>
        <v>1.3223265895525677E-6</v>
      </c>
      <c r="BH424" s="18">
        <f t="shared" si="501"/>
        <v>1.9961842195885559E-7</v>
      </c>
      <c r="BI424" s="18">
        <f t="shared" si="502"/>
        <v>2.4107517583127079E-8</v>
      </c>
      <c r="BJ424" s="19">
        <f t="shared" si="503"/>
        <v>0.27632057710582403</v>
      </c>
      <c r="BK424" s="19">
        <f t="shared" si="504"/>
        <v>0.40429814381130874</v>
      </c>
      <c r="BL424" s="19">
        <f t="shared" si="505"/>
        <v>0.30520658482864577</v>
      </c>
      <c r="BM424" s="19">
        <f t="shared" si="506"/>
        <v>0.13760982700121241</v>
      </c>
      <c r="BN424" s="19">
        <f t="shared" si="507"/>
        <v>0.8623798265422582</v>
      </c>
    </row>
    <row r="425" spans="1:66" x14ac:dyDescent="0.25">
      <c r="A425" t="s">
        <v>24</v>
      </c>
      <c r="B425" t="s">
        <v>291</v>
      </c>
      <c r="C425" t="s">
        <v>180</v>
      </c>
      <c r="D425" s="16">
        <v>44379</v>
      </c>
      <c r="E425" s="15">
        <f>VLOOKUP(A425,home!$A$2:$E$405,3,FALSE)</f>
        <v>1.6</v>
      </c>
      <c r="F425" s="15">
        <f>VLOOKUP(B425,home!$B$2:$E$405,3,FALSE)</f>
        <v>0.17</v>
      </c>
      <c r="G425" s="15">
        <f>VLOOKUP(C425,away!$B$2:$E$405,4,FALSE)</f>
        <v>0.91</v>
      </c>
      <c r="H425" s="15">
        <f>VLOOKUP(A425,away!$A$2:$E$405,3,FALSE)</f>
        <v>1.44761904761905</v>
      </c>
      <c r="I425" s="15">
        <f>VLOOKUP(C425,away!$B$2:$E$405,3,FALSE)</f>
        <v>0.56999999999999995</v>
      </c>
      <c r="J425" s="15">
        <f>VLOOKUP(B425,home!$B$2:$E$405,4,FALSE)</f>
        <v>1.1299999999999999</v>
      </c>
      <c r="K425" s="17">
        <f t="shared" si="508"/>
        <v>0.24752000000000002</v>
      </c>
      <c r="L425" s="17">
        <f t="shared" si="509"/>
        <v>0.93241142857142989</v>
      </c>
      <c r="M425" s="18">
        <f t="shared" si="454"/>
        <v>0.30729980986564148</v>
      </c>
      <c r="N425" s="18">
        <f t="shared" si="455"/>
        <v>7.6062848937943586E-2</v>
      </c>
      <c r="O425" s="18">
        <f t="shared" si="456"/>
        <v>0.28652985471655151</v>
      </c>
      <c r="P425" s="18">
        <f t="shared" si="457"/>
        <v>7.0921869639440846E-2</v>
      </c>
      <c r="Q425" s="18">
        <f t="shared" si="458"/>
        <v>9.4135381845598994E-3</v>
      </c>
      <c r="R425" s="18">
        <f t="shared" si="459"/>
        <v>0.133581855582312</v>
      </c>
      <c r="S425" s="18">
        <f t="shared" si="460"/>
        <v>4.0920230274085045E-3</v>
      </c>
      <c r="T425" s="18">
        <f t="shared" si="461"/>
        <v>8.7772905865772001E-3</v>
      </c>
      <c r="U425" s="18">
        <f t="shared" si="462"/>
        <v>3.3064180893733877E-2</v>
      </c>
      <c r="V425" s="18">
        <f t="shared" si="463"/>
        <v>1.0493332728579892E-4</v>
      </c>
      <c r="W425" s="18">
        <f t="shared" si="464"/>
        <v>7.7667965714742259E-4</v>
      </c>
      <c r="X425" s="18">
        <f t="shared" si="465"/>
        <v>7.2418498866319656E-4</v>
      </c>
      <c r="Y425" s="18">
        <f t="shared" si="466"/>
        <v>3.3761917991471788E-4</v>
      </c>
      <c r="Z425" s="18">
        <f t="shared" si="467"/>
        <v>4.1517749598241997E-2</v>
      </c>
      <c r="AA425" s="18">
        <f t="shared" si="468"/>
        <v>1.0276473380556862E-2</v>
      </c>
      <c r="AB425" s="18">
        <f t="shared" si="469"/>
        <v>1.2718163455777173E-3</v>
      </c>
      <c r="AC425" s="18">
        <f t="shared" si="470"/>
        <v>1.5136007897812503E-6</v>
      </c>
      <c r="AD425" s="18">
        <f t="shared" si="471"/>
        <v>4.8060937184282494E-5</v>
      </c>
      <c r="AE425" s="18">
        <f t="shared" si="472"/>
        <v>4.4812567098478593E-5</v>
      </c>
      <c r="AF425" s="18">
        <f t="shared" si="473"/>
        <v>2.0891874853122736E-5</v>
      </c>
      <c r="AG425" s="18">
        <f t="shared" si="474"/>
        <v>6.4932742924452357E-6</v>
      </c>
      <c r="AH425" s="18">
        <f t="shared" si="475"/>
        <v>9.6779060534919296E-3</v>
      </c>
      <c r="AI425" s="18">
        <f t="shared" si="476"/>
        <v>2.3954753063603232E-3</v>
      </c>
      <c r="AJ425" s="18">
        <f t="shared" si="477"/>
        <v>2.9646402391515358E-4</v>
      </c>
      <c r="AK425" s="18">
        <f t="shared" si="478"/>
        <v>2.4460258399826289E-5</v>
      </c>
      <c r="AL425" s="18">
        <f t="shared" si="479"/>
        <v>1.3972985918338881E-8</v>
      </c>
      <c r="AM425" s="18">
        <f t="shared" si="480"/>
        <v>2.3792086343707211E-6</v>
      </c>
      <c r="AN425" s="18">
        <f t="shared" si="481"/>
        <v>2.218401321643085E-6</v>
      </c>
      <c r="AO425" s="18">
        <f t="shared" si="482"/>
        <v>1.0342313727289882E-6</v>
      </c>
      <c r="AP425" s="18">
        <f t="shared" si="483"/>
        <v>3.21443050573209E-7</v>
      </c>
      <c r="AQ425" s="18">
        <f t="shared" si="484"/>
        <v>7.4929293497331027E-8</v>
      </c>
      <c r="AR425" s="18">
        <f t="shared" si="485"/>
        <v>1.8047580417833006E-3</v>
      </c>
      <c r="AS425" s="18">
        <f t="shared" si="486"/>
        <v>4.467137105022027E-4</v>
      </c>
      <c r="AT425" s="18">
        <f t="shared" si="487"/>
        <v>5.5285288811752607E-5</v>
      </c>
      <c r="AU425" s="18">
        <f t="shared" si="488"/>
        <v>4.5614048955616715E-6</v>
      </c>
      <c r="AV425" s="18">
        <f t="shared" si="489"/>
        <v>2.8225973493735612E-7</v>
      </c>
      <c r="AW425" s="18">
        <f t="shared" si="490"/>
        <v>8.9578668955920026E-11</v>
      </c>
      <c r="AX425" s="18">
        <f t="shared" si="491"/>
        <v>9.8150286863240202E-8</v>
      </c>
      <c r="AY425" s="18">
        <f t="shared" si="492"/>
        <v>9.1516449188849435E-8</v>
      </c>
      <c r="AZ425" s="18">
        <f t="shared" si="493"/>
        <v>4.2665491562979879E-8</v>
      </c>
      <c r="BA425" s="18">
        <f t="shared" si="494"/>
        <v>1.3260597312980123E-8</v>
      </c>
      <c r="BB425" s="18">
        <f t="shared" si="495"/>
        <v>3.0910831210765643E-9</v>
      </c>
      <c r="BC425" s="18">
        <f t="shared" si="496"/>
        <v>5.7643224575120698E-10</v>
      </c>
      <c r="BD425" s="18">
        <f t="shared" si="497"/>
        <v>2.8046283732749048E-4</v>
      </c>
      <c r="BE425" s="18">
        <f t="shared" si="498"/>
        <v>6.9420161495300459E-5</v>
      </c>
      <c r="BF425" s="18">
        <f t="shared" si="499"/>
        <v>8.5914391866583861E-6</v>
      </c>
      <c r="BG425" s="18">
        <f t="shared" si="500"/>
        <v>7.0885100916056161E-7</v>
      </c>
      <c r="BH425" s="18">
        <f t="shared" si="501"/>
        <v>4.3863700446855545E-8</v>
      </c>
      <c r="BI425" s="18">
        <f t="shared" si="502"/>
        <v>2.1714286269211375E-9</v>
      </c>
      <c r="BJ425" s="19">
        <f t="shared" si="503"/>
        <v>9.6218697662247443E-2</v>
      </c>
      <c r="BK425" s="19">
        <f t="shared" si="504"/>
        <v>0.38242025495000154</v>
      </c>
      <c r="BL425" s="19">
        <f t="shared" si="505"/>
        <v>0.47978931659077462</v>
      </c>
      <c r="BM425" s="19">
        <f t="shared" si="506"/>
        <v>0.11613615044794576</v>
      </c>
      <c r="BN425" s="19">
        <f t="shared" si="507"/>
        <v>0.88380977692644924</v>
      </c>
    </row>
    <row r="426" spans="1:66" x14ac:dyDescent="0.25">
      <c r="A426" t="s">
        <v>24</v>
      </c>
      <c r="B426" t="s">
        <v>25</v>
      </c>
      <c r="C426" t="s">
        <v>326</v>
      </c>
      <c r="D426" s="16">
        <v>44379</v>
      </c>
      <c r="E426" s="15">
        <f>VLOOKUP(A426,home!$A$2:$E$405,3,FALSE)</f>
        <v>1.6</v>
      </c>
      <c r="F426" s="15">
        <f>VLOOKUP(B426,home!$B$2:$E$405,3,FALSE)</f>
        <v>0.97</v>
      </c>
      <c r="G426" s="15">
        <f>VLOOKUP(C426,away!$B$2:$E$405,4,FALSE)</f>
        <v>1.1399999999999999</v>
      </c>
      <c r="H426" s="15">
        <f>VLOOKUP(A426,away!$A$2:$E$405,3,FALSE)</f>
        <v>1.44761904761905</v>
      </c>
      <c r="I426" s="15">
        <f>VLOOKUP(C426,away!$B$2:$E$405,3,FALSE)</f>
        <v>0.62</v>
      </c>
      <c r="J426" s="15">
        <f>VLOOKUP(B426,home!$B$2:$E$405,4,FALSE)</f>
        <v>0.88</v>
      </c>
      <c r="K426" s="17">
        <f t="shared" si="508"/>
        <v>1.76928</v>
      </c>
      <c r="L426" s="17">
        <f t="shared" si="509"/>
        <v>0.78982095238095373</v>
      </c>
      <c r="M426" s="18">
        <f t="shared" si="454"/>
        <v>7.7374272337694866E-2</v>
      </c>
      <c r="N426" s="18">
        <f t="shared" si="455"/>
        <v>0.13689675256163675</v>
      </c>
      <c r="O426" s="18">
        <f t="shared" si="456"/>
        <v>6.111182146754144E-2</v>
      </c>
      <c r="P426" s="18">
        <f t="shared" si="457"/>
        <v>0.10812392348609172</v>
      </c>
      <c r="Q426" s="18">
        <f t="shared" si="458"/>
        <v>0.12110434318612637</v>
      </c>
      <c r="R426" s="18">
        <f t="shared" si="459"/>
        <v>2.4133698516614198E-2</v>
      </c>
      <c r="S426" s="18">
        <f t="shared" si="460"/>
        <v>3.7773482311415398E-2</v>
      </c>
      <c r="T426" s="18">
        <f t="shared" si="461"/>
        <v>9.5650747672736194E-2</v>
      </c>
      <c r="U426" s="18">
        <f t="shared" si="462"/>
        <v>4.2699270111475167E-2</v>
      </c>
      <c r="V426" s="18">
        <f t="shared" si="463"/>
        <v>5.8650231858543705E-3</v>
      </c>
      <c r="W426" s="18">
        <f t="shared" si="464"/>
        <v>7.1422497437449897E-2</v>
      </c>
      <c r="X426" s="18">
        <f t="shared" si="465"/>
        <v>5.6410984947472903E-2</v>
      </c>
      <c r="Y426" s="18">
        <f t="shared" si="466"/>
        <v>2.2277288927980348E-2</v>
      </c>
      <c r="Z426" s="18">
        <f t="shared" si="467"/>
        <v>6.3537669156223447E-3</v>
      </c>
      <c r="AA426" s="18">
        <f t="shared" si="468"/>
        <v>1.1241592728472301E-2</v>
      </c>
      <c r="AB426" s="18">
        <f t="shared" si="469"/>
        <v>9.9447625913157388E-3</v>
      </c>
      <c r="AC426" s="18">
        <f t="shared" si="470"/>
        <v>5.1224174637773119E-4</v>
      </c>
      <c r="AD426" s="18">
        <f t="shared" si="471"/>
        <v>3.159159906653284E-2</v>
      </c>
      <c r="AE426" s="18">
        <f t="shared" si="472"/>
        <v>2.4951706861966214E-2</v>
      </c>
      <c r="AF426" s="18">
        <f t="shared" si="473"/>
        <v>9.8536904386242671E-3</v>
      </c>
      <c r="AG426" s="18">
        <f t="shared" si="474"/>
        <v>2.5942170555671054E-3</v>
      </c>
      <c r="AH426" s="18">
        <f t="shared" si="475"/>
        <v>1.2545845591258587E-3</v>
      </c>
      <c r="AI426" s="18">
        <f t="shared" si="476"/>
        <v>2.2197113687701994E-3</v>
      </c>
      <c r="AJ426" s="18">
        <f t="shared" si="477"/>
        <v>1.9636454652688694E-3</v>
      </c>
      <c r="AK426" s="18">
        <f t="shared" si="478"/>
        <v>1.1580795495969686E-3</v>
      </c>
      <c r="AL426" s="18">
        <f t="shared" si="479"/>
        <v>2.8632560006510222E-5</v>
      </c>
      <c r="AM426" s="18">
        <f t="shared" si="480"/>
        <v>1.1178876879287042E-2</v>
      </c>
      <c r="AN426" s="18">
        <f t="shared" si="481"/>
        <v>8.8293111833479161E-3</v>
      </c>
      <c r="AO426" s="18">
        <f t="shared" si="482"/>
        <v>3.4867874838498281E-3</v>
      </c>
      <c r="AP426" s="18">
        <f t="shared" si="483"/>
        <v>9.179792704147535E-4</v>
      </c>
      <c r="AQ426" s="18">
        <f t="shared" si="484"/>
        <v>1.812598154062384E-4</v>
      </c>
      <c r="AR426" s="18">
        <f t="shared" si="485"/>
        <v>1.9817943426624499E-4</v>
      </c>
      <c r="AS426" s="18">
        <f t="shared" si="486"/>
        <v>3.5063490945858191E-4</v>
      </c>
      <c r="AT426" s="18">
        <f t="shared" si="487"/>
        <v>3.1018566630343998E-4</v>
      </c>
      <c r="AU426" s="18">
        <f t="shared" si="488"/>
        <v>1.8293509855911677E-4</v>
      </c>
      <c r="AV426" s="18">
        <f t="shared" si="489"/>
        <v>8.0915852794668535E-5</v>
      </c>
      <c r="AW426" s="18">
        <f t="shared" si="490"/>
        <v>1.1114320022448598E-6</v>
      </c>
      <c r="AX426" s="18">
        <f t="shared" si="491"/>
        <v>3.296427214164161E-3</v>
      </c>
      <c r="AY426" s="18">
        <f t="shared" si="492"/>
        <v>2.6035872817456317E-3</v>
      </c>
      <c r="AZ426" s="18">
        <f t="shared" si="493"/>
        <v>1.0281838932376366E-3</v>
      </c>
      <c r="BA426" s="18">
        <f t="shared" si="494"/>
        <v>2.7069372725990233E-4</v>
      </c>
      <c r="BB426" s="18">
        <f t="shared" si="495"/>
        <v>5.3449894366991548E-5</v>
      </c>
      <c r="BC426" s="18">
        <f t="shared" si="496"/>
        <v>8.4431692947197295E-6</v>
      </c>
      <c r="BD426" s="18">
        <f t="shared" si="497"/>
        <v>2.6087711585747357E-5</v>
      </c>
      <c r="BE426" s="18">
        <f t="shared" si="498"/>
        <v>4.6156466354431082E-5</v>
      </c>
      <c r="BF426" s="18">
        <f t="shared" si="499"/>
        <v>4.0831856395783921E-5</v>
      </c>
      <c r="BG426" s="18">
        <f t="shared" si="500"/>
        <v>2.408099562797753E-5</v>
      </c>
      <c r="BH426" s="18">
        <f t="shared" si="501"/>
        <v>1.0651505986167021E-5</v>
      </c>
      <c r="BI426" s="18">
        <f t="shared" si="502"/>
        <v>3.7690993022411167E-6</v>
      </c>
      <c r="BJ426" s="19">
        <f t="shared" si="503"/>
        <v>0.60460882796846749</v>
      </c>
      <c r="BK426" s="19">
        <f t="shared" si="504"/>
        <v>0.23228116290918624</v>
      </c>
      <c r="BL426" s="19">
        <f t="shared" si="505"/>
        <v>0.15700159495481514</v>
      </c>
      <c r="BM426" s="19">
        <f t="shared" si="506"/>
        <v>0.46889806534264272</v>
      </c>
      <c r="BN426" s="19">
        <f t="shared" si="507"/>
        <v>0.5287448115557053</v>
      </c>
    </row>
    <row r="427" spans="1:66" x14ac:dyDescent="0.25">
      <c r="A427" t="s">
        <v>27</v>
      </c>
      <c r="B427" t="s">
        <v>329</v>
      </c>
      <c r="C427" t="s">
        <v>29</v>
      </c>
      <c r="D427" s="16">
        <v>44379</v>
      </c>
      <c r="E427" s="15">
        <f>VLOOKUP(A427,home!$A$2:$E$405,3,FALSE)</f>
        <v>1.30952380952381</v>
      </c>
      <c r="F427" s="15">
        <f>VLOOKUP(B427,home!$B$2:$E$405,3,FALSE)</f>
        <v>0.9</v>
      </c>
      <c r="G427" s="15">
        <f>VLOOKUP(C427,away!$B$2:$E$405,4,FALSE)</f>
        <v>1.22</v>
      </c>
      <c r="H427" s="15">
        <f>VLOOKUP(A427,away!$A$2:$E$405,3,FALSE)</f>
        <v>1.0904761904761899</v>
      </c>
      <c r="I427" s="15">
        <f>VLOOKUP(C427,away!$B$2:$E$405,3,FALSE)</f>
        <v>0.61</v>
      </c>
      <c r="J427" s="15">
        <f>VLOOKUP(B427,home!$B$2:$E$405,4,FALSE)</f>
        <v>1.08</v>
      </c>
      <c r="K427" s="17">
        <f t="shared" si="508"/>
        <v>1.4378571428571434</v>
      </c>
      <c r="L427" s="17">
        <f t="shared" si="509"/>
        <v>0.71840571428571398</v>
      </c>
      <c r="M427" s="18">
        <f t="shared" si="454"/>
        <v>0.11575691382351776</v>
      </c>
      <c r="N427" s="18">
        <f t="shared" si="455"/>
        <v>0.16644190537624379</v>
      </c>
      <c r="O427" s="18">
        <f t="shared" si="456"/>
        <v>8.3160428358894117E-2</v>
      </c>
      <c r="P427" s="18">
        <f t="shared" si="457"/>
        <v>0.11957281591889564</v>
      </c>
      <c r="Q427" s="18">
        <f t="shared" si="458"/>
        <v>0.11965984125799249</v>
      </c>
      <c r="R427" s="18">
        <f t="shared" si="459"/>
        <v>2.9871463467738633E-2</v>
      </c>
      <c r="S427" s="18">
        <f t="shared" si="460"/>
        <v>3.0878627104235484E-2</v>
      </c>
      <c r="T427" s="18">
        <f t="shared" si="461"/>
        <v>8.5964313730263253E-2</v>
      </c>
      <c r="U427" s="18">
        <f t="shared" si="462"/>
        <v>4.2950897114684201E-2</v>
      </c>
      <c r="V427" s="18">
        <f t="shared" si="463"/>
        <v>3.5440593880995035E-3</v>
      </c>
      <c r="W427" s="18">
        <f t="shared" si="464"/>
        <v>5.7351252488652103E-2</v>
      </c>
      <c r="X427" s="18">
        <f t="shared" si="465"/>
        <v>4.1201467509290449E-2</v>
      </c>
      <c r="Y427" s="18">
        <f t="shared" si="466"/>
        <v>1.4799684847815719E-2</v>
      </c>
      <c r="Z427" s="18">
        <f t="shared" si="467"/>
        <v>7.1532766831001286E-3</v>
      </c>
      <c r="AA427" s="18">
        <f t="shared" si="468"/>
        <v>1.0285389973628973E-2</v>
      </c>
      <c r="AB427" s="18">
        <f t="shared" si="469"/>
        <v>7.3944607203268349E-3</v>
      </c>
      <c r="AC427" s="18">
        <f t="shared" si="470"/>
        <v>2.2880553460123015E-4</v>
      </c>
      <c r="AD427" s="18">
        <f t="shared" si="471"/>
        <v>2.0615727010653003E-2</v>
      </c>
      <c r="AE427" s="18">
        <f t="shared" si="472"/>
        <v>1.481045608860746E-2</v>
      </c>
      <c r="AF427" s="18">
        <f t="shared" si="473"/>
        <v>5.3199581426166213E-3</v>
      </c>
      <c r="AG427" s="18">
        <f t="shared" si="474"/>
        <v>1.2739627764721982E-3</v>
      </c>
      <c r="AH427" s="18">
        <f t="shared" si="475"/>
        <v>1.2847387112514723E-3</v>
      </c>
      <c r="AI427" s="18">
        <f t="shared" si="476"/>
        <v>1.8472707326780103E-3</v>
      </c>
      <c r="AJ427" s="18">
        <f t="shared" si="477"/>
        <v>1.3280557088860133E-3</v>
      </c>
      <c r="AK427" s="18">
        <f t="shared" si="478"/>
        <v>6.3651812904465341E-4</v>
      </c>
      <c r="AL427" s="18">
        <f t="shared" si="479"/>
        <v>9.4539224194620992E-6</v>
      </c>
      <c r="AM427" s="18">
        <f t="shared" si="480"/>
        <v>5.9284940674920739E-3</v>
      </c>
      <c r="AN427" s="18">
        <f t="shared" si="481"/>
        <v>4.2590640151952608E-3</v>
      </c>
      <c r="AO427" s="18">
        <f t="shared" si="482"/>
        <v>1.5298679630124661E-3</v>
      </c>
      <c r="AP427" s="18">
        <f t="shared" si="483"/>
        <v>3.6635529557693371E-4</v>
      </c>
      <c r="AQ427" s="18">
        <f t="shared" si="484"/>
        <v>6.5797934450325218E-5</v>
      </c>
      <c r="AR427" s="18">
        <f t="shared" si="485"/>
        <v>1.8459272630542441E-4</v>
      </c>
      <c r="AS427" s="18">
        <f t="shared" si="486"/>
        <v>2.6541797003772815E-4</v>
      </c>
      <c r="AT427" s="18">
        <f t="shared" si="487"/>
        <v>1.908165620306954E-4</v>
      </c>
      <c r="AU427" s="18">
        <f t="shared" si="488"/>
        <v>9.1455652230426133E-5</v>
      </c>
      <c r="AV427" s="18">
        <f t="shared" si="489"/>
        <v>3.2875040703544294E-5</v>
      </c>
      <c r="AW427" s="18">
        <f t="shared" si="490"/>
        <v>2.7126580459646826E-7</v>
      </c>
      <c r="AX427" s="18">
        <f t="shared" si="491"/>
        <v>1.4207212568882787E-3</v>
      </c>
      <c r="AY427" s="18">
        <f t="shared" si="492"/>
        <v>1.0206542693557211E-3</v>
      </c>
      <c r="AZ427" s="18">
        <f t="shared" si="493"/>
        <v>3.6662192970763014E-4</v>
      </c>
      <c r="BA427" s="18">
        <f t="shared" si="494"/>
        <v>8.7794429761472293E-5</v>
      </c>
      <c r="BB427" s="18">
        <f t="shared" si="495"/>
        <v>1.5768005005774358E-5</v>
      </c>
      <c r="BC427" s="18">
        <f t="shared" si="496"/>
        <v>2.2655649798068091E-6</v>
      </c>
      <c r="BD427" s="18">
        <f t="shared" si="497"/>
        <v>2.2102078232232618E-5</v>
      </c>
      <c r="BE427" s="18">
        <f t="shared" si="498"/>
        <v>3.177963105820305E-5</v>
      </c>
      <c r="BF427" s="18">
        <f t="shared" si="499"/>
        <v>2.2847284757200994E-5</v>
      </c>
      <c r="BG427" s="18">
        <f t="shared" si="500"/>
        <v>1.0950377194344188E-5</v>
      </c>
      <c r="BH427" s="18">
        <f t="shared" si="501"/>
        <v>3.9362695164669429E-6</v>
      </c>
      <c r="BI427" s="18">
        <f t="shared" si="502"/>
        <v>1.1319586480925655E-6</v>
      </c>
      <c r="BJ427" s="19">
        <f t="shared" si="503"/>
        <v>0.54250197396003275</v>
      </c>
      <c r="BK427" s="19">
        <f t="shared" si="504"/>
        <v>0.27101132996112481</v>
      </c>
      <c r="BL427" s="19">
        <f t="shared" si="505"/>
        <v>0.17961712846784728</v>
      </c>
      <c r="BM427" s="19">
        <f t="shared" si="506"/>
        <v>0.36479995786527147</v>
      </c>
      <c r="BN427" s="19">
        <f t="shared" si="507"/>
        <v>0.63446336820328242</v>
      </c>
    </row>
    <row r="428" spans="1:66" x14ac:dyDescent="0.25">
      <c r="A428" t="s">
        <v>196</v>
      </c>
      <c r="B428" t="s">
        <v>306</v>
      </c>
      <c r="C428" t="s">
        <v>201</v>
      </c>
      <c r="D428" s="16">
        <v>44379</v>
      </c>
      <c r="E428" s="15">
        <f>VLOOKUP(A428,home!$A$2:$E$405,3,FALSE)</f>
        <v>1.58378378378378</v>
      </c>
      <c r="F428" s="15">
        <f>VLOOKUP(B428,home!$B$2:$E$405,3,FALSE)</f>
        <v>1.96</v>
      </c>
      <c r="G428" s="15">
        <f>VLOOKUP(C428,away!$B$2:$E$405,4,FALSE)</f>
        <v>0.84</v>
      </c>
      <c r="H428" s="15">
        <f>VLOOKUP(A428,away!$A$2:$E$405,3,FALSE)</f>
        <v>1.48648648648649</v>
      </c>
      <c r="I428" s="15">
        <f>VLOOKUP(C428,away!$B$2:$E$405,3,FALSE)</f>
        <v>0.63</v>
      </c>
      <c r="J428" s="15">
        <f>VLOOKUP(B428,home!$B$2:$E$405,4,FALSE)</f>
        <v>0.61</v>
      </c>
      <c r="K428" s="17">
        <f t="shared" si="508"/>
        <v>2.6075416216216154</v>
      </c>
      <c r="L428" s="17">
        <f t="shared" si="509"/>
        <v>0.57125675675675813</v>
      </c>
      <c r="M428" s="18">
        <f t="shared" si="454"/>
        <v>4.1635655378194976E-2</v>
      </c>
      <c r="N428" s="18">
        <f t="shared" si="455"/>
        <v>0.10856670434213724</v>
      </c>
      <c r="O428" s="18">
        <f t="shared" si="456"/>
        <v>2.3784649456789736E-2</v>
      </c>
      <c r="P428" s="18">
        <f t="shared" si="457"/>
        <v>6.2019463414259172E-2</v>
      </c>
      <c r="Q428" s="18">
        <f t="shared" si="458"/>
        <v>0.14154610014720556</v>
      </c>
      <c r="R428" s="18">
        <f t="shared" si="459"/>
        <v>6.7935708546410459E-3</v>
      </c>
      <c r="S428" s="18">
        <f t="shared" si="460"/>
        <v>2.3095672490645126E-2</v>
      </c>
      <c r="T428" s="18">
        <f t="shared" si="461"/>
        <v>8.0859166101659941E-2</v>
      </c>
      <c r="U428" s="18">
        <f t="shared" si="462"/>
        <v>1.7714518762912055E-2</v>
      </c>
      <c r="V428" s="18">
        <f t="shared" si="463"/>
        <v>3.8225282367836161E-3</v>
      </c>
      <c r="W428" s="18">
        <f t="shared" si="464"/>
        <v>0.12302911583735331</v>
      </c>
      <c r="X428" s="18">
        <f t="shared" si="465"/>
        <v>7.0281213699897954E-2</v>
      </c>
      <c r="Y428" s="18">
        <f t="shared" si="466"/>
        <v>2.007430909956617E-2</v>
      </c>
      <c r="Z428" s="18">
        <f t="shared" si="467"/>
        <v>1.2936244177398273E-3</v>
      </c>
      <c r="AA428" s="18">
        <f t="shared" si="468"/>
        <v>3.3731795120026265E-3</v>
      </c>
      <c r="AB428" s="18">
        <f t="shared" si="469"/>
        <v>4.3978529873740712E-3</v>
      </c>
      <c r="AC428" s="18">
        <f t="shared" si="470"/>
        <v>3.5587159007368892E-4</v>
      </c>
      <c r="AD428" s="18">
        <f t="shared" si="471"/>
        <v>8.0200885054301466E-2</v>
      </c>
      <c r="AE428" s="18">
        <f t="shared" si="472"/>
        <v>4.5815297485141813E-2</v>
      </c>
      <c r="AF428" s="18">
        <f t="shared" si="473"/>
        <v>1.3086149125604083E-2</v>
      </c>
      <c r="AG428" s="18">
        <f t="shared" si="474"/>
        <v>2.4918503693092918E-3</v>
      </c>
      <c r="AH428" s="18">
        <f t="shared" si="475"/>
        <v>1.847479223348508E-4</v>
      </c>
      <c r="AI428" s="18">
        <f t="shared" si="476"/>
        <v>4.8173789699624105E-4</v>
      </c>
      <c r="AJ428" s="18">
        <f t="shared" si="477"/>
        <v>6.280758085650828E-4</v>
      </c>
      <c r="AK428" s="18">
        <f t="shared" si="478"/>
        <v>5.4591127078903437E-4</v>
      </c>
      <c r="AL428" s="18">
        <f t="shared" si="479"/>
        <v>2.1203907910437932E-5</v>
      </c>
      <c r="AM428" s="18">
        <f t="shared" si="480"/>
        <v>4.1825429173996412E-2</v>
      </c>
      <c r="AN428" s="18">
        <f t="shared" si="481"/>
        <v>2.3893059019896683E-2</v>
      </c>
      <c r="AO428" s="18">
        <f t="shared" si="482"/>
        <v>6.8245357023519922E-3</v>
      </c>
      <c r="AP428" s="18">
        <f t="shared" si="483"/>
        <v>1.2995207105654346E-3</v>
      </c>
      <c r="AQ428" s="18">
        <f t="shared" si="484"/>
        <v>1.8558999661396196E-4</v>
      </c>
      <c r="AR428" s="18">
        <f t="shared" si="485"/>
        <v>2.110769978611127E-5</v>
      </c>
      <c r="AS428" s="18">
        <f t="shared" si="486"/>
        <v>5.5039205728978787E-5</v>
      </c>
      <c r="AT428" s="18">
        <f t="shared" si="487"/>
        <v>7.1758509879653567E-5</v>
      </c>
      <c r="AU428" s="18">
        <f t="shared" si="488"/>
        <v>6.2371100405580839E-5</v>
      </c>
      <c r="AV428" s="18">
        <f t="shared" si="489"/>
        <v>4.0658810073473222E-5</v>
      </c>
      <c r="AW428" s="18">
        <f t="shared" si="490"/>
        <v>8.7735631805740533E-7</v>
      </c>
      <c r="AX428" s="18">
        <f t="shared" si="491"/>
        <v>1.8176924568897104E-2</v>
      </c>
      <c r="AY428" s="18">
        <f t="shared" si="492"/>
        <v>1.0383690977040392E-2</v>
      </c>
      <c r="AZ428" s="18">
        <f t="shared" si="493"/>
        <v>2.9658768153542538E-3</v>
      </c>
      <c r="BA428" s="18">
        <f t="shared" si="494"/>
        <v>5.6475905682644445E-4</v>
      </c>
      <c r="BB428" s="18">
        <f t="shared" si="495"/>
        <v>8.065560678792006E-5</v>
      </c>
      <c r="BC428" s="18">
        <f t="shared" si="496"/>
        <v>9.2150120695831198E-6</v>
      </c>
      <c r="BD428" s="18">
        <f t="shared" si="497"/>
        <v>2.0096526870682056E-6</v>
      </c>
      <c r="BE428" s="18">
        <f t="shared" si="498"/>
        <v>5.2402530265340654E-6</v>
      </c>
      <c r="BF428" s="18">
        <f t="shared" si="499"/>
        <v>6.8320889372581098E-6</v>
      </c>
      <c r="BG428" s="18">
        <f t="shared" si="500"/>
        <v>5.9383187555070364E-6</v>
      </c>
      <c r="BH428" s="18">
        <f t="shared" si="501"/>
        <v>3.8711033293602183E-6</v>
      </c>
      <c r="BI428" s="18">
        <f t="shared" si="502"/>
        <v>2.018812610580956E-6</v>
      </c>
      <c r="BJ428" s="19">
        <f t="shared" si="503"/>
        <v>0.7921600479025771</v>
      </c>
      <c r="BK428" s="19">
        <f t="shared" si="504"/>
        <v>0.1413340859949074</v>
      </c>
      <c r="BL428" s="19">
        <f t="shared" si="505"/>
        <v>5.8181090027624852E-2</v>
      </c>
      <c r="BM428" s="19">
        <f t="shared" si="506"/>
        <v>0.59823989112889875</v>
      </c>
      <c r="BN428" s="19">
        <f t="shared" si="507"/>
        <v>0.38434614359322772</v>
      </c>
    </row>
    <row r="429" spans="1:66" x14ac:dyDescent="0.25">
      <c r="A429" t="s">
        <v>196</v>
      </c>
      <c r="B429" t="s">
        <v>302</v>
      </c>
      <c r="C429" t="s">
        <v>307</v>
      </c>
      <c r="D429" s="16">
        <v>44379</v>
      </c>
      <c r="E429" s="15">
        <f>VLOOKUP(A429,home!$A$2:$E$405,3,FALSE)</f>
        <v>1.58378378378378</v>
      </c>
      <c r="F429" s="15">
        <f>VLOOKUP(B429,home!$B$2:$E$405,3,FALSE)</f>
        <v>0.82</v>
      </c>
      <c r="G429" s="15">
        <f>VLOOKUP(C429,away!$B$2:$E$405,4,FALSE)</f>
        <v>0.69</v>
      </c>
      <c r="H429" s="15">
        <f>VLOOKUP(A429,away!$A$2:$E$405,3,FALSE)</f>
        <v>1.48648648648649</v>
      </c>
      <c r="I429" s="15">
        <f>VLOOKUP(C429,away!$B$2:$E$405,3,FALSE)</f>
        <v>1.2</v>
      </c>
      <c r="J429" s="15">
        <f>VLOOKUP(B429,home!$B$2:$E$405,4,FALSE)</f>
        <v>0.54</v>
      </c>
      <c r="K429" s="17">
        <f t="shared" si="508"/>
        <v>0.89610486486486263</v>
      </c>
      <c r="L429" s="17">
        <f t="shared" si="509"/>
        <v>0.96324324324324562</v>
      </c>
      <c r="M429" s="18">
        <f t="shared" si="454"/>
        <v>0.15577414517826951</v>
      </c>
      <c r="N429" s="18">
        <f t="shared" si="455"/>
        <v>0.1395899693144127</v>
      </c>
      <c r="O429" s="18">
        <f t="shared" si="456"/>
        <v>0.15004839281496052</v>
      </c>
      <c r="P429" s="18">
        <f t="shared" si="457"/>
        <v>0.13445909476664003</v>
      </c>
      <c r="Q429" s="18">
        <f t="shared" si="458"/>
        <v>6.2543625294491048E-2</v>
      </c>
      <c r="R429" s="18">
        <f t="shared" si="459"/>
        <v>7.226655026925953E-2</v>
      </c>
      <c r="S429" s="18">
        <f t="shared" si="460"/>
        <v>2.9015161894764694E-2</v>
      </c>
      <c r="T429" s="18">
        <f t="shared" si="461"/>
        <v>6.0244724472855844E-2</v>
      </c>
      <c r="U429" s="18">
        <f t="shared" si="462"/>
        <v>6.475840726328462E-2</v>
      </c>
      <c r="V429" s="18">
        <f t="shared" si="463"/>
        <v>2.7827698866435568E-3</v>
      </c>
      <c r="W429" s="18">
        <f t="shared" si="464"/>
        <v>1.8681882297559505E-2</v>
      </c>
      <c r="X429" s="18">
        <f t="shared" si="465"/>
        <v>1.7995196894189793E-2</v>
      </c>
      <c r="Y429" s="18">
        <f t="shared" si="466"/>
        <v>8.6668759095800772E-3</v>
      </c>
      <c r="Z429" s="18">
        <f t="shared" si="467"/>
        <v>2.3203422086454206E-2</v>
      </c>
      <c r="AA429" s="18">
        <f t="shared" si="468"/>
        <v>2.0792699413184415E-2</v>
      </c>
      <c r="AB429" s="18">
        <f t="shared" si="469"/>
        <v>9.3162195489136616E-3</v>
      </c>
      <c r="AC429" s="18">
        <f t="shared" si="470"/>
        <v>1.5012468832430257E-4</v>
      </c>
      <c r="AD429" s="18">
        <f t="shared" si="471"/>
        <v>4.1852314029189562E-3</v>
      </c>
      <c r="AE429" s="18">
        <f t="shared" si="472"/>
        <v>4.0313958702711339E-3</v>
      </c>
      <c r="AF429" s="18">
        <f t="shared" si="473"/>
        <v>1.9416074164386966E-3</v>
      </c>
      <c r="AG429" s="18">
        <f t="shared" si="474"/>
        <v>6.2341340830518325E-4</v>
      </c>
      <c r="AH429" s="18">
        <f t="shared" si="475"/>
        <v>5.5876348862245254E-3</v>
      </c>
      <c r="AI429" s="18">
        <f t="shared" si="476"/>
        <v>5.0071068046344206E-3</v>
      </c>
      <c r="AJ429" s="18">
        <f t="shared" si="477"/>
        <v>2.2434463832654303E-3</v>
      </c>
      <c r="AK429" s="18">
        <f t="shared" si="478"/>
        <v>6.7012107270254448E-4</v>
      </c>
      <c r="AL429" s="18">
        <f t="shared" si="479"/>
        <v>5.1833068115659555E-6</v>
      </c>
      <c r="AM429" s="18">
        <f t="shared" si="480"/>
        <v>7.5008124414817443E-4</v>
      </c>
      <c r="AN429" s="18">
        <f t="shared" si="481"/>
        <v>7.2251069030921636E-4</v>
      </c>
      <c r="AO429" s="18">
        <f t="shared" si="482"/>
        <v>3.4797677030568285E-4</v>
      </c>
      <c r="AP429" s="18">
        <f t="shared" si="483"/>
        <v>1.1172875760085198E-4</v>
      </c>
      <c r="AQ429" s="18">
        <f t="shared" si="484"/>
        <v>2.6905492708745769E-5</v>
      </c>
      <c r="AR429" s="18">
        <f t="shared" si="485"/>
        <v>1.0764503099732034E-3</v>
      </c>
      <c r="AS429" s="18">
        <f t="shared" si="486"/>
        <v>9.6461235955227695E-4</v>
      </c>
      <c r="AT429" s="18">
        <f t="shared" si="487"/>
        <v>4.321969140517846E-4</v>
      </c>
      <c r="AU429" s="18">
        <f t="shared" si="488"/>
        <v>1.290979190871284E-4</v>
      </c>
      <c r="AV429" s="18">
        <f t="shared" si="489"/>
        <v>2.8921318334476529E-5</v>
      </c>
      <c r="AW429" s="18">
        <f t="shared" si="490"/>
        <v>1.2427942122789532E-7</v>
      </c>
      <c r="AX429" s="18">
        <f t="shared" si="491"/>
        <v>1.1202524198751127E-4</v>
      </c>
      <c r="AY429" s="18">
        <f t="shared" si="492"/>
        <v>1.0790755741715976E-4</v>
      </c>
      <c r="AZ429" s="18">
        <f t="shared" si="493"/>
        <v>5.1970612788480852E-5</v>
      </c>
      <c r="BA429" s="18">
        <f t="shared" si="494"/>
        <v>1.6686780538571737E-5</v>
      </c>
      <c r="BB429" s="18">
        <f t="shared" si="495"/>
        <v>4.018357151315527E-6</v>
      </c>
      <c r="BC429" s="18">
        <f t="shared" si="496"/>
        <v>7.7413107498857172E-7</v>
      </c>
      <c r="BD429" s="18">
        <f t="shared" si="497"/>
        <v>1.7281391462813087E-4</v>
      </c>
      <c r="BE429" s="18">
        <f t="shared" si="498"/>
        <v>1.5485938961460911E-4</v>
      </c>
      <c r="BF429" s="18">
        <f t="shared" si="499"/>
        <v>6.9385126201827187E-5</v>
      </c>
      <c r="BG429" s="18">
        <f t="shared" si="500"/>
        <v>2.0725449712906602E-5</v>
      </c>
      <c r="BH429" s="18">
        <f t="shared" si="501"/>
        <v>4.6430440785619177E-6</v>
      </c>
      <c r="BI429" s="18">
        <f t="shared" si="502"/>
        <v>8.3213087731626604E-7</v>
      </c>
      <c r="BJ429" s="19">
        <f t="shared" si="503"/>
        <v>0.32075650791705351</v>
      </c>
      <c r="BK429" s="19">
        <f t="shared" si="504"/>
        <v>0.32229438727887089</v>
      </c>
      <c r="BL429" s="19">
        <f t="shared" si="505"/>
        <v>0.33374511633254189</v>
      </c>
      <c r="BM429" s="19">
        <f t="shared" si="506"/>
        <v>0.2852098726988912</v>
      </c>
      <c r="BN429" s="19">
        <f t="shared" si="507"/>
        <v>0.71468177763803331</v>
      </c>
    </row>
    <row r="430" spans="1:66" x14ac:dyDescent="0.25">
      <c r="A430" t="s">
        <v>196</v>
      </c>
      <c r="B430" t="s">
        <v>301</v>
      </c>
      <c r="C430" t="s">
        <v>206</v>
      </c>
      <c r="D430" s="16">
        <v>44379</v>
      </c>
      <c r="E430" s="15">
        <f>VLOOKUP(A430,home!$A$2:$E$405,3,FALSE)</f>
        <v>1.58378378378378</v>
      </c>
      <c r="F430" s="15">
        <f>VLOOKUP(B430,home!$B$2:$E$405,3,FALSE)</f>
        <v>0.95</v>
      </c>
      <c r="G430" s="15">
        <f>VLOOKUP(C430,away!$B$2:$E$405,4,FALSE)</f>
        <v>1.52</v>
      </c>
      <c r="H430" s="15">
        <f>VLOOKUP(A430,away!$A$2:$E$405,3,FALSE)</f>
        <v>1.48648648648649</v>
      </c>
      <c r="I430" s="15">
        <f>VLOOKUP(C430,away!$B$2:$E$405,3,FALSE)</f>
        <v>0.51</v>
      </c>
      <c r="J430" s="15">
        <f>VLOOKUP(B430,home!$B$2:$E$405,4,FALSE)</f>
        <v>1.41</v>
      </c>
      <c r="K430" s="17">
        <f t="shared" si="508"/>
        <v>2.2869837837837781</v>
      </c>
      <c r="L430" s="17">
        <f t="shared" si="509"/>
        <v>1.068932432432435</v>
      </c>
      <c r="M430" s="18">
        <f t="shared" si="454"/>
        <v>3.4877400271621298E-2</v>
      </c>
      <c r="N430" s="18">
        <f t="shared" si="455"/>
        <v>7.9764048841733839E-2</v>
      </c>
      <c r="O430" s="18">
        <f t="shared" si="456"/>
        <v>3.7281584309263816E-2</v>
      </c>
      <c r="P430" s="18">
        <f t="shared" si="457"/>
        <v>8.5262378749054082E-2</v>
      </c>
      <c r="Q430" s="18">
        <f t="shared" si="458"/>
        <v>9.1209543114991284E-2</v>
      </c>
      <c r="R430" s="18">
        <f t="shared" si="459"/>
        <v>1.9925747300318139E-2</v>
      </c>
      <c r="S430" s="18">
        <f t="shared" si="460"/>
        <v>5.2108766517370494E-2</v>
      </c>
      <c r="T430" s="18">
        <f t="shared" si="461"/>
        <v>9.7496838782958672E-2</v>
      </c>
      <c r="U430" s="18">
        <f t="shared" si="462"/>
        <v>4.5569860955600977E-2</v>
      </c>
      <c r="V430" s="18">
        <f t="shared" si="463"/>
        <v>1.4154079248864523E-2</v>
      </c>
      <c r="W430" s="18">
        <f t="shared" si="464"/>
        <v>6.9531582010104134E-2</v>
      </c>
      <c r="X430" s="18">
        <f t="shared" si="465"/>
        <v>7.4324563088935938E-2</v>
      </c>
      <c r="Y430" s="18">
        <f t="shared" si="466"/>
        <v>3.9723968006067138E-2</v>
      </c>
      <c r="Z430" s="18">
        <f t="shared" si="467"/>
        <v>7.0997591765876973E-3</v>
      </c>
      <c r="AA430" s="18">
        <f t="shared" si="468"/>
        <v>1.623703410562613E-2</v>
      </c>
      <c r="AB430" s="18">
        <f t="shared" si="469"/>
        <v>1.8566916848155555E-2</v>
      </c>
      <c r="AC430" s="18">
        <f t="shared" si="470"/>
        <v>2.1625939296691932E-3</v>
      </c>
      <c r="AD430" s="18">
        <f t="shared" si="471"/>
        <v>3.9754400129485015E-2</v>
      </c>
      <c r="AE430" s="18">
        <f t="shared" si="472"/>
        <v>4.2494767630302716E-2</v>
      </c>
      <c r="AF430" s="18">
        <f t="shared" si="473"/>
        <v>2.2712017664355297E-2</v>
      </c>
      <c r="AG430" s="18">
        <f t="shared" si="474"/>
        <v>8.0925374291359112E-3</v>
      </c>
      <c r="AH430" s="18">
        <f t="shared" si="475"/>
        <v>1.8972907115785971E-3</v>
      </c>
      <c r="AI430" s="18">
        <f t="shared" si="476"/>
        <v>4.3390730905038359E-3</v>
      </c>
      <c r="AJ430" s="18">
        <f t="shared" si="477"/>
        <v>4.9616948973174183E-3</v>
      </c>
      <c r="AK430" s="18">
        <f t="shared" si="478"/>
        <v>3.7824385900825513E-3</v>
      </c>
      <c r="AL430" s="18">
        <f t="shared" si="479"/>
        <v>2.1146977845351732E-4</v>
      </c>
      <c r="AM430" s="18">
        <f t="shared" si="480"/>
        <v>1.8183533686036785E-2</v>
      </c>
      <c r="AN430" s="18">
        <f t="shared" si="481"/>
        <v>1.9436968893232417E-2</v>
      </c>
      <c r="AO430" s="18">
        <f t="shared" si="482"/>
        <v>1.0388403219078251E-2</v>
      </c>
      <c r="AP430" s="18">
        <f t="shared" si="483"/>
        <v>3.7015003740194178E-3</v>
      </c>
      <c r="AQ430" s="18">
        <f t="shared" si="484"/>
        <v>9.8916344961253572E-4</v>
      </c>
      <c r="AR430" s="18">
        <f t="shared" si="485"/>
        <v>4.0561511507183516E-4</v>
      </c>
      <c r="AS430" s="18">
        <f t="shared" si="486"/>
        <v>9.27635190626878E-4</v>
      </c>
      <c r="AT430" s="18">
        <f t="shared" si="487"/>
        <v>1.0607433191154221E-3</v>
      </c>
      <c r="AU430" s="18">
        <f t="shared" si="488"/>
        <v>8.086342565246505E-4</v>
      </c>
      <c r="AV430" s="18">
        <f t="shared" si="489"/>
        <v>4.6233335792098196E-4</v>
      </c>
      <c r="AW430" s="18">
        <f t="shared" si="490"/>
        <v>1.4360155704190072E-5</v>
      </c>
      <c r="AX430" s="18">
        <f t="shared" si="491"/>
        <v>6.9309077786420302E-3</v>
      </c>
      <c r="AY430" s="18">
        <f t="shared" si="492"/>
        <v>7.4086721107887096E-3</v>
      </c>
      <c r="AZ430" s="18">
        <f t="shared" si="493"/>
        <v>3.9596849502398597E-3</v>
      </c>
      <c r="BA430" s="18">
        <f t="shared" si="494"/>
        <v>1.4108785551753325E-3</v>
      </c>
      <c r="BB430" s="18">
        <f t="shared" si="495"/>
        <v>3.7703346146258188E-4</v>
      </c>
      <c r="BC430" s="18">
        <f t="shared" si="496"/>
        <v>8.0604659013923703E-5</v>
      </c>
      <c r="BD430" s="18">
        <f t="shared" si="497"/>
        <v>7.2262525264183108E-5</v>
      </c>
      <c r="BE430" s="18">
        <f t="shared" si="498"/>
        <v>1.6526322345445231E-4</v>
      </c>
      <c r="BF430" s="18">
        <f t="shared" si="499"/>
        <v>1.8897715604808372E-4</v>
      </c>
      <c r="BG430" s="18">
        <f t="shared" si="500"/>
        <v>1.4406256379584801E-4</v>
      </c>
      <c r="BH430" s="18">
        <f t="shared" si="501"/>
        <v>8.2367186812855108E-5</v>
      </c>
      <c r="BI430" s="18">
        <f t="shared" si="502"/>
        <v>3.767448411137772E-5</v>
      </c>
      <c r="BJ430" s="19">
        <f t="shared" si="503"/>
        <v>0.63797161783537171</v>
      </c>
      <c r="BK430" s="19">
        <f t="shared" si="504"/>
        <v>0.19618536060582181</v>
      </c>
      <c r="BL430" s="19">
        <f t="shared" si="505"/>
        <v>0.15691720918719357</v>
      </c>
      <c r="BM430" s="19">
        <f t="shared" si="506"/>
        <v>0.64245893226290807</v>
      </c>
      <c r="BN430" s="19">
        <f t="shared" si="507"/>
        <v>0.3483207025869825</v>
      </c>
    </row>
    <row r="431" spans="1:66" x14ac:dyDescent="0.25">
      <c r="A431" t="s">
        <v>196</v>
      </c>
      <c r="B431" t="s">
        <v>304</v>
      </c>
      <c r="C431" t="s">
        <v>199</v>
      </c>
      <c r="D431" s="16">
        <v>44379</v>
      </c>
      <c r="E431" s="15">
        <f>VLOOKUP(A431,home!$A$2:$E$405,3,FALSE)</f>
        <v>1.58378378378378</v>
      </c>
      <c r="F431" s="15">
        <f>VLOOKUP(B431,home!$B$2:$E$405,3,FALSE)</f>
        <v>0.95</v>
      </c>
      <c r="G431" s="15">
        <f>VLOOKUP(C431,away!$B$2:$E$405,4,FALSE)</f>
        <v>0.69</v>
      </c>
      <c r="H431" s="15">
        <f>VLOOKUP(A431,away!$A$2:$E$405,3,FALSE)</f>
        <v>1.48648648648649</v>
      </c>
      <c r="I431" s="15">
        <f>VLOOKUP(C431,away!$B$2:$E$405,3,FALSE)</f>
        <v>0.63</v>
      </c>
      <c r="J431" s="15">
        <f>VLOOKUP(B431,home!$B$2:$E$405,4,FALSE)</f>
        <v>1.88</v>
      </c>
      <c r="K431" s="17">
        <f t="shared" si="508"/>
        <v>1.0381702702702675</v>
      </c>
      <c r="L431" s="17">
        <f t="shared" si="509"/>
        <v>1.7605945945945987</v>
      </c>
      <c r="M431" s="18">
        <f t="shared" si="454"/>
        <v>6.0885217673902217E-2</v>
      </c>
      <c r="N431" s="18">
        <f t="shared" si="455"/>
        <v>6.320922288797913E-2</v>
      </c>
      <c r="O431" s="18">
        <f t="shared" si="456"/>
        <v>0.10719418512738775</v>
      </c>
      <c r="P431" s="18">
        <f t="shared" si="457"/>
        <v>0.11128581614510122</v>
      </c>
      <c r="Q431" s="18">
        <f t="shared" si="458"/>
        <v>3.2810968004593433E-2</v>
      </c>
      <c r="R431" s="18">
        <f t="shared" si="459"/>
        <v>9.4362751453625826E-2</v>
      </c>
      <c r="S431" s="18">
        <f t="shared" si="460"/>
        <v>5.0851969280179529E-2</v>
      </c>
      <c r="T431" s="18">
        <f t="shared" si="461"/>
        <v>5.7766812912303511E-2</v>
      </c>
      <c r="U431" s="18">
        <f t="shared" si="462"/>
        <v>9.7964603180056786E-2</v>
      </c>
      <c r="V431" s="18">
        <f t="shared" si="463"/>
        <v>1.0327452796762285E-2</v>
      </c>
      <c r="W431" s="18">
        <f t="shared" si="464"/>
        <v>1.1354457173719289E-2</v>
      </c>
      <c r="X431" s="18">
        <f t="shared" si="465"/>
        <v>1.9990595924606041E-2</v>
      </c>
      <c r="Y431" s="18">
        <f t="shared" si="466"/>
        <v>1.759766756379311E-2</v>
      </c>
      <c r="Z431" s="18">
        <f t="shared" si="467"/>
        <v>5.5378183380109094E-2</v>
      </c>
      <c r="AA431" s="18">
        <f t="shared" si="468"/>
        <v>5.7491983606804291E-2</v>
      </c>
      <c r="AB431" s="18">
        <f t="shared" si="469"/>
        <v>2.9843234079724897E-2</v>
      </c>
      <c r="AC431" s="18">
        <f t="shared" si="470"/>
        <v>1.179780430595731E-3</v>
      </c>
      <c r="AD431" s="18">
        <f t="shared" si="471"/>
        <v>2.9469649682030826E-3</v>
      </c>
      <c r="AE431" s="18">
        <f t="shared" si="472"/>
        <v>5.1884105934779899E-3</v>
      </c>
      <c r="AF431" s="18">
        <f t="shared" si="473"/>
        <v>4.5673438227073525E-3</v>
      </c>
      <c r="AG431" s="18">
        <f t="shared" si="474"/>
        <v>2.680413615304533E-3</v>
      </c>
      <c r="AH431" s="18">
        <f t="shared" si="475"/>
        <v>2.4374632579372116E-2</v>
      </c>
      <c r="AI431" s="18">
        <f t="shared" si="476"/>
        <v>2.5305018892665215E-2</v>
      </c>
      <c r="AJ431" s="18">
        <f t="shared" si="477"/>
        <v>1.3135459151496234E-2</v>
      </c>
      <c r="AK431" s="18">
        <f t="shared" si="478"/>
        <v>4.5456143924776354E-3</v>
      </c>
      <c r="AL431" s="18">
        <f t="shared" si="479"/>
        <v>8.6255963668594799E-5</v>
      </c>
      <c r="AM431" s="18">
        <f t="shared" si="480"/>
        <v>6.118902835032811E-4</v>
      </c>
      <c r="AN431" s="18">
        <f t="shared" si="481"/>
        <v>1.0772907256208332E-3</v>
      </c>
      <c r="AO431" s="18">
        <f t="shared" si="482"/>
        <v>9.4833611416746621E-4</v>
      </c>
      <c r="AP431" s="18">
        <f t="shared" si="483"/>
        <v>5.5654514548736248E-4</v>
      </c>
      <c r="AQ431" s="18">
        <f t="shared" si="484"/>
        <v>2.4496259369822864E-4</v>
      </c>
      <c r="AR431" s="18">
        <f t="shared" si="485"/>
        <v>8.5827692728943847E-3</v>
      </c>
      <c r="AS431" s="18">
        <f t="shared" si="486"/>
        <v>8.91037589570811E-3</v>
      </c>
      <c r="AT431" s="18">
        <f t="shared" si="487"/>
        <v>4.6252436759284827E-3</v>
      </c>
      <c r="AU431" s="18">
        <f t="shared" si="488"/>
        <v>1.6005968257015062E-3</v>
      </c>
      <c r="AV431" s="18">
        <f t="shared" si="489"/>
        <v>4.1542300978306623E-4</v>
      </c>
      <c r="AW431" s="18">
        <f t="shared" si="490"/>
        <v>4.3793996861684129E-6</v>
      </c>
      <c r="AX431" s="18">
        <f t="shared" si="491"/>
        <v>1.0587438350005865E-4</v>
      </c>
      <c r="AY431" s="18">
        <f t="shared" si="492"/>
        <v>1.8640186729623881E-4</v>
      </c>
      <c r="AZ431" s="18">
        <f t="shared" si="493"/>
        <v>1.6408905999204892E-4</v>
      </c>
      <c r="BA431" s="18">
        <f t="shared" si="494"/>
        <v>9.6298104018036729E-5</v>
      </c>
      <c r="BB431" s="18">
        <f t="shared" si="495"/>
        <v>4.2385480350965948E-5</v>
      </c>
      <c r="BC431" s="18">
        <f t="shared" si="496"/>
        <v>1.4924729519041237E-5</v>
      </c>
      <c r="BD431" s="18">
        <f t="shared" si="497"/>
        <v>2.5184628647517476E-3</v>
      </c>
      <c r="BE431" s="18">
        <f t="shared" si="498"/>
        <v>2.6145932729649537E-3</v>
      </c>
      <c r="BF431" s="18">
        <f t="shared" si="499"/>
        <v>1.3571965024204245E-3</v>
      </c>
      <c r="BG431" s="18">
        <f t="shared" si="500"/>
        <v>4.6966701990922466E-4</v>
      </c>
      <c r="BH431" s="18">
        <f t="shared" si="501"/>
        <v>1.2189858424904772E-4</v>
      </c>
      <c r="BI431" s="18">
        <f t="shared" si="502"/>
        <v>2.5310297231079376E-5</v>
      </c>
      <c r="BJ431" s="19">
        <f t="shared" si="503"/>
        <v>0.222161855953841</v>
      </c>
      <c r="BK431" s="19">
        <f t="shared" si="504"/>
        <v>0.23480289415750585</v>
      </c>
      <c r="BL431" s="19">
        <f t="shared" si="505"/>
        <v>0.48545901968515281</v>
      </c>
      <c r="BM431" s="19">
        <f t="shared" si="506"/>
        <v>0.52787176941640901</v>
      </c>
      <c r="BN431" s="19">
        <f t="shared" si="507"/>
        <v>0.46974816129258962</v>
      </c>
    </row>
    <row r="432" spans="1:66" x14ac:dyDescent="0.25">
      <c r="A432" t="s">
        <v>32</v>
      </c>
      <c r="B432" t="s">
        <v>208</v>
      </c>
      <c r="C432" t="s">
        <v>35</v>
      </c>
      <c r="D432" s="16">
        <v>44379</v>
      </c>
      <c r="E432" s="15">
        <f>VLOOKUP(A432,home!$A$2:$E$405,3,FALSE)</f>
        <v>1.2292993630573199</v>
      </c>
      <c r="F432" s="15">
        <f>VLOOKUP(B432,home!$B$2:$E$405,3,FALSE)</f>
        <v>1.27</v>
      </c>
      <c r="G432" s="15">
        <f>VLOOKUP(C432,away!$B$2:$E$405,4,FALSE)</f>
        <v>0.9</v>
      </c>
      <c r="H432" s="15">
        <f>VLOOKUP(A432,away!$A$2:$E$405,3,FALSE)</f>
        <v>1.1337579617834399</v>
      </c>
      <c r="I432" s="15">
        <f>VLOOKUP(C432,away!$B$2:$E$405,3,FALSE)</f>
        <v>1.81</v>
      </c>
      <c r="J432" s="15">
        <f>VLOOKUP(B432,home!$B$2:$E$405,4,FALSE)</f>
        <v>0.59</v>
      </c>
      <c r="K432" s="17">
        <f t="shared" si="508"/>
        <v>1.4050891719745167</v>
      </c>
      <c r="L432" s="17">
        <f t="shared" si="509"/>
        <v>1.2107401273885354</v>
      </c>
      <c r="M432" s="18">
        <f t="shared" si="454"/>
        <v>7.3107135848580682E-2</v>
      </c>
      <c r="N432" s="18">
        <f t="shared" si="455"/>
        <v>0.10272204497491073</v>
      </c>
      <c r="O432" s="18">
        <f t="shared" si="456"/>
        <v>8.8513742970321524E-2</v>
      </c>
      <c r="P432" s="18">
        <f t="shared" si="457"/>
        <v>0.12436970181853427</v>
      </c>
      <c r="Q432" s="18">
        <f t="shared" si="458"/>
        <v>7.2166816558663208E-2</v>
      </c>
      <c r="R432" s="18">
        <f t="shared" si="459"/>
        <v>5.3583570219761595E-2</v>
      </c>
      <c r="S432" s="18">
        <f t="shared" si="460"/>
        <v>5.289436711919631E-2</v>
      </c>
      <c r="T432" s="18">
        <f t="shared" si="461"/>
        <v>8.737526067346095E-2</v>
      </c>
      <c r="U432" s="18">
        <f t="shared" si="462"/>
        <v>7.5289694311523186E-2</v>
      </c>
      <c r="V432" s="18">
        <f t="shared" si="463"/>
        <v>9.9981981392955142E-3</v>
      </c>
      <c r="W432" s="18">
        <f t="shared" si="464"/>
        <v>3.3800270840816327E-2</v>
      </c>
      <c r="X432" s="18">
        <f t="shared" si="465"/>
        <v>4.0923344223576949E-2</v>
      </c>
      <c r="Y432" s="18">
        <f t="shared" si="466"/>
        <v>2.4773767499209228E-2</v>
      </c>
      <c r="Z432" s="18">
        <f t="shared" si="467"/>
        <v>2.1625259544602232E-2</v>
      </c>
      <c r="AA432" s="18">
        <f t="shared" si="468"/>
        <v>3.0385418027259165E-2</v>
      </c>
      <c r="AB432" s="18">
        <f t="shared" si="469"/>
        <v>2.134711092801057E-2</v>
      </c>
      <c r="AC432" s="18">
        <f t="shared" si="470"/>
        <v>1.0630570693214245E-3</v>
      </c>
      <c r="AD432" s="18">
        <f t="shared" si="471"/>
        <v>1.1873098642059245E-2</v>
      </c>
      <c r="AE432" s="18">
        <f t="shared" si="472"/>
        <v>1.4375236962383454E-2</v>
      </c>
      <c r="AF432" s="18">
        <f t="shared" si="473"/>
        <v>8.7023381155382652E-3</v>
      </c>
      <c r="AG432" s="18">
        <f t="shared" si="474"/>
        <v>3.5120899861949694E-3</v>
      </c>
      <c r="AH432" s="18">
        <f t="shared" si="475"/>
        <v>6.5456423739604641E-3</v>
      </c>
      <c r="AI432" s="18">
        <f t="shared" si="476"/>
        <v>9.1972112232694171E-3</v>
      </c>
      <c r="AJ432" s="18">
        <f t="shared" si="477"/>
        <v>6.4614509510891802E-3</v>
      </c>
      <c r="AK432" s="18">
        <f t="shared" si="478"/>
        <v>3.026304922206618E-3</v>
      </c>
      <c r="AL432" s="18">
        <f t="shared" si="479"/>
        <v>7.2338815735540623E-5</v>
      </c>
      <c r="AM432" s="18">
        <f t="shared" si="480"/>
        <v>3.3365524679485549E-3</v>
      </c>
      <c r="AN432" s="18">
        <f t="shared" si="481"/>
        <v>4.0396979600825647E-3</v>
      </c>
      <c r="AO432" s="18">
        <f t="shared" si="482"/>
        <v>2.4455122114007861E-3</v>
      </c>
      <c r="AP432" s="18">
        <f t="shared" si="483"/>
        <v>9.8695992212053589E-4</v>
      </c>
      <c r="AQ432" s="18">
        <f t="shared" si="484"/>
        <v>2.9873799545889921E-4</v>
      </c>
      <c r="AR432" s="18">
        <f t="shared" si="485"/>
        <v>1.5850143763377364E-3</v>
      </c>
      <c r="AS432" s="18">
        <f t="shared" si="486"/>
        <v>2.227086537616095E-3</v>
      </c>
      <c r="AT432" s="18">
        <f t="shared" si="487"/>
        <v>1.5646275895272964E-3</v>
      </c>
      <c r="AU432" s="18">
        <f t="shared" si="488"/>
        <v>7.3281376140579802E-4</v>
      </c>
      <c r="AV432" s="18">
        <f t="shared" si="489"/>
        <v>2.5741717030630076E-4</v>
      </c>
      <c r="AW432" s="18">
        <f t="shared" si="490"/>
        <v>3.418406591651232E-6</v>
      </c>
      <c r="AX432" s="18">
        <f t="shared" si="491"/>
        <v>7.8135895740656127E-4</v>
      </c>
      <c r="AY432" s="18">
        <f t="shared" si="492"/>
        <v>9.4602264362659302E-4</v>
      </c>
      <c r="AZ432" s="18">
        <f t="shared" si="493"/>
        <v>5.7269378802845031E-4</v>
      </c>
      <c r="BA432" s="18">
        <f t="shared" si="494"/>
        <v>2.3112778329072964E-4</v>
      </c>
      <c r="BB432" s="18">
        <f t="shared" si="495"/>
        <v>6.9958920446111972E-5</v>
      </c>
      <c r="BC432" s="18">
        <f t="shared" si="496"/>
        <v>1.6940414450577993E-5</v>
      </c>
      <c r="BD432" s="18">
        <f t="shared" si="497"/>
        <v>3.1984008465330195E-4</v>
      </c>
      <c r="BE432" s="18">
        <f t="shared" si="498"/>
        <v>4.4940383970976729E-4</v>
      </c>
      <c r="BF432" s="18">
        <f t="shared" si="499"/>
        <v>3.1572623450998278E-4</v>
      </c>
      <c r="BG432" s="18">
        <f t="shared" si="500"/>
        <v>1.4787450447275465E-4</v>
      </c>
      <c r="BH432" s="18">
        <f t="shared" si="501"/>
        <v>5.1944216261441165E-5</v>
      </c>
      <c r="BI432" s="18">
        <f t="shared" si="502"/>
        <v>1.4597251163130712E-5</v>
      </c>
      <c r="BJ432" s="19">
        <f t="shared" si="503"/>
        <v>0.41394983154107362</v>
      </c>
      <c r="BK432" s="19">
        <f t="shared" si="504"/>
        <v>0.26245082145429033</v>
      </c>
      <c r="BL432" s="19">
        <f t="shared" si="505"/>
        <v>0.30201649149336535</v>
      </c>
      <c r="BM432" s="19">
        <f t="shared" si="506"/>
        <v>0.48463678740552446</v>
      </c>
      <c r="BN432" s="19">
        <f t="shared" si="507"/>
        <v>0.51446301239077197</v>
      </c>
    </row>
    <row r="433" spans="1:66" x14ac:dyDescent="0.25">
      <c r="A433" t="s">
        <v>213</v>
      </c>
      <c r="B433" t="s">
        <v>216</v>
      </c>
      <c r="C433" t="s">
        <v>315</v>
      </c>
      <c r="D433" s="16">
        <v>44379</v>
      </c>
      <c r="E433" s="15">
        <f>VLOOKUP(A433,home!$A$2:$E$405,3,FALSE)</f>
        <v>1.25308641975309</v>
      </c>
      <c r="F433" s="15">
        <f>VLOOKUP(B433,home!$B$2:$E$405,3,FALSE)</f>
        <v>0.63</v>
      </c>
      <c r="G433" s="15">
        <f>VLOOKUP(C433,away!$B$2:$E$405,4,FALSE)</f>
        <v>0.37</v>
      </c>
      <c r="H433" s="15">
        <f>VLOOKUP(A433,away!$A$2:$E$405,3,FALSE)</f>
        <v>1.2160493827160499</v>
      </c>
      <c r="I433" s="15">
        <f>VLOOKUP(C433,away!$B$2:$E$405,3,FALSE)</f>
        <v>1.54</v>
      </c>
      <c r="J433" s="15">
        <f>VLOOKUP(B433,home!$B$2:$E$405,4,FALSE)</f>
        <v>1.35</v>
      </c>
      <c r="K433" s="17">
        <f t="shared" si="508"/>
        <v>0.29209444444444527</v>
      </c>
      <c r="L433" s="17">
        <f t="shared" si="509"/>
        <v>2.5281666666666678</v>
      </c>
      <c r="M433" s="18">
        <f t="shared" si="454"/>
        <v>5.9590380966769996E-2</v>
      </c>
      <c r="N433" s="18">
        <f t="shared" si="455"/>
        <v>1.7406019222721527E-2</v>
      </c>
      <c r="O433" s="18">
        <f t="shared" si="456"/>
        <v>0.15065441481415573</v>
      </c>
      <c r="P433" s="18">
        <f t="shared" si="457"/>
        <v>4.4005317598243818E-2</v>
      </c>
      <c r="Q433" s="18">
        <f t="shared" si="458"/>
        <v>2.5421007574250891E-3</v>
      </c>
      <c r="R433" s="18">
        <f t="shared" si="459"/>
        <v>0.19043973485966081</v>
      </c>
      <c r="S433" s="18">
        <f t="shared" si="460"/>
        <v>8.1240795305628291E-3</v>
      </c>
      <c r="T433" s="18">
        <f t="shared" si="461"/>
        <v>6.426854398230198E-3</v>
      </c>
      <c r="U433" s="18">
        <f t="shared" si="462"/>
        <v>5.5626388553980083E-2</v>
      </c>
      <c r="V433" s="18">
        <f t="shared" si="463"/>
        <v>6.6659285560266438E-4</v>
      </c>
      <c r="W433" s="18">
        <f t="shared" si="464"/>
        <v>2.4751116948729498E-4</v>
      </c>
      <c r="X433" s="18">
        <f t="shared" si="465"/>
        <v>6.2574948832546317E-4</v>
      </c>
      <c r="Y433" s="18">
        <f t="shared" si="466"/>
        <v>7.9099949903407981E-4</v>
      </c>
      <c r="Z433" s="18">
        <f t="shared" si="467"/>
        <v>0.1604877965603442</v>
      </c>
      <c r="AA433" s="18">
        <f t="shared" si="468"/>
        <v>4.6877593776406899E-2</v>
      </c>
      <c r="AB433" s="18">
        <f t="shared" si="469"/>
        <v>6.8463423555059771E-3</v>
      </c>
      <c r="AC433" s="18">
        <f t="shared" si="470"/>
        <v>3.0765903241868372E-5</v>
      </c>
      <c r="AD433" s="18">
        <f t="shared" si="471"/>
        <v>1.8074159386296584E-5</v>
      </c>
      <c r="AE433" s="18">
        <f t="shared" si="472"/>
        <v>4.5694487288455497E-5</v>
      </c>
      <c r="AF433" s="18">
        <f t="shared" si="473"/>
        <v>5.7761639806548499E-5</v>
      </c>
      <c r="AG433" s="18">
        <f t="shared" si="474"/>
        <v>4.8677017456974134E-5</v>
      </c>
      <c r="AH433" s="18">
        <f t="shared" si="475"/>
        <v>0.10143497441766093</v>
      </c>
      <c r="AI433" s="18">
        <f t="shared" si="476"/>
        <v>2.9628592499763188E-2</v>
      </c>
      <c r="AJ433" s="18">
        <f t="shared" si="477"/>
        <v>4.3271736329445918E-3</v>
      </c>
      <c r="AK433" s="18">
        <f t="shared" si="478"/>
        <v>4.2131445944320088E-4</v>
      </c>
      <c r="AL433" s="18">
        <f t="shared" si="479"/>
        <v>9.0877978720104246E-7</v>
      </c>
      <c r="AM433" s="18">
        <f t="shared" si="480"/>
        <v>1.0558723089481313E-6</v>
      </c>
      <c r="AN433" s="18">
        <f t="shared" si="481"/>
        <v>2.6694211757390346E-6</v>
      </c>
      <c r="AO433" s="18">
        <f t="shared" si="482"/>
        <v>3.3743708178987868E-6</v>
      </c>
      <c r="AP433" s="18">
        <f t="shared" si="483"/>
        <v>2.8436572742614844E-6</v>
      </c>
      <c r="AQ433" s="18">
        <f t="shared" si="484"/>
        <v>1.7973098830530197E-6</v>
      </c>
      <c r="AR433" s="18">
        <f t="shared" si="485"/>
        <v>5.1288904231383325E-2</v>
      </c>
      <c r="AS433" s="18">
        <f t="shared" si="486"/>
        <v>1.4981203987630269E-2</v>
      </c>
      <c r="AT433" s="18">
        <f t="shared" si="487"/>
        <v>2.1879632279378854E-3</v>
      </c>
      <c r="AU433" s="18">
        <f t="shared" si="488"/>
        <v>2.1303063450979728E-4</v>
      </c>
      <c r="AV433" s="18">
        <f t="shared" si="489"/>
        <v>1.5556266209196724E-5</v>
      </c>
      <c r="AW433" s="18">
        <f t="shared" si="490"/>
        <v>1.8641684611325933E-8</v>
      </c>
      <c r="AX433" s="18">
        <f t="shared" si="491"/>
        <v>5.1402405914413001E-8</v>
      </c>
      <c r="AY433" s="18">
        <f t="shared" si="492"/>
        <v>1.2995384921928853E-7</v>
      </c>
      <c r="AZ433" s="18">
        <f t="shared" si="493"/>
        <v>1.6427249490061574E-7</v>
      </c>
      <c r="BA433" s="18">
        <f t="shared" si="494"/>
        <v>1.384360819526356E-7</v>
      </c>
      <c r="BB433" s="18">
        <f t="shared" si="495"/>
        <v>8.7497371964147099E-8</v>
      </c>
      <c r="BC433" s="18">
        <f t="shared" si="496"/>
        <v>4.4241587844138276E-8</v>
      </c>
      <c r="BD433" s="18">
        <f t="shared" si="497"/>
        <v>2.161114967460705E-2</v>
      </c>
      <c r="BE433" s="18">
        <f t="shared" si="498"/>
        <v>6.3124967580100999E-3</v>
      </c>
      <c r="BF433" s="18">
        <f t="shared" si="499"/>
        <v>9.2192261679416071E-4</v>
      </c>
      <c r="BG433" s="18">
        <f t="shared" si="500"/>
        <v>8.9762824857753199E-5</v>
      </c>
      <c r="BH433" s="18">
        <f t="shared" si="501"/>
        <v>6.5548056146473641E-6</v>
      </c>
      <c r="BI433" s="18">
        <f t="shared" si="502"/>
        <v>3.8292446089035039E-7</v>
      </c>
      <c r="BJ433" s="19">
        <f t="shared" si="503"/>
        <v>2.8221798274413623E-2</v>
      </c>
      <c r="BK433" s="19">
        <f t="shared" si="504"/>
        <v>0.11241817558805761</v>
      </c>
      <c r="BL433" s="19">
        <f t="shared" si="505"/>
        <v>0.68388545732153638</v>
      </c>
      <c r="BM433" s="19">
        <f t="shared" si="506"/>
        <v>0.52037514821321007</v>
      </c>
      <c r="BN433" s="19">
        <f t="shared" si="507"/>
        <v>0.46463796821897702</v>
      </c>
    </row>
    <row r="434" spans="1:66" x14ac:dyDescent="0.25">
      <c r="A434" t="s">
        <v>340</v>
      </c>
      <c r="B434" t="s">
        <v>418</v>
      </c>
      <c r="C434" t="s">
        <v>361</v>
      </c>
      <c r="D434" s="16">
        <v>44379</v>
      </c>
      <c r="E434" s="15">
        <f>VLOOKUP(A434,home!$A$2:$E$405,3,FALSE)</f>
        <v>1.36279069767442</v>
      </c>
      <c r="F434" s="15">
        <f>VLOOKUP(B434,home!$B$2:$E$405,3,FALSE)</f>
        <v>1.2</v>
      </c>
      <c r="G434" s="15">
        <f>VLOOKUP(C434,away!$B$2:$E$405,4,FALSE)</f>
        <v>1.2</v>
      </c>
      <c r="H434" s="15">
        <f>VLOOKUP(A434,away!$A$2:$E$405,3,FALSE)</f>
        <v>1.15348837209302</v>
      </c>
      <c r="I434" s="15">
        <f>VLOOKUP(C434,away!$B$2:$E$405,3,FALSE)</f>
        <v>0.6</v>
      </c>
      <c r="J434" s="15">
        <f>VLOOKUP(B434,home!$B$2:$E$405,4,FALSE)</f>
        <v>0.79</v>
      </c>
      <c r="K434" s="17">
        <f t="shared" si="508"/>
        <v>1.9624186046511647</v>
      </c>
      <c r="L434" s="17">
        <f t="shared" si="509"/>
        <v>0.54675348837209148</v>
      </c>
      <c r="M434" s="18">
        <f t="shared" si="454"/>
        <v>8.1335549642677821E-2</v>
      </c>
      <c r="N434" s="18">
        <f t="shared" si="455"/>
        <v>0.15961439583831935</v>
      </c>
      <c r="O434" s="18">
        <f t="shared" si="456"/>
        <v>4.4470495495795515E-2</v>
      </c>
      <c r="P434" s="18">
        <f t="shared" si="457"/>
        <v>8.726972771900493E-2</v>
      </c>
      <c r="Q434" s="18">
        <f t="shared" si="458"/>
        <v>0.15661512998163671</v>
      </c>
      <c r="R434" s="18">
        <f t="shared" si="459"/>
        <v>1.2157199270980789E-2</v>
      </c>
      <c r="S434" s="18">
        <f t="shared" si="460"/>
        <v>2.3409214696426674E-2</v>
      </c>
      <c r="T434" s="18">
        <f t="shared" si="461"/>
        <v>8.5629868649308383E-2</v>
      </c>
      <c r="U434" s="18">
        <f t="shared" si="462"/>
        <v>2.3857514029824275E-2</v>
      </c>
      <c r="V434" s="18">
        <f t="shared" si="463"/>
        <v>2.7907925209521875E-3</v>
      </c>
      <c r="W434" s="18">
        <f t="shared" si="464"/>
        <v>0.10244814828194145</v>
      </c>
      <c r="X434" s="18">
        <f t="shared" si="465"/>
        <v>5.6013882450412771E-2</v>
      </c>
      <c r="Y434" s="18">
        <f t="shared" si="466"/>
        <v>1.5312892813513727E-2</v>
      </c>
      <c r="Z434" s="18">
        <f t="shared" si="467"/>
        <v>2.2156637034144648E-3</v>
      </c>
      <c r="AA434" s="18">
        <f t="shared" si="468"/>
        <v>4.3480596732308457E-3</v>
      </c>
      <c r="AB434" s="18">
        <f t="shared" si="469"/>
        <v>4.2663565984408392E-3</v>
      </c>
      <c r="AC434" s="18">
        <f t="shared" si="470"/>
        <v>1.8715041000959962E-4</v>
      </c>
      <c r="AD434" s="18">
        <f t="shared" si="471"/>
        <v>5.0261538050135786E-2</v>
      </c>
      <c r="AE434" s="18">
        <f t="shared" si="472"/>
        <v>2.7480671259858345E-2</v>
      </c>
      <c r="AF434" s="18">
        <f t="shared" si="473"/>
        <v>7.5125764370671134E-3</v>
      </c>
      <c r="AG434" s="18">
        <f t="shared" si="474"/>
        <v>1.3691757912094745E-3</v>
      </c>
      <c r="AH434" s="18">
        <f t="shared" si="475"/>
        <v>3.0285546472532142E-4</v>
      </c>
      <c r="AI434" s="18">
        <f t="shared" si="476"/>
        <v>5.9432919849724522E-4</v>
      </c>
      <c r="AJ434" s="18">
        <f t="shared" si="477"/>
        <v>5.8316133820920468E-4</v>
      </c>
      <c r="AK434" s="18">
        <f t="shared" si="478"/>
        <v>3.814688865383379E-4</v>
      </c>
      <c r="AL434" s="18">
        <f t="shared" si="479"/>
        <v>8.0321903009396949E-6</v>
      </c>
      <c r="AM434" s="18">
        <f t="shared" si="480"/>
        <v>1.972683547359377E-2</v>
      </c>
      <c r="AN434" s="18">
        <f t="shared" si="481"/>
        <v>1.078571610972971E-2</v>
      </c>
      <c r="AO434" s="18">
        <f t="shared" si="482"/>
        <v>2.9485639537928914E-3</v>
      </c>
      <c r="AP434" s="18">
        <f t="shared" si="483"/>
        <v>5.3737920914148998E-4</v>
      </c>
      <c r="AQ434" s="18">
        <f t="shared" si="484"/>
        <v>7.3453489294186334E-5</v>
      </c>
      <c r="AR434" s="18">
        <f t="shared" si="485"/>
        <v>3.3117456362224088E-5</v>
      </c>
      <c r="AS434" s="18">
        <f t="shared" si="486"/>
        <v>6.499031250395163E-5</v>
      </c>
      <c r="AT434" s="18">
        <f t="shared" si="487"/>
        <v>6.3769099189923967E-5</v>
      </c>
      <c r="AU434" s="18">
        <f t="shared" si="488"/>
        <v>4.1713888884050775E-5</v>
      </c>
      <c r="AV434" s="18">
        <f t="shared" si="489"/>
        <v>2.0465027904603163E-5</v>
      </c>
      <c r="AW434" s="18">
        <f t="shared" si="490"/>
        <v>2.3939479505637746E-7</v>
      </c>
      <c r="AX434" s="18">
        <f t="shared" si="491"/>
        <v>6.4520514907121752E-3</v>
      </c>
      <c r="AY434" s="18">
        <f t="shared" si="492"/>
        <v>3.5276816597032343E-3</v>
      </c>
      <c r="AZ434" s="18">
        <f t="shared" si="493"/>
        <v>9.6438612665449626E-4</v>
      </c>
      <c r="BA434" s="18">
        <f t="shared" si="494"/>
        <v>1.7576049296199852E-4</v>
      </c>
      <c r="BB434" s="18">
        <f t="shared" si="495"/>
        <v>2.402441566124278E-5</v>
      </c>
      <c r="BC434" s="18">
        <f t="shared" si="496"/>
        <v>2.62708661377712E-6</v>
      </c>
      <c r="BD434" s="18">
        <f t="shared" si="497"/>
        <v>3.0178474653427538E-6</v>
      </c>
      <c r="BE434" s="18">
        <f t="shared" si="498"/>
        <v>5.9222800119879805E-6</v>
      </c>
      <c r="BF434" s="18">
        <f t="shared" si="499"/>
        <v>5.81099623873947E-6</v>
      </c>
      <c r="BG434" s="18">
        <f t="shared" si="500"/>
        <v>3.8012023768200929E-6</v>
      </c>
      <c r="BH434" s="18">
        <f t="shared" si="501"/>
        <v>1.8648875660789942E-6</v>
      </c>
      <c r="BI434" s="18">
        <f t="shared" si="502"/>
        <v>7.3193801105120903E-7</v>
      </c>
      <c r="BJ434" s="19">
        <f t="shared" si="503"/>
        <v>0.70747675906126206</v>
      </c>
      <c r="BK434" s="19">
        <f t="shared" si="504"/>
        <v>0.19852814883907538</v>
      </c>
      <c r="BL434" s="19">
        <f t="shared" si="505"/>
        <v>9.1206644892757163E-2</v>
      </c>
      <c r="BM434" s="19">
        <f t="shared" si="506"/>
        <v>0.4544372762831857</v>
      </c>
      <c r="BN434" s="19">
        <f t="shared" si="507"/>
        <v>0.54146249794841517</v>
      </c>
    </row>
    <row r="435" spans="1:66" x14ac:dyDescent="0.25">
      <c r="A435" t="s">
        <v>340</v>
      </c>
      <c r="B435" t="s">
        <v>352</v>
      </c>
      <c r="C435" t="s">
        <v>428</v>
      </c>
      <c r="D435" s="16">
        <v>44379</v>
      </c>
      <c r="E435" s="15">
        <f>VLOOKUP(A435,home!$A$2:$E$405,3,FALSE)</f>
        <v>1.36279069767442</v>
      </c>
      <c r="F435" s="15">
        <f>VLOOKUP(B435,home!$B$2:$E$405,3,FALSE)</f>
        <v>1.27</v>
      </c>
      <c r="G435" s="15">
        <f>VLOOKUP(C435,away!$B$2:$E$405,4,FALSE)</f>
        <v>1.07</v>
      </c>
      <c r="H435" s="15">
        <f>VLOOKUP(A435,away!$A$2:$E$405,3,FALSE)</f>
        <v>1.15348837209302</v>
      </c>
      <c r="I435" s="15">
        <f>VLOOKUP(C435,away!$B$2:$E$405,3,FALSE)</f>
        <v>0.8</v>
      </c>
      <c r="J435" s="15">
        <f>VLOOKUP(B435,home!$B$2:$E$405,4,FALSE)</f>
        <v>0.79</v>
      </c>
      <c r="K435" s="17">
        <f t="shared" si="508"/>
        <v>1.8518962790697695</v>
      </c>
      <c r="L435" s="17">
        <f t="shared" si="509"/>
        <v>0.72900465116278867</v>
      </c>
      <c r="M435" s="18">
        <f t="shared" si="454"/>
        <v>7.5705767674489402E-2</v>
      </c>
      <c r="N435" s="18">
        <f t="shared" si="455"/>
        <v>0.14019922946050736</v>
      </c>
      <c r="O435" s="18">
        <f t="shared" si="456"/>
        <v>5.5189856754552263E-2</v>
      </c>
      <c r="P435" s="18">
        <f t="shared" si="457"/>
        <v>0.10220589036614892</v>
      </c>
      <c r="Q435" s="18">
        <f t="shared" si="458"/>
        <v>0.12981721568318119</v>
      </c>
      <c r="R435" s="18">
        <f t="shared" si="459"/>
        <v>2.0116831135538325E-2</v>
      </c>
      <c r="S435" s="18">
        <f t="shared" si="460"/>
        <v>3.4495535632278057E-2</v>
      </c>
      <c r="T435" s="18">
        <f t="shared" si="461"/>
        <v>9.4637354034041998E-2</v>
      </c>
      <c r="U435" s="18">
        <f t="shared" si="462"/>
        <v>3.725428472657831E-2</v>
      </c>
      <c r="V435" s="18">
        <f t="shared" si="463"/>
        <v>5.1744874946697897E-3</v>
      </c>
      <c r="W435" s="18">
        <f t="shared" si="464"/>
        <v>8.0136006227626996E-2</v>
      </c>
      <c r="X435" s="18">
        <f t="shared" si="465"/>
        <v>5.8419521265550285E-2</v>
      </c>
      <c r="Y435" s="18">
        <f t="shared" si="466"/>
        <v>2.1294051360644797E-2</v>
      </c>
      <c r="Z435" s="18">
        <f t="shared" si="467"/>
        <v>4.8884211548212812E-3</v>
      </c>
      <c r="AA435" s="18">
        <f t="shared" si="468"/>
        <v>9.0528489471394767E-3</v>
      </c>
      <c r="AB435" s="18">
        <f t="shared" si="469"/>
        <v>8.382468640094138E-3</v>
      </c>
      <c r="AC435" s="18">
        <f t="shared" si="470"/>
        <v>4.3661064228221275E-4</v>
      </c>
      <c r="AD435" s="18">
        <f t="shared" si="471"/>
        <v>3.7100892938113562E-2</v>
      </c>
      <c r="AE435" s="18">
        <f t="shared" si="472"/>
        <v>2.7046723514177445E-2</v>
      </c>
      <c r="AF435" s="18">
        <f t="shared" si="473"/>
        <v>9.8585936202746603E-3</v>
      </c>
      <c r="AG435" s="18">
        <f t="shared" si="474"/>
        <v>2.3956535343680079E-3</v>
      </c>
      <c r="AH435" s="18">
        <f t="shared" si="475"/>
        <v>8.9092043967682101E-4</v>
      </c>
      <c r="AI435" s="18">
        <f t="shared" si="476"/>
        <v>1.6498922471847078E-3</v>
      </c>
      <c r="AJ435" s="18">
        <f t="shared" si="477"/>
        <v>1.5277146567137104E-3</v>
      </c>
      <c r="AK435" s="18">
        <f t="shared" si="478"/>
        <v>9.4305636274949034E-4</v>
      </c>
      <c r="AL435" s="18">
        <f t="shared" si="479"/>
        <v>2.3577690740636538E-5</v>
      </c>
      <c r="AM435" s="18">
        <f t="shared" si="480"/>
        <v>1.3741401116451687E-2</v>
      </c>
      <c r="AN435" s="18">
        <f t="shared" si="481"/>
        <v>1.0017545327386817E-2</v>
      </c>
      <c r="AO435" s="18">
        <f t="shared" si="482"/>
        <v>3.6514185684495249E-3</v>
      </c>
      <c r="AP435" s="18">
        <f t="shared" si="483"/>
        <v>8.8730037324729184E-4</v>
      </c>
      <c r="AQ435" s="18">
        <f t="shared" si="484"/>
        <v>1.6171152476893852E-4</v>
      </c>
      <c r="AR435" s="18">
        <f t="shared" si="485"/>
        <v>1.2989702886807985E-4</v>
      </c>
      <c r="AS435" s="18">
        <f t="shared" si="486"/>
        <v>2.4055582442301549E-4</v>
      </c>
      <c r="AT435" s="18">
        <f t="shared" si="487"/>
        <v>2.227422180787716E-4</v>
      </c>
      <c r="AU435" s="18">
        <f t="shared" si="488"/>
        <v>1.3749849495060812E-4</v>
      </c>
      <c r="AV435" s="18">
        <f t="shared" si="489"/>
        <v>6.3658237794181135E-5</v>
      </c>
      <c r="AW435" s="18">
        <f t="shared" si="490"/>
        <v>8.841902557417863E-7</v>
      </c>
      <c r="AX435" s="18">
        <f t="shared" si="491"/>
        <v>4.2412749327936745E-3</v>
      </c>
      <c r="AY435" s="18">
        <f t="shared" si="492"/>
        <v>3.0919091528667326E-3</v>
      </c>
      <c r="AZ435" s="18">
        <f t="shared" si="493"/>
        <v>1.127008076706323E-3</v>
      </c>
      <c r="BA435" s="18">
        <f t="shared" si="494"/>
        <v>2.7386470993897948E-4</v>
      </c>
      <c r="BB435" s="18">
        <f t="shared" si="495"/>
        <v>4.9912161833715996E-5</v>
      </c>
      <c r="BC435" s="18">
        <f t="shared" si="496"/>
        <v>7.2772396252737581E-6</v>
      </c>
      <c r="BD435" s="18">
        <f t="shared" si="497"/>
        <v>1.5782589702842871E-5</v>
      </c>
      <c r="BE435" s="18">
        <f t="shared" si="498"/>
        <v>2.9227719144779571E-5</v>
      </c>
      <c r="BF435" s="18">
        <f t="shared" si="499"/>
        <v>2.7063352164956774E-5</v>
      </c>
      <c r="BG435" s="18">
        <f t="shared" si="500"/>
        <v>1.6706173724479418E-5</v>
      </c>
      <c r="BH435" s="18">
        <f t="shared" si="501"/>
        <v>7.7345252394641427E-6</v>
      </c>
      <c r="BI435" s="18">
        <f t="shared" si="502"/>
        <v>2.8647077022669747E-6</v>
      </c>
      <c r="BJ435" s="19">
        <f t="shared" si="503"/>
        <v>0.63815586482255526</v>
      </c>
      <c r="BK435" s="19">
        <f t="shared" si="504"/>
        <v>0.22113377865347572</v>
      </c>
      <c r="BL435" s="19">
        <f t="shared" si="505"/>
        <v>0.13590160478202071</v>
      </c>
      <c r="BM435" s="19">
        <f t="shared" si="506"/>
        <v>0.47375385337584441</v>
      </c>
      <c r="BN435" s="19">
        <f t="shared" si="507"/>
        <v>0.52323479107441739</v>
      </c>
    </row>
    <row r="436" spans="1:66" x14ac:dyDescent="0.25">
      <c r="A436" t="s">
        <v>340</v>
      </c>
      <c r="B436" t="s">
        <v>405</v>
      </c>
      <c r="C436" t="s">
        <v>377</v>
      </c>
      <c r="D436" s="16">
        <v>44379</v>
      </c>
      <c r="E436" s="15">
        <f>VLOOKUP(A436,home!$A$2:$E$405,3,FALSE)</f>
        <v>1.36279069767442</v>
      </c>
      <c r="F436" s="15">
        <f>VLOOKUP(B436,home!$B$2:$E$405,3,FALSE)</f>
        <v>0.87</v>
      </c>
      <c r="G436" s="15">
        <f>VLOOKUP(C436,away!$B$2:$E$405,4,FALSE)</f>
        <v>0.87</v>
      </c>
      <c r="H436" s="15">
        <f>VLOOKUP(A436,away!$A$2:$E$405,3,FALSE)</f>
        <v>1.15348837209302</v>
      </c>
      <c r="I436" s="15">
        <f>VLOOKUP(C436,away!$B$2:$E$405,3,FALSE)</f>
        <v>0.87</v>
      </c>
      <c r="J436" s="15">
        <f>VLOOKUP(B436,home!$B$2:$E$405,4,FALSE)</f>
        <v>1.18</v>
      </c>
      <c r="K436" s="17">
        <f t="shared" si="508"/>
        <v>1.0314962790697684</v>
      </c>
      <c r="L436" s="17">
        <f t="shared" si="509"/>
        <v>1.1841711627906943</v>
      </c>
      <c r="M436" s="18">
        <f t="shared" si="454"/>
        <v>0.10908068493120916</v>
      </c>
      <c r="N436" s="18">
        <f t="shared" si="455"/>
        <v>0.112516320624924</v>
      </c>
      <c r="O436" s="18">
        <f t="shared" si="456"/>
        <v>0.12917020151299533</v>
      </c>
      <c r="P436" s="18">
        <f t="shared" si="457"/>
        <v>0.13323858222734686</v>
      </c>
      <c r="Q436" s="18">
        <f t="shared" si="458"/>
        <v>5.803008302961507E-2</v>
      </c>
      <c r="R436" s="18">
        <f t="shared" si="459"/>
        <v>7.6479813861776005E-2</v>
      </c>
      <c r="S436" s="18">
        <f t="shared" si="460"/>
        <v>4.0686671075518432E-2</v>
      </c>
      <c r="T436" s="18">
        <f t="shared" si="461"/>
        <v>6.8717550898019827E-2</v>
      </c>
      <c r="U436" s="18">
        <f t="shared" si="462"/>
        <v>7.8888643422370439E-2</v>
      </c>
      <c r="V436" s="18">
        <f t="shared" si="463"/>
        <v>5.5219414194499035E-3</v>
      </c>
      <c r="W436" s="18">
        <f t="shared" si="464"/>
        <v>1.9952604906385889E-2</v>
      </c>
      <c r="X436" s="18">
        <f t="shared" si="465"/>
        <v>2.3627299352698295E-2</v>
      </c>
      <c r="Y436" s="18">
        <f t="shared" si="466"/>
        <v>1.398938327404428E-2</v>
      </c>
      <c r="Z436" s="18">
        <f t="shared" si="467"/>
        <v>3.0188396703571724E-2</v>
      </c>
      <c r="AA436" s="18">
        <f t="shared" si="468"/>
        <v>3.1139218870816294E-2</v>
      </c>
      <c r="AB436" s="18">
        <f t="shared" si="469"/>
        <v>1.6059994199193059E-2</v>
      </c>
      <c r="AC436" s="18">
        <f t="shared" si="470"/>
        <v>4.2155472250538271E-4</v>
      </c>
      <c r="AD436" s="18">
        <f t="shared" si="471"/>
        <v>5.1452594296715606E-3</v>
      </c>
      <c r="AE436" s="18">
        <f t="shared" si="472"/>
        <v>6.0928678416939568E-3</v>
      </c>
      <c r="AF436" s="18">
        <f t="shared" si="473"/>
        <v>3.6074991984143805E-3</v>
      </c>
      <c r="AG436" s="18">
        <f t="shared" si="474"/>
        <v>1.423965506850952E-3</v>
      </c>
      <c r="AH436" s="18">
        <f t="shared" si="475"/>
        <v>8.9370572068138161E-3</v>
      </c>
      <c r="AI436" s="18">
        <f t="shared" si="476"/>
        <v>9.2185412546621076E-3</v>
      </c>
      <c r="AJ436" s="18">
        <f t="shared" si="477"/>
        <v>4.754445501317559E-3</v>
      </c>
      <c r="AK436" s="18">
        <f t="shared" si="478"/>
        <v>1.634730947883021E-3</v>
      </c>
      <c r="AL436" s="18">
        <f t="shared" si="479"/>
        <v>2.0596626650550028E-5</v>
      </c>
      <c r="AM436" s="18">
        <f t="shared" si="480"/>
        <v>1.0614631913109709E-3</v>
      </c>
      <c r="AN436" s="18">
        <f t="shared" si="481"/>
        <v>1.2569541015142337E-3</v>
      </c>
      <c r="AO436" s="18">
        <f t="shared" si="482"/>
        <v>7.4422439998232139E-4</v>
      </c>
      <c r="AP436" s="18">
        <f t="shared" si="483"/>
        <v>2.9376302436809082E-4</v>
      </c>
      <c r="AQ436" s="18">
        <f t="shared" si="484"/>
        <v>8.6966425537718229E-5</v>
      </c>
      <c r="AR436" s="18">
        <f t="shared" si="485"/>
        <v>2.1166010849039347E-3</v>
      </c>
      <c r="AS436" s="18">
        <f t="shared" si="486"/>
        <v>2.1832661433534434E-3</v>
      </c>
      <c r="AT436" s="18">
        <f t="shared" si="487"/>
        <v>1.1260154515440402E-3</v>
      </c>
      <c r="AU436" s="18">
        <f t="shared" si="488"/>
        <v>3.8716024948091423E-4</v>
      </c>
      <c r="AV436" s="18">
        <f t="shared" si="489"/>
        <v>9.9838589185821512E-5</v>
      </c>
      <c r="AW436" s="18">
        <f t="shared" si="490"/>
        <v>6.9883676150057702E-7</v>
      </c>
      <c r="AX436" s="18">
        <f t="shared" si="491"/>
        <v>1.8248255536779795E-4</v>
      </c>
      <c r="AY436" s="18">
        <f t="shared" si="492"/>
        <v>2.1609057977890259E-4</v>
      </c>
      <c r="AZ436" s="18">
        <f t="shared" si="493"/>
        <v>1.2794411656244921E-4</v>
      </c>
      <c r="BA436" s="18">
        <f t="shared" si="494"/>
        <v>5.0502577760661211E-5</v>
      </c>
      <c r="BB436" s="18">
        <f t="shared" si="495"/>
        <v>1.49509240576924E-5</v>
      </c>
      <c r="BC436" s="18">
        <f t="shared" si="496"/>
        <v>3.5408906252385952E-6</v>
      </c>
      <c r="BD436" s="18">
        <f t="shared" si="497"/>
        <v>4.1773632797912345E-4</v>
      </c>
      <c r="BE436" s="18">
        <f t="shared" si="498"/>
        <v>4.3089346794273421E-4</v>
      </c>
      <c r="BF436" s="18">
        <f t="shared" si="499"/>
        <v>2.2223250442919942E-4</v>
      </c>
      <c r="BG436" s="18">
        <f t="shared" si="500"/>
        <v>7.6410667135691683E-5</v>
      </c>
      <c r="BH436" s="18">
        <f t="shared" si="501"/>
        <v>1.9704329707926146E-5</v>
      </c>
      <c r="BI436" s="18">
        <f t="shared" si="502"/>
        <v>4.064988555057944E-6</v>
      </c>
      <c r="BJ436" s="19">
        <f t="shared" si="503"/>
        <v>0.31714171684918424</v>
      </c>
      <c r="BK436" s="19">
        <f t="shared" si="504"/>
        <v>0.28918612158245915</v>
      </c>
      <c r="BL436" s="19">
        <f t="shared" si="505"/>
        <v>0.36336657058204558</v>
      </c>
      <c r="BM436" s="19">
        <f t="shared" si="506"/>
        <v>0.3811517277863769</v>
      </c>
      <c r="BN436" s="19">
        <f t="shared" si="507"/>
        <v>0.61851568618786645</v>
      </c>
    </row>
    <row r="437" spans="1:66" x14ac:dyDescent="0.25">
      <c r="A437" t="s">
        <v>340</v>
      </c>
      <c r="B437" t="s">
        <v>356</v>
      </c>
      <c r="C437" t="s">
        <v>354</v>
      </c>
      <c r="D437" s="16">
        <v>44379</v>
      </c>
      <c r="E437" s="15">
        <f>VLOOKUP(A437,home!$A$2:$E$405,3,FALSE)</f>
        <v>1.36279069767442</v>
      </c>
      <c r="F437" s="15">
        <f>VLOOKUP(B437,home!$B$2:$E$405,3,FALSE)</f>
        <v>1</v>
      </c>
      <c r="G437" s="15">
        <f>VLOOKUP(C437,away!$B$2:$E$405,4,FALSE)</f>
        <v>0.6</v>
      </c>
      <c r="H437" s="15">
        <f>VLOOKUP(A437,away!$A$2:$E$405,3,FALSE)</f>
        <v>1.15348837209302</v>
      </c>
      <c r="I437" s="15">
        <f>VLOOKUP(C437,away!$B$2:$E$405,3,FALSE)</f>
        <v>1.4</v>
      </c>
      <c r="J437" s="15">
        <f>VLOOKUP(B437,home!$B$2:$E$405,4,FALSE)</f>
        <v>1.18</v>
      </c>
      <c r="K437" s="17">
        <f t="shared" si="508"/>
        <v>0.81767441860465195</v>
      </c>
      <c r="L437" s="17">
        <f t="shared" si="509"/>
        <v>1.9055627906976689</v>
      </c>
      <c r="M437" s="18">
        <f t="shared" si="454"/>
        <v>6.5661848854463772E-2</v>
      </c>
      <c r="N437" s="18">
        <f t="shared" si="455"/>
        <v>5.3690014086580196E-2</v>
      </c>
      <c r="O437" s="18">
        <f t="shared" si="456"/>
        <v>0.12512277594548052</v>
      </c>
      <c r="P437" s="18">
        <f t="shared" si="457"/>
        <v>0.1023096930754209</v>
      </c>
      <c r="Q437" s="18">
        <f t="shared" si="458"/>
        <v>2.1950475526560015E-2</v>
      </c>
      <c r="R437" s="18">
        <f t="shared" si="459"/>
        <v>0.11921465305525451</v>
      </c>
      <c r="S437" s="18">
        <f t="shared" si="460"/>
        <v>3.9852949162256381E-2</v>
      </c>
      <c r="T437" s="18">
        <f t="shared" si="461"/>
        <v>4.1828009401532584E-2</v>
      </c>
      <c r="U437" s="18">
        <f t="shared" si="462"/>
        <v>9.7478772126110516E-2</v>
      </c>
      <c r="V437" s="18">
        <f t="shared" si="463"/>
        <v>6.8995637295461596E-3</v>
      </c>
      <c r="W437" s="18">
        <f t="shared" si="464"/>
        <v>5.9827807714252007E-3</v>
      </c>
      <c r="X437" s="18">
        <f t="shared" si="465"/>
        <v>1.1400564422929357E-2</v>
      </c>
      <c r="Y437" s="18">
        <f t="shared" si="466"/>
        <v>1.0862245678642914E-2</v>
      </c>
      <c r="Z437" s="18">
        <f t="shared" si="467"/>
        <v>7.57236689893417E-2</v>
      </c>
      <c r="AA437" s="18">
        <f t="shared" si="468"/>
        <v>6.1917307015471081E-2</v>
      </c>
      <c r="AB437" s="18">
        <f t="shared" si="469"/>
        <v>2.5314099007720525E-2</v>
      </c>
      <c r="AC437" s="18">
        <f t="shared" si="470"/>
        <v>6.7190105426435422E-4</v>
      </c>
      <c r="AD437" s="18">
        <f t="shared" si="471"/>
        <v>1.222991697228548E-3</v>
      </c>
      <c r="AE437" s="18">
        <f t="shared" si="472"/>
        <v>2.3304874715709104E-3</v>
      </c>
      <c r="AF437" s="18">
        <f t="shared" si="473"/>
        <v>2.2204451050063093E-3</v>
      </c>
      <c r="AG437" s="18">
        <f t="shared" si="474"/>
        <v>1.4103991902956001E-3</v>
      </c>
      <c r="AH437" s="18">
        <f t="shared" si="475"/>
        <v>3.6074051500299131E-2</v>
      </c>
      <c r="AI437" s="18">
        <f t="shared" si="476"/>
        <v>2.9496829087221364E-2</v>
      </c>
      <c r="AJ437" s="18">
        <f t="shared" si="477"/>
        <v>1.2059401287287257E-2</v>
      </c>
      <c r="AK437" s="18">
        <f t="shared" si="478"/>
        <v>3.2868879787676E-3</v>
      </c>
      <c r="AL437" s="18">
        <f t="shared" si="479"/>
        <v>4.1876366162762813E-5</v>
      </c>
      <c r="AM437" s="18">
        <f t="shared" si="480"/>
        <v>2.0000180499793395E-4</v>
      </c>
      <c r="AN437" s="18">
        <f t="shared" si="481"/>
        <v>3.8111599767643399E-4</v>
      </c>
      <c r="AO437" s="18">
        <f t="shared" si="482"/>
        <v>3.6312023205591597E-4</v>
      </c>
      <c r="AP437" s="18">
        <f t="shared" si="483"/>
        <v>2.3064946758508538E-4</v>
      </c>
      <c r="AQ437" s="18">
        <f t="shared" si="484"/>
        <v>1.0987926078109173E-4</v>
      </c>
      <c r="AR437" s="18">
        <f t="shared" si="485"/>
        <v>1.3748274049736288E-2</v>
      </c>
      <c r="AS437" s="18">
        <f t="shared" si="486"/>
        <v>1.1241611990435543E-2</v>
      </c>
      <c r="AT437" s="18">
        <f t="shared" si="487"/>
        <v>4.595989274229233E-3</v>
      </c>
      <c r="AU437" s="18">
        <f t="shared" si="488"/>
        <v>1.2526742859062016E-3</v>
      </c>
      <c r="AV437" s="18">
        <f t="shared" si="489"/>
        <v>2.5606992960733771E-4</v>
      </c>
      <c r="AW437" s="18">
        <f t="shared" si="490"/>
        <v>1.8124672274908361E-6</v>
      </c>
      <c r="AX437" s="18">
        <f t="shared" si="491"/>
        <v>2.7256059936927757E-5</v>
      </c>
      <c r="AY437" s="18">
        <f t="shared" si="492"/>
        <v>5.1938133636834986E-5</v>
      </c>
      <c r="AZ437" s="18">
        <f t="shared" si="493"/>
        <v>4.9485687438317877E-5</v>
      </c>
      <c r="BA437" s="18">
        <f t="shared" si="494"/>
        <v>3.1432694884851185E-5</v>
      </c>
      <c r="BB437" s="18">
        <f t="shared" si="495"/>
        <v>1.4974243445981347E-5</v>
      </c>
      <c r="BC437" s="18">
        <f t="shared" si="496"/>
        <v>5.7068722259020976E-6</v>
      </c>
      <c r="BD437" s="18">
        <f t="shared" si="497"/>
        <v>4.3663665775819692E-3</v>
      </c>
      <c r="BE437" s="18">
        <f t="shared" si="498"/>
        <v>3.5702662527391208E-3</v>
      </c>
      <c r="BF437" s="18">
        <f t="shared" si="499"/>
        <v>1.4596576912361348E-3</v>
      </c>
      <c r="BG437" s="18">
        <f t="shared" si="500"/>
        <v>3.9784158468110509E-4</v>
      </c>
      <c r="BH437" s="18">
        <f t="shared" si="501"/>
        <v>8.1326221612719007E-5</v>
      </c>
      <c r="BI437" s="18">
        <f t="shared" si="502"/>
        <v>1.329967419489862E-5</v>
      </c>
      <c r="BJ437" s="19">
        <f t="shared" si="503"/>
        <v>0.15436397380643688</v>
      </c>
      <c r="BK437" s="19">
        <f t="shared" si="504"/>
        <v>0.21548977037575115</v>
      </c>
      <c r="BL437" s="19">
        <f t="shared" si="505"/>
        <v>0.55094815453557322</v>
      </c>
      <c r="BM437" s="19">
        <f t="shared" si="506"/>
        <v>0.50852598149693373</v>
      </c>
      <c r="BN437" s="19">
        <f t="shared" si="507"/>
        <v>0.48794946054375993</v>
      </c>
    </row>
    <row r="438" spans="1:66" x14ac:dyDescent="0.25">
      <c r="A438" t="s">
        <v>342</v>
      </c>
      <c r="B438" t="s">
        <v>386</v>
      </c>
      <c r="C438" t="s">
        <v>393</v>
      </c>
      <c r="D438" s="16">
        <v>44379</v>
      </c>
      <c r="E438" s="15">
        <f>VLOOKUP(A438,home!$A$2:$E$405,3,FALSE)</f>
        <v>1.1178707224334601</v>
      </c>
      <c r="F438" s="15">
        <f>VLOOKUP(B438,home!$B$2:$E$405,3,FALSE)</f>
        <v>0.6</v>
      </c>
      <c r="G438" s="15">
        <f>VLOOKUP(C438,away!$B$2:$E$405,4,FALSE)</f>
        <v>0.89</v>
      </c>
      <c r="H438" s="15">
        <f>VLOOKUP(A438,away!$A$2:$E$405,3,FALSE)</f>
        <v>0.85171102661596998</v>
      </c>
      <c r="I438" s="15">
        <f>VLOOKUP(C438,away!$B$2:$E$405,3,FALSE)</f>
        <v>0.75</v>
      </c>
      <c r="J438" s="15">
        <f>VLOOKUP(B438,home!$B$2:$E$405,4,FALSE)</f>
        <v>0.68</v>
      </c>
      <c r="K438" s="17">
        <f t="shared" si="508"/>
        <v>0.59694296577946759</v>
      </c>
      <c r="L438" s="17">
        <f t="shared" si="509"/>
        <v>0.43437262357414475</v>
      </c>
      <c r="M438" s="18">
        <f t="shared" si="454"/>
        <v>0.35653759482664121</v>
      </c>
      <c r="N438" s="18">
        <f t="shared" si="455"/>
        <v>0.21283260926769337</v>
      </c>
      <c r="O438" s="18">
        <f t="shared" si="456"/>
        <v>0.15487017046766355</v>
      </c>
      <c r="P438" s="18">
        <f t="shared" si="457"/>
        <v>9.2448658869738798E-2</v>
      </c>
      <c r="Q438" s="18">
        <f t="shared" si="458"/>
        <v>6.3524464495419736E-2</v>
      </c>
      <c r="R438" s="18">
        <f t="shared" si="459"/>
        <v>3.3635681129707024E-2</v>
      </c>
      <c r="S438" s="18">
        <f t="shared" si="460"/>
        <v>5.9928845168270477E-3</v>
      </c>
      <c r="T438" s="18">
        <f t="shared" si="461"/>
        <v>2.7593288304018079E-2</v>
      </c>
      <c r="U438" s="18">
        <f t="shared" si="462"/>
        <v>2.0078583249579784E-2</v>
      </c>
      <c r="V438" s="18">
        <f t="shared" si="463"/>
        <v>1.7265878655058358E-4</v>
      </c>
      <c r="W438" s="18">
        <f t="shared" si="464"/>
        <v>1.264016074514945E-2</v>
      </c>
      <c r="X438" s="18">
        <f t="shared" si="465"/>
        <v>5.4905397852694831E-3</v>
      </c>
      <c r="Y438" s="18">
        <f t="shared" si="466"/>
        <v>1.1924700856828633E-3</v>
      </c>
      <c r="Z438" s="18">
        <f t="shared" si="467"/>
        <v>4.8701396860047329E-3</v>
      </c>
      <c r="AA438" s="18">
        <f t="shared" si="468"/>
        <v>2.9071956279239503E-3</v>
      </c>
      <c r="AB438" s="18">
        <f t="shared" si="469"/>
        <v>8.6771499011701215E-4</v>
      </c>
      <c r="AC438" s="18">
        <f t="shared" si="470"/>
        <v>2.7981048650772639E-6</v>
      </c>
      <c r="AD438" s="18">
        <f t="shared" si="471"/>
        <v>1.8863637607846792E-3</v>
      </c>
      <c r="AE438" s="18">
        <f t="shared" si="472"/>
        <v>8.1938477578723148E-4</v>
      </c>
      <c r="AF438" s="18">
        <f t="shared" si="473"/>
        <v>1.7795915738770603E-4</v>
      </c>
      <c r="AG438" s="18">
        <f t="shared" si="474"/>
        <v>2.5766862027847348E-5</v>
      </c>
      <c r="AH438" s="18">
        <f t="shared" si="475"/>
        <v>5.2886383814560909E-4</v>
      </c>
      <c r="AI438" s="18">
        <f t="shared" si="476"/>
        <v>3.157015480361522E-4</v>
      </c>
      <c r="AJ438" s="18">
        <f t="shared" si="477"/>
        <v>9.4227909192934879E-5</v>
      </c>
      <c r="AK438" s="18">
        <f t="shared" si="478"/>
        <v>1.8749562524276301E-5</v>
      </c>
      <c r="AL438" s="18">
        <f t="shared" si="479"/>
        <v>2.9021460390909153E-8</v>
      </c>
      <c r="AM438" s="18">
        <f t="shared" si="480"/>
        <v>2.2521031558034345E-4</v>
      </c>
      <c r="AN438" s="18">
        <f t="shared" si="481"/>
        <v>9.7825195634594874E-5</v>
      </c>
      <c r="AO438" s="18">
        <f t="shared" si="482"/>
        <v>2.1246293439726469E-5</v>
      </c>
      <c r="AP438" s="18">
        <f t="shared" si="483"/>
        <v>3.0762694075467104E-6</v>
      </c>
      <c r="AQ438" s="18">
        <f t="shared" si="484"/>
        <v>3.3406180334423598E-7</v>
      </c>
      <c r="AR438" s="18">
        <f t="shared" si="485"/>
        <v>4.5944794577760006E-5</v>
      </c>
      <c r="AS438" s="18">
        <f t="shared" si="486"/>
        <v>2.7426421937376461E-5</v>
      </c>
      <c r="AT438" s="18">
        <f t="shared" si="487"/>
        <v>8.1860048260082768E-6</v>
      </c>
      <c r="AU438" s="18">
        <f t="shared" si="488"/>
        <v>1.628859332907472E-6</v>
      </c>
      <c r="AV438" s="18">
        <f t="shared" si="489"/>
        <v>2.4308403025583787E-7</v>
      </c>
      <c r="AW438" s="18">
        <f t="shared" si="490"/>
        <v>2.0903164915620571E-10</v>
      </c>
      <c r="AX438" s="18">
        <f t="shared" si="491"/>
        <v>2.2406285617776658E-5</v>
      </c>
      <c r="AY438" s="18">
        <f t="shared" si="492"/>
        <v>9.7326770683452738E-6</v>
      </c>
      <c r="AZ438" s="18">
        <f t="shared" si="493"/>
        <v>2.1138042362885258E-6</v>
      </c>
      <c r="BA438" s="18">
        <f t="shared" si="494"/>
        <v>3.0605956394626294E-7</v>
      </c>
      <c r="BB438" s="18">
        <f t="shared" si="495"/>
        <v>3.3235973940324225E-8</v>
      </c>
      <c r="BC438" s="18">
        <f t="shared" si="496"/>
        <v>2.8873594395001073E-9</v>
      </c>
      <c r="BD438" s="18">
        <f t="shared" si="497"/>
        <v>3.3261934933861272E-6</v>
      </c>
      <c r="BE438" s="18">
        <f t="shared" si="498"/>
        <v>1.9855478086982826E-6</v>
      </c>
      <c r="BF438" s="18">
        <f t="shared" si="499"/>
        <v>5.9262939881063792E-7</v>
      </c>
      <c r="BG438" s="18">
        <f t="shared" si="500"/>
        <v>1.1792198364470837E-7</v>
      </c>
      <c r="BH438" s="18">
        <f t="shared" si="501"/>
        <v>1.7598174661867521E-8</v>
      </c>
      <c r="BI438" s="18">
        <f t="shared" si="502"/>
        <v>2.1010213149920566E-9</v>
      </c>
      <c r="BJ438" s="19">
        <f t="shared" si="503"/>
        <v>0.32656529432490583</v>
      </c>
      <c r="BK438" s="19">
        <f t="shared" si="504"/>
        <v>0.45516435680315148</v>
      </c>
      <c r="BL438" s="19">
        <f t="shared" si="505"/>
        <v>0.21340635947947512</v>
      </c>
      <c r="BM438" s="19">
        <f t="shared" si="506"/>
        <v>8.6147238768636641E-2</v>
      </c>
      <c r="BN438" s="19">
        <f t="shared" si="507"/>
        <v>0.91384917905686369</v>
      </c>
    </row>
    <row r="439" spans="1:66" x14ac:dyDescent="0.25">
      <c r="A439" t="s">
        <v>342</v>
      </c>
      <c r="B439" t="s">
        <v>399</v>
      </c>
      <c r="C439" t="s">
        <v>436</v>
      </c>
      <c r="D439" s="16">
        <v>44379</v>
      </c>
      <c r="E439" s="15">
        <f>VLOOKUP(A439,home!$A$2:$E$405,3,FALSE)</f>
        <v>1.1178707224334601</v>
      </c>
      <c r="F439" s="15">
        <f>VLOOKUP(B439,home!$B$2:$E$405,3,FALSE)</f>
        <v>0.67</v>
      </c>
      <c r="G439" s="15">
        <f>VLOOKUP(C439,away!$B$2:$E$405,4,FALSE)</f>
        <v>0.97</v>
      </c>
      <c r="H439" s="15">
        <f>VLOOKUP(A439,away!$A$2:$E$405,3,FALSE)</f>
        <v>0.85171102661596998</v>
      </c>
      <c r="I439" s="15">
        <f>VLOOKUP(C439,away!$B$2:$E$405,3,FALSE)</f>
        <v>0.3</v>
      </c>
      <c r="J439" s="15">
        <f>VLOOKUP(B439,home!$B$2:$E$405,4,FALSE)</f>
        <v>1.47</v>
      </c>
      <c r="K439" s="17">
        <f t="shared" si="508"/>
        <v>0.72650418250950577</v>
      </c>
      <c r="L439" s="17">
        <f t="shared" si="509"/>
        <v>0.37560456273764276</v>
      </c>
      <c r="M439" s="18">
        <f t="shared" si="454"/>
        <v>0.33216988296911232</v>
      </c>
      <c r="N439" s="18">
        <f t="shared" si="455"/>
        <v>0.24132280928075311</v>
      </c>
      <c r="O439" s="18">
        <f t="shared" si="456"/>
        <v>0.12476452364722738</v>
      </c>
      <c r="P439" s="18">
        <f t="shared" si="457"/>
        <v>9.0641948258516819E-2</v>
      </c>
      <c r="Q439" s="18">
        <f t="shared" si="458"/>
        <v>8.7661015138705459E-2</v>
      </c>
      <c r="R439" s="18">
        <f t="shared" si="459"/>
        <v>2.3431062174843566E-2</v>
      </c>
      <c r="S439" s="18">
        <f t="shared" si="460"/>
        <v>6.1835548655562681E-3</v>
      </c>
      <c r="T439" s="18">
        <f t="shared" si="461"/>
        <v>3.2925877260311341E-2</v>
      </c>
      <c r="U439" s="18">
        <f t="shared" si="462"/>
        <v>1.7022764670664124E-2</v>
      </c>
      <c r="V439" s="18">
        <f t="shared" si="463"/>
        <v>1.8748420576158748E-4</v>
      </c>
      <c r="W439" s="18">
        <f t="shared" si="464"/>
        <v>2.1228698047099544E-2</v>
      </c>
      <c r="X439" s="18">
        <f t="shared" si="465"/>
        <v>7.9735958474702728E-3</v>
      </c>
      <c r="Y439" s="18">
        <f t="shared" si="466"/>
        <v>1.4974594908678781E-3</v>
      </c>
      <c r="Z439" s="18">
        <f t="shared" si="467"/>
        <v>2.933604620886879E-3</v>
      </c>
      <c r="AA439" s="18">
        <f t="shared" si="468"/>
        <v>2.1312760269035307E-3</v>
      </c>
      <c r="AB439" s="18">
        <f t="shared" si="469"/>
        <v>7.7419047381382846E-4</v>
      </c>
      <c r="AC439" s="18">
        <f t="shared" si="470"/>
        <v>3.197523042657806E-6</v>
      </c>
      <c r="AD439" s="18">
        <f t="shared" si="471"/>
        <v>3.8556844801122974E-3</v>
      </c>
      <c r="AE439" s="18">
        <f t="shared" si="472"/>
        <v>1.4482126832068949E-3</v>
      </c>
      <c r="AF439" s="18">
        <f t="shared" si="473"/>
        <v>2.7197764581351705E-4</v>
      </c>
      <c r="AG439" s="18">
        <f t="shared" si="474"/>
        <v>3.4052014910066514E-5</v>
      </c>
      <c r="AH439" s="18">
        <f t="shared" si="475"/>
        <v>2.7546882021833613E-4</v>
      </c>
      <c r="AI439" s="18">
        <f t="shared" si="476"/>
        <v>2.001292500395803E-4</v>
      </c>
      <c r="AJ439" s="18">
        <f t="shared" si="477"/>
        <v>7.2697368598122875E-5</v>
      </c>
      <c r="AK439" s="18">
        <f t="shared" si="478"/>
        <v>1.7604980781323828E-5</v>
      </c>
      <c r="AL439" s="18">
        <f t="shared" si="479"/>
        <v>3.4901384267273278E-8</v>
      </c>
      <c r="AM439" s="18">
        <f t="shared" si="480"/>
        <v>5.6023418024771503E-4</v>
      </c>
      <c r="AN439" s="18">
        <f t="shared" si="481"/>
        <v>2.1042651430262471E-4</v>
      </c>
      <c r="AO439" s="18">
        <f t="shared" si="482"/>
        <v>3.9518579446521842E-5</v>
      </c>
      <c r="AP439" s="18">
        <f t="shared" si="483"/>
        <v>4.9477862510078771E-6</v>
      </c>
      <c r="AQ439" s="18">
        <f t="shared" si="484"/>
        <v>4.6460277283228363E-7</v>
      </c>
      <c r="AR439" s="18">
        <f t="shared" si="485"/>
        <v>2.0693469153192508E-5</v>
      </c>
      <c r="AS439" s="18">
        <f t="shared" si="486"/>
        <v>1.5033891890425795E-5</v>
      </c>
      <c r="AT439" s="18">
        <f t="shared" si="487"/>
        <v>5.4610926688950404E-6</v>
      </c>
      <c r="AU439" s="18">
        <f t="shared" si="488"/>
        <v>1.3225022216747489E-6</v>
      </c>
      <c r="AV439" s="18">
        <f t="shared" si="489"/>
        <v>2.4020084885620462E-7</v>
      </c>
      <c r="AW439" s="18">
        <f t="shared" si="490"/>
        <v>2.6455083085694584E-10</v>
      </c>
      <c r="AX439" s="18">
        <f t="shared" si="491"/>
        <v>6.7835412522458173E-5</v>
      </c>
      <c r="AY439" s="18">
        <f t="shared" si="492"/>
        <v>2.5479290458625516E-5</v>
      </c>
      <c r="AZ439" s="18">
        <f t="shared" si="493"/>
        <v>4.7850688757887147E-6</v>
      </c>
      <c r="BA439" s="18">
        <f t="shared" si="494"/>
        <v>5.9909790092004127E-7</v>
      </c>
      <c r="BB439" s="18">
        <f t="shared" si="495"/>
        <v>5.6255976278027941E-8</v>
      </c>
      <c r="BC439" s="18">
        <f t="shared" si="496"/>
        <v>4.2260002742575803E-9</v>
      </c>
      <c r="BD439" s="18">
        <f t="shared" si="497"/>
        <v>1.2954269054682936E-6</v>
      </c>
      <c r="BE439" s="18">
        <f t="shared" si="498"/>
        <v>9.4113306495806135E-7</v>
      </c>
      <c r="BF439" s="18">
        <f t="shared" si="499"/>
        <v>3.41868553995011E-7</v>
      </c>
      <c r="BG439" s="18">
        <f t="shared" si="500"/>
        <v>8.2789644781950768E-8</v>
      </c>
      <c r="BH439" s="18">
        <f t="shared" si="501"/>
        <v>1.5036755800640876E-8</v>
      </c>
      <c r="BI439" s="18">
        <f t="shared" si="502"/>
        <v>2.1848531961079346E-9</v>
      </c>
      <c r="BJ439" s="19">
        <f t="shared" si="503"/>
        <v>0.39913373290400533</v>
      </c>
      <c r="BK439" s="19">
        <f t="shared" si="504"/>
        <v>0.42921158201383258</v>
      </c>
      <c r="BL439" s="19">
        <f t="shared" si="505"/>
        <v>0.16873514700965106</v>
      </c>
      <c r="BM439" s="19">
        <f t="shared" si="506"/>
        <v>9.9997346053309441E-2</v>
      </c>
      <c r="BN439" s="19">
        <f t="shared" si="507"/>
        <v>0.89999124146915865</v>
      </c>
    </row>
    <row r="440" spans="1:66" x14ac:dyDescent="0.25">
      <c r="A440" t="s">
        <v>342</v>
      </c>
      <c r="B440" t="s">
        <v>364</v>
      </c>
      <c r="C440" t="s">
        <v>402</v>
      </c>
      <c r="D440" s="16">
        <v>44379</v>
      </c>
      <c r="E440" s="15">
        <f>VLOOKUP(A440,home!$A$2:$E$405,3,FALSE)</f>
        <v>1.1178707224334601</v>
      </c>
      <c r="F440" s="15">
        <f>VLOOKUP(B440,home!$B$2:$E$405,3,FALSE)</f>
        <v>0.82</v>
      </c>
      <c r="G440" s="15">
        <f>VLOOKUP(C440,away!$B$2:$E$405,4,FALSE)</f>
        <v>0.75</v>
      </c>
      <c r="H440" s="15">
        <f>VLOOKUP(A440,away!$A$2:$E$405,3,FALSE)</f>
        <v>0.85171102661596998</v>
      </c>
      <c r="I440" s="15">
        <f>VLOOKUP(C440,away!$B$2:$E$405,3,FALSE)</f>
        <v>0.97</v>
      </c>
      <c r="J440" s="15">
        <f>VLOOKUP(B440,home!$B$2:$E$405,4,FALSE)</f>
        <v>0.98</v>
      </c>
      <c r="K440" s="17">
        <f t="shared" si="508"/>
        <v>0.68749049429657794</v>
      </c>
      <c r="L440" s="17">
        <f t="shared" si="509"/>
        <v>0.809636501901141</v>
      </c>
      <c r="M440" s="18">
        <f t="shared" si="454"/>
        <v>0.22377213570446639</v>
      </c>
      <c r="N440" s="18">
        <f t="shared" si="455"/>
        <v>0.1538412161852645</v>
      </c>
      <c r="O440" s="18">
        <f t="shared" si="456"/>
        <v>0.18117408917471159</v>
      </c>
      <c r="P440" s="18">
        <f t="shared" si="457"/>
        <v>0.12455546412045475</v>
      </c>
      <c r="Q440" s="18">
        <f t="shared" si="458"/>
        <v>5.2882186879197095E-2</v>
      </c>
      <c r="R440" s="18">
        <f t="shared" si="459"/>
        <v>7.3342577897269431E-2</v>
      </c>
      <c r="S440" s="18">
        <f t="shared" si="460"/>
        <v>1.7332434614146013E-2</v>
      </c>
      <c r="T440" s="18">
        <f t="shared" si="461"/>
        <v>4.2815348797755552E-2</v>
      </c>
      <c r="U440" s="18">
        <f t="shared" si="462"/>
        <v>5.0422325131579022E-2</v>
      </c>
      <c r="V440" s="18">
        <f t="shared" si="463"/>
        <v>1.0719482968223845E-3</v>
      </c>
      <c r="W440" s="18">
        <f t="shared" si="464"/>
        <v>1.2118666932354406E-2</v>
      </c>
      <c r="X440" s="18">
        <f t="shared" si="465"/>
        <v>9.8117151028164519E-3</v>
      </c>
      <c r="Y440" s="18">
        <f t="shared" si="466"/>
        <v>3.9719613467474532E-3</v>
      </c>
      <c r="Z440" s="18">
        <f t="shared" si="467"/>
        <v>1.9793609403052394E-2</v>
      </c>
      <c r="AA440" s="18">
        <f t="shared" si="468"/>
        <v>1.360791831241788E-2</v>
      </c>
      <c r="AB440" s="18">
        <f t="shared" si="469"/>
        <v>4.6776572434758116E-3</v>
      </c>
      <c r="AC440" s="18">
        <f t="shared" si="470"/>
        <v>3.7291567045287095E-5</v>
      </c>
      <c r="AD440" s="18">
        <f t="shared" si="471"/>
        <v>2.0828670798849805E-3</v>
      </c>
      <c r="AE440" s="18">
        <f t="shared" si="472"/>
        <v>1.6863652164831201E-3</v>
      </c>
      <c r="AF440" s="18">
        <f t="shared" si="473"/>
        <v>6.8267141740057681E-4</v>
      </c>
      <c r="AG440" s="18">
        <f t="shared" si="474"/>
        <v>1.8423856611069893E-4</v>
      </c>
      <c r="AH440" s="18">
        <f t="shared" si="475"/>
        <v>4.0064071692712169E-3</v>
      </c>
      <c r="AI440" s="18">
        <f t="shared" si="476"/>
        <v>2.754366845155622E-3</v>
      </c>
      <c r="AJ440" s="18">
        <f t="shared" si="477"/>
        <v>9.4680051192507224E-4</v>
      </c>
      <c r="AK440" s="18">
        <f t="shared" si="478"/>
        <v>2.1697211731454031E-4</v>
      </c>
      <c r="AL440" s="18">
        <f t="shared" si="479"/>
        <v>8.3028540197502047E-7</v>
      </c>
      <c r="AM440" s="18">
        <f t="shared" si="480"/>
        <v>2.8639026366083917E-4</v>
      </c>
      <c r="AN440" s="18">
        <f t="shared" si="481"/>
        <v>2.3187201124890729E-4</v>
      </c>
      <c r="AO440" s="18">
        <f t="shared" si="482"/>
        <v>9.3866022038173639E-5</v>
      </c>
      <c r="AP440" s="18">
        <f t="shared" si="483"/>
        <v>2.5332452576787445E-5</v>
      </c>
      <c r="AQ440" s="18">
        <f t="shared" si="484"/>
        <v>5.1275195722116819E-6</v>
      </c>
      <c r="AR440" s="18">
        <f t="shared" si="485"/>
        <v>6.4874669714408027E-4</v>
      </c>
      <c r="AS440" s="18">
        <f t="shared" si="486"/>
        <v>4.4600718749285604E-4</v>
      </c>
      <c r="AT440" s="18">
        <f t="shared" si="487"/>
        <v>1.5331285089464507E-4</v>
      </c>
      <c r="AU440" s="18">
        <f t="shared" si="488"/>
        <v>3.5133709214525693E-5</v>
      </c>
      <c r="AV440" s="18">
        <f t="shared" si="489"/>
        <v>6.0385227785916238E-6</v>
      </c>
      <c r="AW440" s="18">
        <f t="shared" si="490"/>
        <v>1.283753613293904E-8</v>
      </c>
      <c r="AX440" s="18">
        <f t="shared" si="491"/>
        <v>3.2815097320986248E-5</v>
      </c>
      <c r="AY440" s="18">
        <f t="shared" si="492"/>
        <v>2.6568300604508808E-5</v>
      </c>
      <c r="AZ440" s="18">
        <f t="shared" si="493"/>
        <v>1.075533298144624E-5</v>
      </c>
      <c r="BA440" s="18">
        <f t="shared" si="494"/>
        <v>2.9026367239600351E-6</v>
      </c>
      <c r="BB440" s="18">
        <f t="shared" si="495"/>
        <v>5.8752016086919753E-7</v>
      </c>
      <c r="BC440" s="18">
        <f t="shared" si="496"/>
        <v>9.5135553568506576E-8</v>
      </c>
      <c r="BD440" s="18">
        <f t="shared" si="497"/>
        <v>8.7541501082608641E-5</v>
      </c>
      <c r="BE440" s="18">
        <f t="shared" si="498"/>
        <v>6.0183949850747023E-5</v>
      </c>
      <c r="BF440" s="18">
        <f t="shared" si="499"/>
        <v>2.0687946715805265E-5</v>
      </c>
      <c r="BG440" s="18">
        <f t="shared" si="500"/>
        <v>4.7409222378767417E-6</v>
      </c>
      <c r="BH440" s="18">
        <f t="shared" si="501"/>
        <v>8.1483474318487971E-7</v>
      </c>
      <c r="BI440" s="18">
        <f t="shared" si="502"/>
        <v>1.1203822807243967E-7</v>
      </c>
      <c r="BJ440" s="19">
        <f t="shared" si="503"/>
        <v>0.2807935498164571</v>
      </c>
      <c r="BK440" s="19">
        <f t="shared" si="504"/>
        <v>0.3667966728889413</v>
      </c>
      <c r="BL440" s="19">
        <f t="shared" si="505"/>
        <v>0.33261243456350315</v>
      </c>
      <c r="BM440" s="19">
        <f t="shared" si="506"/>
        <v>0.19040204124752194</v>
      </c>
      <c r="BN440" s="19">
        <f t="shared" si="507"/>
        <v>0.80956766996136365</v>
      </c>
    </row>
    <row r="441" spans="1:66" x14ac:dyDescent="0.25">
      <c r="A441" t="s">
        <v>342</v>
      </c>
      <c r="B441" t="s">
        <v>430</v>
      </c>
      <c r="C441" t="s">
        <v>426</v>
      </c>
      <c r="D441" s="16">
        <v>44379</v>
      </c>
      <c r="E441" s="15">
        <f>VLOOKUP(A441,home!$A$2:$E$405,3,FALSE)</f>
        <v>1.1178707224334601</v>
      </c>
      <c r="F441" s="15">
        <f>VLOOKUP(B441,home!$B$2:$E$405,3,FALSE)</f>
        <v>1.34</v>
      </c>
      <c r="G441" s="15">
        <f>VLOOKUP(C441,away!$B$2:$E$405,4,FALSE)</f>
        <v>1.19</v>
      </c>
      <c r="H441" s="15">
        <f>VLOOKUP(A441,away!$A$2:$E$405,3,FALSE)</f>
        <v>0.85171102661596998</v>
      </c>
      <c r="I441" s="15">
        <f>VLOOKUP(C441,away!$B$2:$E$405,3,FALSE)</f>
        <v>0.6</v>
      </c>
      <c r="J441" s="15">
        <f>VLOOKUP(B441,home!$B$2:$E$405,4,FALSE)</f>
        <v>0.88</v>
      </c>
      <c r="K441" s="17">
        <f t="shared" si="508"/>
        <v>1.7825566539923956</v>
      </c>
      <c r="L441" s="17">
        <f t="shared" si="509"/>
        <v>0.44970342205323216</v>
      </c>
      <c r="M441" s="18">
        <f t="shared" si="454"/>
        <v>0.10728568212443249</v>
      </c>
      <c r="N441" s="18">
        <f t="shared" si="455"/>
        <v>0.19124280654902012</v>
      </c>
      <c r="O441" s="18">
        <f t="shared" si="456"/>
        <v>4.8246738388672564E-2</v>
      </c>
      <c r="P441" s="18">
        <f t="shared" si="457"/>
        <v>8.6002544548158616E-2</v>
      </c>
      <c r="Q441" s="18">
        <f t="shared" si="458"/>
        <v>0.17045056867106817</v>
      </c>
      <c r="R441" s="18">
        <f t="shared" si="459"/>
        <v>1.0848361678146547E-2</v>
      </c>
      <c r="S441" s="18">
        <f t="shared" si="460"/>
        <v>1.7235379228375144E-2</v>
      </c>
      <c r="T441" s="18">
        <f t="shared" si="461"/>
        <v>7.6652204022298803E-2</v>
      </c>
      <c r="U441" s="18">
        <f t="shared" si="462"/>
        <v>1.9337819294296236E-2</v>
      </c>
      <c r="V441" s="18">
        <f t="shared" si="463"/>
        <v>1.5351395768144328E-3</v>
      </c>
      <c r="W441" s="18">
        <f t="shared" si="464"/>
        <v>0.10127926512046677</v>
      </c>
      <c r="X441" s="18">
        <f t="shared" si="465"/>
        <v>4.5545632107710461E-2</v>
      </c>
      <c r="Y441" s="18">
        <f t="shared" si="466"/>
        <v>1.0241013309207478E-2</v>
      </c>
      <c r="Z441" s="18">
        <f t="shared" si="467"/>
        <v>1.6261817901112154E-3</v>
      </c>
      <c r="AA441" s="18">
        <f t="shared" si="468"/>
        <v>2.8987611705640118E-3</v>
      </c>
      <c r="AB441" s="18">
        <f t="shared" si="469"/>
        <v>2.5836030064618331E-3</v>
      </c>
      <c r="AC441" s="18">
        <f t="shared" si="470"/>
        <v>7.6912587045805587E-5</v>
      </c>
      <c r="AD441" s="18">
        <f t="shared" si="471"/>
        <v>4.5134006987987009E-2</v>
      </c>
      <c r="AE441" s="18">
        <f t="shared" si="472"/>
        <v>2.0296917393472249E-2</v>
      </c>
      <c r="AF441" s="18">
        <f t="shared" si="473"/>
        <v>4.5637966044881195E-3</v>
      </c>
      <c r="AG441" s="18">
        <f t="shared" si="474"/>
        <v>6.8411831686440944E-4</v>
      </c>
      <c r="AH441" s="18">
        <f t="shared" si="475"/>
        <v>1.8282487897341613E-4</v>
      </c>
      <c r="AI441" s="18">
        <f t="shared" si="476"/>
        <v>3.2589570452941726E-4</v>
      </c>
      <c r="AJ441" s="18">
        <f t="shared" si="477"/>
        <v>2.9046377830822627E-4</v>
      </c>
      <c r="AK441" s="18">
        <f t="shared" si="478"/>
        <v>1.7258938025570026E-4</v>
      </c>
      <c r="AL441" s="18">
        <f t="shared" si="479"/>
        <v>2.4661923428138963E-6</v>
      </c>
      <c r="AM441" s="18">
        <f t="shared" si="480"/>
        <v>1.6090784895555106E-2</v>
      </c>
      <c r="AN441" s="18">
        <f t="shared" si="481"/>
        <v>7.2360810310535904E-3</v>
      </c>
      <c r="AO441" s="18">
        <f t="shared" si="482"/>
        <v>1.6270452009596399E-3</v>
      </c>
      <c r="AP441" s="18">
        <f t="shared" si="483"/>
        <v>2.4389593156894627E-4</v>
      </c>
      <c r="AQ441" s="18">
        <f t="shared" si="484"/>
        <v>2.7420208762854021E-5</v>
      </c>
      <c r="AR441" s="18">
        <f t="shared" si="485"/>
        <v>1.6443394742162655E-5</v>
      </c>
      <c r="AS441" s="18">
        <f t="shared" si="486"/>
        <v>2.9311282711865611E-5</v>
      </c>
      <c r="AT441" s="18">
        <f t="shared" si="487"/>
        <v>2.612451101754416E-5</v>
      </c>
      <c r="AU441" s="18">
        <f t="shared" si="488"/>
        <v>1.5522806982206998E-5</v>
      </c>
      <c r="AV441" s="18">
        <f t="shared" si="489"/>
        <v>6.9175707186931765E-6</v>
      </c>
      <c r="AW441" s="18">
        <f t="shared" si="490"/>
        <v>5.4915378120276389E-8</v>
      </c>
      <c r="AX441" s="18">
        <f t="shared" si="491"/>
        <v>4.7804559472553465E-3</v>
      </c>
      <c r="AY441" s="18">
        <f t="shared" si="492"/>
        <v>2.1497873984554546E-3</v>
      </c>
      <c r="AZ441" s="18">
        <f t="shared" si="493"/>
        <v>4.8338337488616659E-4</v>
      </c>
      <c r="BA441" s="18">
        <f t="shared" si="494"/>
        <v>7.2459719283316507E-5</v>
      </c>
      <c r="BB441" s="18">
        <f t="shared" si="495"/>
        <v>8.1463459306810016E-6</v>
      </c>
      <c r="BC441" s="18">
        <f t="shared" si="496"/>
        <v>7.3268792845133413E-7</v>
      </c>
      <c r="BD441" s="18">
        <f t="shared" si="497"/>
        <v>1.2324418142871106E-6</v>
      </c>
      <c r="BE441" s="18">
        <f t="shared" si="498"/>
        <v>2.1968973567159493E-6</v>
      </c>
      <c r="BF441" s="18">
        <f t="shared" si="499"/>
        <v>1.9580470006761605E-6</v>
      </c>
      <c r="BG441" s="18">
        <f t="shared" si="500"/>
        <v>1.163443236628381E-6</v>
      </c>
      <c r="BH441" s="18">
        <f t="shared" si="501"/>
        <v>5.1847587074859249E-7</v>
      </c>
      <c r="BI441" s="18">
        <f t="shared" si="502"/>
        <v>1.8484252266748099E-7</v>
      </c>
      <c r="BJ441" s="19">
        <f t="shared" si="503"/>
        <v>0.69881052182422321</v>
      </c>
      <c r="BK441" s="19">
        <f t="shared" si="504"/>
        <v>0.21428791165562475</v>
      </c>
      <c r="BL441" s="19">
        <f t="shared" si="505"/>
        <v>8.4988630994182149E-2</v>
      </c>
      <c r="BM441" s="19">
        <f t="shared" si="506"/>
        <v>0.3834868118215653</v>
      </c>
      <c r="BN441" s="19">
        <f t="shared" si="507"/>
        <v>0.61407670195949837</v>
      </c>
    </row>
    <row r="442" spans="1:66" x14ac:dyDescent="0.25">
      <c r="A442" t="s">
        <v>342</v>
      </c>
      <c r="B442" t="s">
        <v>392</v>
      </c>
      <c r="C442" t="s">
        <v>414</v>
      </c>
      <c r="D442" s="16">
        <v>44379</v>
      </c>
      <c r="E442" s="15">
        <f>VLOOKUP(A442,home!$A$2:$E$405,3,FALSE)</f>
        <v>1.1178707224334601</v>
      </c>
      <c r="F442" s="15">
        <f>VLOOKUP(B442,home!$B$2:$E$405,3,FALSE)</f>
        <v>1.27</v>
      </c>
      <c r="G442" s="15">
        <f>VLOOKUP(C442,away!$B$2:$E$405,4,FALSE)</f>
        <v>1.04</v>
      </c>
      <c r="H442" s="15">
        <f>VLOOKUP(A442,away!$A$2:$E$405,3,FALSE)</f>
        <v>0.85171102661596998</v>
      </c>
      <c r="I442" s="15">
        <f>VLOOKUP(C442,away!$B$2:$E$405,3,FALSE)</f>
        <v>0.89</v>
      </c>
      <c r="J442" s="15">
        <f>VLOOKUP(B442,home!$B$2:$E$405,4,FALSE)</f>
        <v>1.27</v>
      </c>
      <c r="K442" s="17">
        <f t="shared" si="508"/>
        <v>1.4764836501901142</v>
      </c>
      <c r="L442" s="17">
        <f t="shared" si="509"/>
        <v>0.96268897338403092</v>
      </c>
      <c r="M442" s="18">
        <f t="shared" si="454"/>
        <v>8.723299613702451E-2</v>
      </c>
      <c r="N442" s="18">
        <f t="shared" si="455"/>
        <v>0.12879809255341407</v>
      </c>
      <c r="O442" s="18">
        <f t="shared" si="456"/>
        <v>8.3978243496365249E-2</v>
      </c>
      <c r="P442" s="18">
        <f t="shared" si="457"/>
        <v>0.12399250349406758</v>
      </c>
      <c r="Q442" s="18">
        <f t="shared" si="458"/>
        <v>9.5084138915394509E-2</v>
      </c>
      <c r="R442" s="18">
        <f t="shared" si="459"/>
        <v>4.0422464509055012E-2</v>
      </c>
      <c r="S442" s="18">
        <f t="shared" si="460"/>
        <v>4.4060566538884134E-2</v>
      </c>
      <c r="T442" s="18">
        <f t="shared" si="461"/>
        <v>9.1536452077565722E-2</v>
      </c>
      <c r="U442" s="18">
        <f t="shared" si="462"/>
        <v>5.9683107948009885E-2</v>
      </c>
      <c r="V442" s="18">
        <f t="shared" si="463"/>
        <v>6.958605360167582E-3</v>
      </c>
      <c r="W442" s="18">
        <f t="shared" si="464"/>
        <v>4.6796725500328519E-2</v>
      </c>
      <c r="X442" s="18">
        <f t="shared" si="465"/>
        <v>4.5050691629645562E-2</v>
      </c>
      <c r="Y442" s="18">
        <f t="shared" si="466"/>
        <v>2.1684902037592019E-2</v>
      </c>
      <c r="Z442" s="18">
        <f t="shared" si="467"/>
        <v>1.2971420286624869E-2</v>
      </c>
      <c r="AA442" s="18">
        <f t="shared" si="468"/>
        <v>1.9152089972945985E-2</v>
      </c>
      <c r="AB442" s="18">
        <f t="shared" si="469"/>
        <v>1.4138873856012389E-2</v>
      </c>
      <c r="AC442" s="18">
        <f t="shared" si="470"/>
        <v>6.1818272445835572E-4</v>
      </c>
      <c r="AD442" s="18">
        <f t="shared" si="471"/>
        <v>1.7273650020917467E-2</v>
      </c>
      <c r="AE442" s="18">
        <f t="shared" si="472"/>
        <v>1.6629152405232082E-2</v>
      </c>
      <c r="AF442" s="18">
        <f t="shared" si="473"/>
        <v>8.0043508286197287E-3</v>
      </c>
      <c r="AG442" s="18">
        <f t="shared" si="474"/>
        <v>2.568566760603182E-3</v>
      </c>
      <c r="AH442" s="18">
        <f t="shared" si="475"/>
        <v>3.1218608197659211E-3</v>
      </c>
      <c r="AI442" s="18">
        <f t="shared" si="476"/>
        <v>4.6093764585534895E-3</v>
      </c>
      <c r="AJ442" s="18">
        <f t="shared" si="477"/>
        <v>3.4028344893127197E-3</v>
      </c>
      <c r="AK442" s="18">
        <f t="shared" si="478"/>
        <v>1.6747431625910856E-3</v>
      </c>
      <c r="AL442" s="18">
        <f t="shared" si="479"/>
        <v>3.5147261709078027E-5</v>
      </c>
      <c r="AM442" s="18">
        <f t="shared" si="480"/>
        <v>5.1008523669981475E-3</v>
      </c>
      <c r="AN442" s="18">
        <f t="shared" si="481"/>
        <v>4.9105343285689509E-3</v>
      </c>
      <c r="AO442" s="18">
        <f t="shared" si="482"/>
        <v>2.3636586257685418E-3</v>
      </c>
      <c r="AP442" s="18">
        <f t="shared" si="483"/>
        <v>7.5848936529047592E-4</v>
      </c>
      <c r="AQ442" s="18">
        <f t="shared" si="484"/>
        <v>1.8254733709854832E-4</v>
      </c>
      <c r="AR442" s="18">
        <f t="shared" si="485"/>
        <v>6.0107619752565683E-4</v>
      </c>
      <c r="AS442" s="18">
        <f t="shared" si="486"/>
        <v>8.8747917816507595E-4</v>
      </c>
      <c r="AT442" s="18">
        <f t="shared" si="487"/>
        <v>6.5517424822244717E-4</v>
      </c>
      <c r="AU442" s="18">
        <f t="shared" si="488"/>
        <v>3.2245135517534754E-4</v>
      </c>
      <c r="AV442" s="18">
        <f t="shared" si="489"/>
        <v>1.1902353847451156E-4</v>
      </c>
      <c r="AW442" s="18">
        <f t="shared" si="490"/>
        <v>1.3877257088158485E-6</v>
      </c>
      <c r="AX442" s="18">
        <f t="shared" si="491"/>
        <v>1.2552208536510533E-3</v>
      </c>
      <c r="AY442" s="18">
        <f t="shared" si="492"/>
        <v>1.2083872749715594E-3</v>
      </c>
      <c r="AZ442" s="18">
        <f t="shared" si="493"/>
        <v>5.8165055259634842E-4</v>
      </c>
      <c r="BA442" s="18">
        <f t="shared" si="494"/>
        <v>1.8664952444907772E-4</v>
      </c>
      <c r="BB442" s="18">
        <f t="shared" si="495"/>
        <v>4.492135976862504E-5</v>
      </c>
      <c r="BC442" s="18">
        <f t="shared" si="496"/>
        <v>8.6490595437344718E-6</v>
      </c>
      <c r="BD442" s="18">
        <f t="shared" si="497"/>
        <v>9.6441571253591909E-5</v>
      </c>
      <c r="BE442" s="18">
        <f t="shared" si="498"/>
        <v>1.4239440315457337E-4</v>
      </c>
      <c r="BF442" s="18">
        <f t="shared" si="499"/>
        <v>1.0512150406815362E-4</v>
      </c>
      <c r="BG442" s="18">
        <f t="shared" si="500"/>
        <v>5.1736727346674129E-5</v>
      </c>
      <c r="BH442" s="18">
        <f t="shared" si="501"/>
        <v>1.9097108010427036E-5</v>
      </c>
      <c r="BI442" s="18">
        <f t="shared" si="502"/>
        <v>5.6393135486620299E-6</v>
      </c>
      <c r="BJ442" s="19">
        <f t="shared" si="503"/>
        <v>0.49002828337801796</v>
      </c>
      <c r="BK442" s="19">
        <f t="shared" si="504"/>
        <v>0.26410638879128279</v>
      </c>
      <c r="BL442" s="19">
        <f t="shared" si="505"/>
        <v>0.23318922985755691</v>
      </c>
      <c r="BM442" s="19">
        <f t="shared" si="506"/>
        <v>0.43957988365889861</v>
      </c>
      <c r="BN442" s="19">
        <f t="shared" si="507"/>
        <v>0.55950843910532089</v>
      </c>
    </row>
    <row r="443" spans="1:66" x14ac:dyDescent="0.25">
      <c r="A443" t="s">
        <v>40</v>
      </c>
      <c r="B443" t="s">
        <v>335</v>
      </c>
      <c r="C443" t="s">
        <v>237</v>
      </c>
      <c r="D443" s="16">
        <v>44379</v>
      </c>
      <c r="E443" s="15">
        <f>VLOOKUP(A443,home!$A$2:$E$405,3,FALSE)</f>
        <v>1.5125</v>
      </c>
      <c r="F443" s="15">
        <f>VLOOKUP(B443,home!$B$2:$E$405,3,FALSE)</f>
        <v>0.55000000000000004</v>
      </c>
      <c r="G443" s="15">
        <f>VLOOKUP(C443,away!$B$2:$E$405,4,FALSE)</f>
        <v>0.88</v>
      </c>
      <c r="H443" s="15">
        <f>VLOOKUP(A443,away!$A$2:$E$405,3,FALSE)</f>
        <v>1.1875</v>
      </c>
      <c r="I443" s="15">
        <f>VLOOKUP(C443,away!$B$2:$E$405,3,FALSE)</f>
        <v>0.5</v>
      </c>
      <c r="J443" s="15">
        <f>VLOOKUP(B443,home!$B$2:$E$405,4,FALSE)</f>
        <v>1.1200000000000001</v>
      </c>
      <c r="K443" s="17">
        <f t="shared" si="508"/>
        <v>0.73204999999999998</v>
      </c>
      <c r="L443" s="17">
        <f t="shared" si="509"/>
        <v>0.66500000000000004</v>
      </c>
      <c r="M443" s="18">
        <f t="shared" si="454"/>
        <v>0.24732549904617379</v>
      </c>
      <c r="N443" s="18">
        <f t="shared" si="455"/>
        <v>0.1810546315767515</v>
      </c>
      <c r="O443" s="18">
        <f t="shared" si="456"/>
        <v>0.16447145686570561</v>
      </c>
      <c r="P443" s="18">
        <f t="shared" si="457"/>
        <v>0.12040132999853978</v>
      </c>
      <c r="Q443" s="18">
        <f t="shared" si="458"/>
        <v>6.627052152288046E-2</v>
      </c>
      <c r="R443" s="18">
        <f t="shared" si="459"/>
        <v>5.4686759407847105E-2</v>
      </c>
      <c r="S443" s="18">
        <f t="shared" si="460"/>
        <v>1.4653240690227907E-2</v>
      </c>
      <c r="T443" s="18">
        <f t="shared" si="461"/>
        <v>4.4069896812715517E-2</v>
      </c>
      <c r="U443" s="18">
        <f t="shared" si="462"/>
        <v>4.0033442224514472E-2</v>
      </c>
      <c r="V443" s="18">
        <f t="shared" si="463"/>
        <v>7.9259908038245477E-4</v>
      </c>
      <c r="W443" s="18">
        <f t="shared" si="464"/>
        <v>1.6171111760274883E-2</v>
      </c>
      <c r="X443" s="18">
        <f t="shared" si="465"/>
        <v>1.07537893205828E-2</v>
      </c>
      <c r="Y443" s="18">
        <f t="shared" si="466"/>
        <v>3.5756349490937804E-3</v>
      </c>
      <c r="Z443" s="18">
        <f t="shared" si="467"/>
        <v>1.2122231668739443E-2</v>
      </c>
      <c r="AA443" s="18">
        <f t="shared" si="468"/>
        <v>8.8740796931007088E-3</v>
      </c>
      <c r="AB443" s="18">
        <f t="shared" si="469"/>
        <v>3.2481350196671868E-3</v>
      </c>
      <c r="AC443" s="18">
        <f t="shared" si="470"/>
        <v>2.4115483391749618E-5</v>
      </c>
      <c r="AD443" s="18">
        <f t="shared" si="471"/>
        <v>2.9595155910273063E-3</v>
      </c>
      <c r="AE443" s="18">
        <f t="shared" si="472"/>
        <v>1.9680778680331592E-3</v>
      </c>
      <c r="AF443" s="18">
        <f t="shared" si="473"/>
        <v>6.5438589112102534E-4</v>
      </c>
      <c r="AG443" s="18">
        <f t="shared" si="474"/>
        <v>1.4505553919849396E-4</v>
      </c>
      <c r="AH443" s="18">
        <f t="shared" si="475"/>
        <v>2.0153210149279322E-3</v>
      </c>
      <c r="AI443" s="18">
        <f t="shared" si="476"/>
        <v>1.4753157489779925E-3</v>
      </c>
      <c r="AJ443" s="18">
        <f t="shared" si="477"/>
        <v>5.4000244701966969E-4</v>
      </c>
      <c r="AK443" s="18">
        <f t="shared" si="478"/>
        <v>1.3176959711358308E-4</v>
      </c>
      <c r="AL443" s="18">
        <f t="shared" si="479"/>
        <v>4.6958947381034653E-7</v>
      </c>
      <c r="AM443" s="18">
        <f t="shared" si="480"/>
        <v>4.33302677682308E-4</v>
      </c>
      <c r="AN443" s="18">
        <f t="shared" si="481"/>
        <v>2.8814628065873489E-4</v>
      </c>
      <c r="AO443" s="18">
        <f t="shared" si="482"/>
        <v>9.5808638319029335E-5</v>
      </c>
      <c r="AP443" s="18">
        <f t="shared" si="483"/>
        <v>2.1237581494051505E-5</v>
      </c>
      <c r="AQ443" s="18">
        <f t="shared" si="484"/>
        <v>3.5307479233860622E-6</v>
      </c>
      <c r="AR443" s="18">
        <f t="shared" si="485"/>
        <v>2.6803769498541513E-4</v>
      </c>
      <c r="AS443" s="18">
        <f t="shared" si="486"/>
        <v>1.9621699461407313E-4</v>
      </c>
      <c r="AT443" s="18">
        <f t="shared" si="487"/>
        <v>7.182032545361611E-5</v>
      </c>
      <c r="AU443" s="18">
        <f t="shared" si="488"/>
        <v>1.7525356416106561E-5</v>
      </c>
      <c r="AV443" s="18">
        <f t="shared" si="489"/>
        <v>3.2073592911027009E-6</v>
      </c>
      <c r="AW443" s="18">
        <f t="shared" si="490"/>
        <v>6.3500660530945689E-9</v>
      </c>
      <c r="AX443" s="18">
        <f t="shared" si="491"/>
        <v>5.2866537532888912E-5</v>
      </c>
      <c r="AY443" s="18">
        <f t="shared" si="492"/>
        <v>3.5156247459371137E-5</v>
      </c>
      <c r="AZ443" s="18">
        <f t="shared" si="493"/>
        <v>1.1689452280240901E-5</v>
      </c>
      <c r="BA443" s="18">
        <f t="shared" si="494"/>
        <v>2.5911619221200665E-6</v>
      </c>
      <c r="BB443" s="18">
        <f t="shared" si="495"/>
        <v>4.3078066955246103E-7</v>
      </c>
      <c r="BC443" s="18">
        <f t="shared" si="496"/>
        <v>5.7293829050477345E-8</v>
      </c>
      <c r="BD443" s="18">
        <f t="shared" si="497"/>
        <v>2.9707511194216825E-5</v>
      </c>
      <c r="BE443" s="18">
        <f t="shared" si="498"/>
        <v>2.1747383569726423E-5</v>
      </c>
      <c r="BF443" s="18">
        <f t="shared" si="499"/>
        <v>7.9600860711091142E-6</v>
      </c>
      <c r="BG443" s="18">
        <f t="shared" si="500"/>
        <v>1.9423936694518091E-6</v>
      </c>
      <c r="BH443" s="18">
        <f t="shared" si="501"/>
        <v>3.5548232143054913E-7</v>
      </c>
      <c r="BI443" s="18">
        <f t="shared" si="502"/>
        <v>5.2046166680646713E-8</v>
      </c>
      <c r="BJ443" s="19">
        <f t="shared" si="503"/>
        <v>0.32856743823144963</v>
      </c>
      <c r="BK443" s="19">
        <f t="shared" si="504"/>
        <v>0.38323241013564879</v>
      </c>
      <c r="BL443" s="19">
        <f t="shared" si="505"/>
        <v>0.27609485465262718</v>
      </c>
      <c r="BM443" s="19">
        <f t="shared" si="506"/>
        <v>0.16577158637317363</v>
      </c>
      <c r="BN443" s="19">
        <f t="shared" si="507"/>
        <v>0.83421019841789823</v>
      </c>
    </row>
    <row r="444" spans="1:66" x14ac:dyDescent="0.25">
      <c r="A444" t="s">
        <v>40</v>
      </c>
      <c r="B444" t="s">
        <v>333</v>
      </c>
      <c r="C444" t="s">
        <v>235</v>
      </c>
      <c r="D444" s="16">
        <v>44379</v>
      </c>
      <c r="E444" s="15">
        <f>VLOOKUP(A444,home!$A$2:$E$405,3,FALSE)</f>
        <v>1.5125</v>
      </c>
      <c r="F444" s="15">
        <f>VLOOKUP(B444,home!$B$2:$E$405,3,FALSE)</f>
        <v>0.9</v>
      </c>
      <c r="G444" s="15">
        <f>VLOOKUP(C444,away!$B$2:$E$405,4,FALSE)</f>
        <v>0.94</v>
      </c>
      <c r="H444" s="15">
        <f>VLOOKUP(A444,away!$A$2:$E$405,3,FALSE)</f>
        <v>1.1875</v>
      </c>
      <c r="I444" s="15">
        <f>VLOOKUP(C444,away!$B$2:$E$405,3,FALSE)</f>
        <v>0.94</v>
      </c>
      <c r="J444" s="15">
        <f>VLOOKUP(B444,home!$B$2:$E$405,4,FALSE)</f>
        <v>1.3</v>
      </c>
      <c r="K444" s="17">
        <f t="shared" si="508"/>
        <v>1.2795749999999999</v>
      </c>
      <c r="L444" s="17">
        <f t="shared" si="509"/>
        <v>1.451125</v>
      </c>
      <c r="M444" s="18">
        <f t="shared" si="454"/>
        <v>6.5173652140358099E-2</v>
      </c>
      <c r="N444" s="18">
        <f t="shared" si="455"/>
        <v>8.3394575937498688E-2</v>
      </c>
      <c r="O444" s="18">
        <f t="shared" si="456"/>
        <v>9.4575115962177159E-2</v>
      </c>
      <c r="P444" s="18">
        <f t="shared" si="457"/>
        <v>0.12101595400730281</v>
      </c>
      <c r="Q444" s="18">
        <f t="shared" si="458"/>
        <v>5.3354807252612449E-2</v>
      </c>
      <c r="R444" s="18">
        <f t="shared" si="459"/>
        <v>6.8620157575307178E-2</v>
      </c>
      <c r="S444" s="18">
        <f t="shared" si="460"/>
        <v>5.6176309917228641E-2</v>
      </c>
      <c r="T444" s="18">
        <f t="shared" si="461"/>
        <v>7.7424494674447245E-2</v>
      </c>
      <c r="U444" s="18">
        <f t="shared" si="462"/>
        <v>8.7804638129423657E-2</v>
      </c>
      <c r="V444" s="18">
        <f t="shared" si="463"/>
        <v>1.1589942175819169E-2</v>
      </c>
      <c r="W444" s="18">
        <f t="shared" si="464"/>
        <v>2.2757159163420526E-2</v>
      </c>
      <c r="X444" s="18">
        <f t="shared" si="465"/>
        <v>3.3023482591018616E-2</v>
      </c>
      <c r="Y444" s="18">
        <f t="shared" si="466"/>
        <v>2.3960600587445948E-2</v>
      </c>
      <c r="Z444" s="18">
        <f t="shared" si="467"/>
        <v>3.3192142053822545E-2</v>
      </c>
      <c r="AA444" s="18">
        <f t="shared" si="468"/>
        <v>4.2471835168519968E-2</v>
      </c>
      <c r="AB444" s="18">
        <f t="shared" si="469"/>
        <v>2.7172949242879472E-2</v>
      </c>
      <c r="AC444" s="18">
        <f t="shared" si="470"/>
        <v>1.3450296469841617E-3</v>
      </c>
      <c r="AD444" s="18">
        <f t="shared" si="471"/>
        <v>7.279872984133455E-3</v>
      </c>
      <c r="AE444" s="18">
        <f t="shared" si="472"/>
        <v>1.0564005684100661E-2</v>
      </c>
      <c r="AF444" s="18">
        <f t="shared" si="473"/>
        <v>7.6648463741702871E-3</v>
      </c>
      <c r="AG444" s="18">
        <f t="shared" si="474"/>
        <v>3.707550064905953E-3</v>
      </c>
      <c r="AH444" s="18">
        <f t="shared" si="475"/>
        <v>1.20414867844633E-2</v>
      </c>
      <c r="AI444" s="18">
        <f t="shared" si="476"/>
        <v>1.5407985452229624E-2</v>
      </c>
      <c r="AJ444" s="18">
        <f t="shared" si="477"/>
        <v>9.8578364925183612E-3</v>
      </c>
      <c r="AK444" s="18">
        <f t="shared" si="478"/>
        <v>4.2046137099713944E-3</v>
      </c>
      <c r="AL444" s="18">
        <f t="shared" si="479"/>
        <v>9.9899293995280201E-5</v>
      </c>
      <c r="AM444" s="18">
        <f t="shared" si="480"/>
        <v>1.863028694734512E-3</v>
      </c>
      <c r="AN444" s="18">
        <f t="shared" si="481"/>
        <v>2.7034875146466188E-3</v>
      </c>
      <c r="AO444" s="18">
        <f t="shared" si="482"/>
        <v>1.9615491598457876E-3</v>
      </c>
      <c r="AP444" s="18">
        <f t="shared" si="483"/>
        <v>9.4881767486040629E-4</v>
      </c>
      <c r="AQ444" s="18">
        <f t="shared" si="484"/>
        <v>3.4421326210795156E-4</v>
      </c>
      <c r="AR444" s="18">
        <f t="shared" si="485"/>
        <v>3.4947405020208603E-3</v>
      </c>
      <c r="AS444" s="18">
        <f t="shared" si="486"/>
        <v>4.4717825778733417E-3</v>
      </c>
      <c r="AT444" s="18">
        <f t="shared" si="487"/>
        <v>2.8609905960411404E-3</v>
      </c>
      <c r="AU444" s="18">
        <f t="shared" si="488"/>
        <v>1.2202840139764477E-3</v>
      </c>
      <c r="AV444" s="18">
        <f t="shared" si="489"/>
        <v>3.9036122929597824E-4</v>
      </c>
      <c r="AW444" s="18">
        <f t="shared" si="490"/>
        <v>5.152648164842189E-6</v>
      </c>
      <c r="AX444" s="18">
        <f t="shared" si="491"/>
        <v>3.9731415701081885E-4</v>
      </c>
      <c r="AY444" s="18">
        <f t="shared" si="492"/>
        <v>5.7655250609232466E-4</v>
      </c>
      <c r="AZ444" s="18">
        <f t="shared" si="493"/>
        <v>4.1832487770161232E-4</v>
      </c>
      <c r="BA444" s="18">
        <f t="shared" si="494"/>
        <v>2.0234722938491741E-4</v>
      </c>
      <c r="BB444" s="18">
        <f t="shared" si="495"/>
        <v>7.3407780810297017E-5</v>
      </c>
      <c r="BC444" s="18">
        <f t="shared" si="496"/>
        <v>2.1304773185668446E-5</v>
      </c>
      <c r="BD444" s="18">
        <f t="shared" si="497"/>
        <v>8.4521755183250384E-4</v>
      </c>
      <c r="BE444" s="18">
        <f t="shared" si="498"/>
        <v>1.0815192488860758E-3</v>
      </c>
      <c r="BF444" s="18">
        <f t="shared" si="499"/>
        <v>6.9194249644670023E-4</v>
      </c>
      <c r="BG444" s="18">
        <f t="shared" si="500"/>
        <v>2.9513077329692888E-4</v>
      </c>
      <c r="BH444" s="18">
        <f t="shared" si="501"/>
        <v>9.4410489810354439E-5</v>
      </c>
      <c r="BI444" s="18">
        <f t="shared" si="502"/>
        <v>2.4161060499816841E-5</v>
      </c>
      <c r="BJ444" s="19">
        <f t="shared" si="503"/>
        <v>0.33264174294413473</v>
      </c>
      <c r="BK444" s="19">
        <f t="shared" si="504"/>
        <v>0.25597733968778053</v>
      </c>
      <c r="BL444" s="19">
        <f t="shared" si="505"/>
        <v>0.37762715905747019</v>
      </c>
      <c r="BM444" s="19">
        <f t="shared" si="506"/>
        <v>0.51273272101002443</v>
      </c>
      <c r="BN444" s="19">
        <f t="shared" si="507"/>
        <v>0.48613426287525641</v>
      </c>
    </row>
    <row r="445" spans="1:66" x14ac:dyDescent="0.25">
      <c r="A445" t="s">
        <v>40</v>
      </c>
      <c r="B445" t="s">
        <v>316</v>
      </c>
      <c r="C445" t="s">
        <v>238</v>
      </c>
      <c r="D445" s="16">
        <v>44379</v>
      </c>
      <c r="E445" s="15">
        <f>VLOOKUP(A445,home!$A$2:$E$405,3,FALSE)</f>
        <v>1.5125</v>
      </c>
      <c r="F445" s="15">
        <f>VLOOKUP(B445,home!$B$2:$E$405,3,FALSE)</f>
        <v>0.44</v>
      </c>
      <c r="G445" s="15">
        <f>VLOOKUP(C445,away!$B$2:$E$405,4,FALSE)</f>
        <v>0.77</v>
      </c>
      <c r="H445" s="15">
        <f>VLOOKUP(A445,away!$A$2:$E$405,3,FALSE)</f>
        <v>1.1875</v>
      </c>
      <c r="I445" s="15">
        <f>VLOOKUP(C445,away!$B$2:$E$405,3,FALSE)</f>
        <v>0.55000000000000004</v>
      </c>
      <c r="J445" s="15">
        <f>VLOOKUP(B445,home!$B$2:$E$405,4,FALSE)</f>
        <v>1.05</v>
      </c>
      <c r="K445" s="17">
        <f t="shared" si="508"/>
        <v>0.51243499999999997</v>
      </c>
      <c r="L445" s="17">
        <f t="shared" si="509"/>
        <v>0.68578125000000012</v>
      </c>
      <c r="M445" s="18">
        <f t="shared" si="454"/>
        <v>0.30173194653719038</v>
      </c>
      <c r="N445" s="18">
        <f t="shared" si="455"/>
        <v>0.15461801002378514</v>
      </c>
      <c r="O445" s="18">
        <f t="shared" si="456"/>
        <v>0.20692211146120765</v>
      </c>
      <c r="P445" s="18">
        <f t="shared" si="457"/>
        <v>0.10603413218662393</v>
      </c>
      <c r="Q445" s="18">
        <f t="shared" si="458"/>
        <v>3.9615839983269167E-2</v>
      </c>
      <c r="R445" s="18">
        <f t="shared" si="459"/>
        <v>7.0951652125253159E-2</v>
      </c>
      <c r="S445" s="18">
        <f t="shared" si="460"/>
        <v>9.3155840122357038E-3</v>
      </c>
      <c r="T445" s="18">
        <f t="shared" si="461"/>
        <v>2.7167800263526314E-2</v>
      </c>
      <c r="U445" s="18">
        <f t="shared" si="462"/>
        <v>3.6358109856804099E-2</v>
      </c>
      <c r="V445" s="18">
        <f t="shared" si="463"/>
        <v>3.6374075948502786E-4</v>
      </c>
      <c r="W445" s="18">
        <f t="shared" si="464"/>
        <v>6.7668476539421785E-3</v>
      </c>
      <c r="X445" s="18">
        <f t="shared" si="465"/>
        <v>4.6405772426800357E-3</v>
      </c>
      <c r="Y445" s="18">
        <f t="shared" si="466"/>
        <v>1.5912104311033343E-3</v>
      </c>
      <c r="Z445" s="18">
        <f t="shared" si="467"/>
        <v>1.621910422800709E-2</v>
      </c>
      <c r="AA445" s="18">
        <f t="shared" si="468"/>
        <v>8.3112366750788137E-3</v>
      </c>
      <c r="AB445" s="18">
        <f t="shared" si="469"/>
        <v>2.1294842827970055E-3</v>
      </c>
      <c r="AC445" s="18">
        <f t="shared" si="470"/>
        <v>7.9890727961383877E-6</v>
      </c>
      <c r="AD445" s="18">
        <f t="shared" si="471"/>
        <v>8.6689239438696478E-4</v>
      </c>
      <c r="AE445" s="18">
        <f t="shared" si="472"/>
        <v>5.9449854983818578E-4</v>
      </c>
      <c r="AF445" s="18">
        <f t="shared" si="473"/>
        <v>2.0384797931560919E-4</v>
      </c>
      <c r="AG445" s="18">
        <f t="shared" si="474"/>
        <v>4.6598374021677545E-5</v>
      </c>
      <c r="AH445" s="18">
        <f t="shared" si="475"/>
        <v>2.7806893928407472E-3</v>
      </c>
      <c r="AI445" s="18">
        <f t="shared" si="476"/>
        <v>1.4249225690203481E-3</v>
      </c>
      <c r="AJ445" s="18">
        <f t="shared" si="477"/>
        <v>3.6509009832797097E-4</v>
      </c>
      <c r="AK445" s="18">
        <f t="shared" si="478"/>
        <v>6.2361648178897933E-5</v>
      </c>
      <c r="AL445" s="18">
        <f t="shared" si="479"/>
        <v>1.1230025996732001E-7</v>
      </c>
      <c r="AM445" s="18">
        <f t="shared" si="480"/>
        <v>8.8845200823536885E-5</v>
      </c>
      <c r="AN445" s="18">
        <f t="shared" si="481"/>
        <v>6.0928372877266163E-5</v>
      </c>
      <c r="AO445" s="18">
        <f t="shared" si="482"/>
        <v>2.0891767856118845E-5</v>
      </c>
      <c r="AP445" s="18">
        <f t="shared" si="483"/>
        <v>4.7757275583596681E-6</v>
      </c>
      <c r="AQ445" s="18">
        <f t="shared" si="484"/>
        <v>8.1877610365783525E-7</v>
      </c>
      <c r="AR445" s="18">
        <f t="shared" si="485"/>
        <v>3.8138892953681387E-4</v>
      </c>
      <c r="AS445" s="18">
        <f t="shared" si="486"/>
        <v>1.9543703610719719E-4</v>
      </c>
      <c r="AT445" s="18">
        <f t="shared" si="487"/>
        <v>5.0074388798795786E-5</v>
      </c>
      <c r="AU445" s="18">
        <f t="shared" si="488"/>
        <v>8.5532898080369732E-6</v>
      </c>
      <c r="AV445" s="18">
        <f t="shared" si="489"/>
        <v>1.0957512656953563E-6</v>
      </c>
      <c r="AW445" s="18">
        <f t="shared" si="490"/>
        <v>1.096232447617517E-9</v>
      </c>
      <c r="AX445" s="18">
        <f t="shared" si="491"/>
        <v>7.5878984140015164E-6</v>
      </c>
      <c r="AY445" s="18">
        <f t="shared" si="492"/>
        <v>5.2036384592269789E-6</v>
      </c>
      <c r="AZ445" s="18">
        <f t="shared" si="493"/>
        <v>1.784278843558376E-6</v>
      </c>
      <c r="BA445" s="18">
        <f t="shared" si="494"/>
        <v>4.0787499189467253E-7</v>
      </c>
      <c r="BB445" s="18">
        <f t="shared" si="495"/>
        <v>6.9928255446317106E-8</v>
      </c>
      <c r="BC445" s="18">
        <f t="shared" si="496"/>
        <v>9.5910972860589338E-9</v>
      </c>
      <c r="BD445" s="18">
        <f t="shared" si="497"/>
        <v>4.359156280565301E-5</v>
      </c>
      <c r="BE445" s="18">
        <f t="shared" si="498"/>
        <v>2.2337842486314798E-5</v>
      </c>
      <c r="BF445" s="18">
        <f t="shared" si="499"/>
        <v>5.723346157237361E-6</v>
      </c>
      <c r="BG445" s="18">
        <f t="shared" si="500"/>
        <v>9.7761429602797575E-7</v>
      </c>
      <c r="BH445" s="18">
        <f t="shared" si="501"/>
        <v>1.2524094544627388E-7</v>
      </c>
      <c r="BI445" s="18">
        <f t="shared" si="502"/>
        <v>1.2835568775952276E-8</v>
      </c>
      <c r="BJ445" s="19">
        <f t="shared" si="503"/>
        <v>0.23630344595114897</v>
      </c>
      <c r="BK445" s="19">
        <f t="shared" si="504"/>
        <v>0.41745870850705041</v>
      </c>
      <c r="BL445" s="19">
        <f t="shared" si="505"/>
        <v>0.33001497594728474</v>
      </c>
      <c r="BM445" s="19">
        <f t="shared" si="506"/>
        <v>0.12011733977393495</v>
      </c>
      <c r="BN445" s="19">
        <f t="shared" si="507"/>
        <v>0.87987369231732937</v>
      </c>
    </row>
    <row r="446" spans="1:66" x14ac:dyDescent="0.25">
      <c r="A446" t="s">
        <v>40</v>
      </c>
      <c r="B446" t="s">
        <v>320</v>
      </c>
      <c r="C446" t="s">
        <v>232</v>
      </c>
      <c r="D446" s="16">
        <v>44379</v>
      </c>
      <c r="E446" s="15">
        <f>VLOOKUP(A446,home!$A$2:$E$405,3,FALSE)</f>
        <v>1.5125</v>
      </c>
      <c r="F446" s="15">
        <f>VLOOKUP(B446,home!$B$2:$E$405,3,FALSE)</f>
        <v>1.49</v>
      </c>
      <c r="G446" s="15">
        <f>VLOOKUP(C446,away!$B$2:$E$405,4,FALSE)</f>
        <v>0.9</v>
      </c>
      <c r="H446" s="15">
        <f>VLOOKUP(A446,away!$A$2:$E$405,3,FALSE)</f>
        <v>1.1875</v>
      </c>
      <c r="I446" s="15">
        <f>VLOOKUP(C446,away!$B$2:$E$405,3,FALSE)</f>
        <v>0.6</v>
      </c>
      <c r="J446" s="15">
        <f>VLOOKUP(B446,home!$B$2:$E$405,4,FALSE)</f>
        <v>0.49</v>
      </c>
      <c r="K446" s="17">
        <f t="shared" si="508"/>
        <v>2.0282624999999999</v>
      </c>
      <c r="L446" s="17">
        <f t="shared" si="509"/>
        <v>0.34912500000000002</v>
      </c>
      <c r="M446" s="18">
        <f t="shared" si="454"/>
        <v>9.2792682005385638E-2</v>
      </c>
      <c r="N446" s="18">
        <f t="shared" si="455"/>
        <v>0.18820791718594848</v>
      </c>
      <c r="O446" s="18">
        <f t="shared" si="456"/>
        <v>3.2396245105130263E-2</v>
      </c>
      <c r="P446" s="18">
        <f t="shared" si="457"/>
        <v>6.5708089087544261E-2</v>
      </c>
      <c r="Q446" s="18">
        <f t="shared" si="458"/>
        <v>0.19086753031568243</v>
      </c>
      <c r="R446" s="18">
        <f t="shared" si="459"/>
        <v>5.655169536164302E-3</v>
      </c>
      <c r="S446" s="18">
        <f t="shared" si="460"/>
        <v>1.1632256117152823E-2</v>
      </c>
      <c r="T446" s="18">
        <f t="shared" si="461"/>
        <v>6.6636626521462627E-2</v>
      </c>
      <c r="U446" s="18">
        <f t="shared" si="462"/>
        <v>1.1470168301344447E-2</v>
      </c>
      <c r="V446" s="18">
        <f t="shared" si="463"/>
        <v>9.1522222169134685E-4</v>
      </c>
      <c r="W446" s="18">
        <f t="shared" si="464"/>
        <v>0.12904315140230393</v>
      </c>
      <c r="X446" s="18">
        <f t="shared" si="465"/>
        <v>4.5052190233329362E-2</v>
      </c>
      <c r="Y446" s="18">
        <f t="shared" si="466"/>
        <v>7.8644229576055585E-3</v>
      </c>
      <c r="Z446" s="18">
        <f t="shared" si="467"/>
        <v>6.5812035477112068E-4</v>
      </c>
      <c r="AA446" s="18">
        <f t="shared" si="468"/>
        <v>1.3348408360689601E-3</v>
      </c>
      <c r="AB446" s="18">
        <f t="shared" si="469"/>
        <v>1.3537038056336598E-3</v>
      </c>
      <c r="AC446" s="18">
        <f t="shared" si="470"/>
        <v>4.0505284184415047E-5</v>
      </c>
      <c r="AD446" s="18">
        <f t="shared" si="471"/>
        <v>6.5433346217778882E-2</v>
      </c>
      <c r="AE446" s="18">
        <f t="shared" si="472"/>
        <v>2.2844416998282054E-2</v>
      </c>
      <c r="AF446" s="18">
        <f t="shared" si="473"/>
        <v>3.9877785422626115E-3</v>
      </c>
      <c r="AG446" s="18">
        <f t="shared" si="474"/>
        <v>4.6407772785581145E-4</v>
      </c>
      <c r="AH446" s="18">
        <f t="shared" si="475"/>
        <v>5.7441567214866887E-5</v>
      </c>
      <c r="AI446" s="18">
        <f t="shared" si="476"/>
        <v>1.1650657672314394E-4</v>
      </c>
      <c r="AJ446" s="18">
        <f t="shared" si="477"/>
        <v>1.1815296028546289E-4</v>
      </c>
      <c r="AK446" s="18">
        <f t="shared" si="478"/>
        <v>7.9881739536997873E-5</v>
      </c>
      <c r="AL446" s="18">
        <f t="shared" si="479"/>
        <v>1.1472994482695815E-6</v>
      </c>
      <c r="AM446" s="18">
        <f t="shared" si="480"/>
        <v>2.6543200476607527E-2</v>
      </c>
      <c r="AN446" s="18">
        <f t="shared" si="481"/>
        <v>9.2668948663956023E-3</v>
      </c>
      <c r="AO446" s="18">
        <f t="shared" si="482"/>
        <v>1.6176523351151828E-3</v>
      </c>
      <c r="AP446" s="18">
        <f t="shared" si="483"/>
        <v>1.882542904990294E-4</v>
      </c>
      <c r="AQ446" s="18">
        <f t="shared" si="484"/>
        <v>1.6431069792618413E-5</v>
      </c>
      <c r="AR446" s="18">
        <f t="shared" si="485"/>
        <v>4.0108574307780836E-6</v>
      </c>
      <c r="AS446" s="18">
        <f t="shared" si="486"/>
        <v>8.1350717196935326E-6</v>
      </c>
      <c r="AT446" s="18">
        <f t="shared" si="487"/>
        <v>8.2500304519324531E-6</v>
      </c>
      <c r="AU446" s="18">
        <f t="shared" si="488"/>
        <v>5.5777424631708817E-6</v>
      </c>
      <c r="AV446" s="18">
        <f t="shared" si="489"/>
        <v>2.8282814681767828E-6</v>
      </c>
      <c r="AW446" s="18">
        <f t="shared" si="490"/>
        <v>2.2567289170201708E-8</v>
      </c>
      <c r="AX446" s="18">
        <f t="shared" si="491"/>
        <v>8.9727630261141941E-3</v>
      </c>
      <c r="AY446" s="18">
        <f t="shared" si="492"/>
        <v>3.132615891492118E-3</v>
      </c>
      <c r="AZ446" s="18">
        <f t="shared" si="493"/>
        <v>5.4683726155859292E-4</v>
      </c>
      <c r="BA446" s="18">
        <f t="shared" si="494"/>
        <v>6.3638186313881264E-5</v>
      </c>
      <c r="BB446" s="18">
        <f t="shared" si="495"/>
        <v>5.5544204492084494E-6</v>
      </c>
      <c r="BC446" s="18">
        <f t="shared" si="496"/>
        <v>3.8783740786598031E-7</v>
      </c>
      <c r="BD446" s="18">
        <f t="shared" si="497"/>
        <v>2.3338176675339953E-7</v>
      </c>
      <c r="BE446" s="18">
        <f t="shared" si="498"/>
        <v>4.7335948568966702E-7</v>
      </c>
      <c r="BF446" s="18">
        <f t="shared" si="499"/>
        <v>4.8004864692181921E-7</v>
      </c>
      <c r="BG446" s="18">
        <f t="shared" si="500"/>
        <v>3.2455488957575538E-7</v>
      </c>
      <c r="BH446" s="18">
        <f t="shared" si="501"/>
        <v>1.6457062792953641E-7</v>
      </c>
      <c r="BI446" s="18">
        <f t="shared" si="502"/>
        <v>6.6758486646186213E-8</v>
      </c>
      <c r="BJ446" s="19">
        <f t="shared" si="503"/>
        <v>0.77075568776425774</v>
      </c>
      <c r="BK446" s="19">
        <f t="shared" si="504"/>
        <v>0.17422251790689888</v>
      </c>
      <c r="BL446" s="19">
        <f t="shared" si="505"/>
        <v>5.2612655085539382E-2</v>
      </c>
      <c r="BM446" s="19">
        <f t="shared" si="506"/>
        <v>0.41948875455140849</v>
      </c>
      <c r="BN446" s="19">
        <f t="shared" si="507"/>
        <v>0.57562763323585542</v>
      </c>
    </row>
    <row r="447" spans="1:66" x14ac:dyDescent="0.25">
      <c r="A447" t="s">
        <v>16</v>
      </c>
      <c r="B447" t="s">
        <v>66</v>
      </c>
      <c r="C447" t="s">
        <v>254</v>
      </c>
      <c r="D447" s="16">
        <v>44410</v>
      </c>
      <c r="E447" s="15">
        <f>VLOOKUP(A447,home!$A$2:$E$405,3,FALSE)</f>
        <v>1.6145251396647999</v>
      </c>
      <c r="F447" s="15">
        <f>VLOOKUP(B447,home!$B$2:$E$405,3,FALSE)</f>
        <v>0.99</v>
      </c>
      <c r="G447" s="15">
        <f>VLOOKUP(C447,away!$B$2:$E$405,4,FALSE)</f>
        <v>0.31</v>
      </c>
      <c r="H447" s="15">
        <f>VLOOKUP(A447,away!$A$2:$E$405,3,FALSE)</f>
        <v>1.3296089385474901</v>
      </c>
      <c r="I447" s="15">
        <f>VLOOKUP(C447,away!$B$2:$E$405,3,FALSE)</f>
        <v>1.05</v>
      </c>
      <c r="J447" s="15">
        <f>VLOOKUP(B447,home!$B$2:$E$405,4,FALSE)</f>
        <v>0.75</v>
      </c>
      <c r="K447" s="17">
        <f t="shared" si="508"/>
        <v>0.49549776536312706</v>
      </c>
      <c r="L447" s="17">
        <f t="shared" si="509"/>
        <v>1.0470670391061485</v>
      </c>
      <c r="M447" s="18">
        <f t="shared" si="454"/>
        <v>0.21383196034069699</v>
      </c>
      <c r="N447" s="18">
        <f t="shared" si="455"/>
        <v>0.10595325851203218</v>
      </c>
      <c r="O447" s="18">
        <f t="shared" si="456"/>
        <v>0.22389639758019697</v>
      </c>
      <c r="P447" s="18">
        <f t="shared" si="457"/>
        <v>0.11094016467384185</v>
      </c>
      <c r="Q447" s="18">
        <f t="shared" si="458"/>
        <v>2.6249801412826821E-2</v>
      </c>
      <c r="R447" s="18">
        <f t="shared" si="459"/>
        <v>0.11721726904041492</v>
      </c>
      <c r="S447" s="18">
        <f t="shared" si="460"/>
        <v>1.4389476809558001E-2</v>
      </c>
      <c r="T447" s="18">
        <f t="shared" si="461"/>
        <v>2.7485301842452976E-2</v>
      </c>
      <c r="U447" s="18">
        <f t="shared" si="462"/>
        <v>5.8080894871494058E-2</v>
      </c>
      <c r="V447" s="18">
        <f t="shared" si="463"/>
        <v>8.2950437877548928E-4</v>
      </c>
      <c r="W447" s="18">
        <f t="shared" si="464"/>
        <v>4.3355726470938509E-3</v>
      </c>
      <c r="X447" s="18">
        <f t="shared" si="465"/>
        <v>4.5396352144221651E-3</v>
      </c>
      <c r="Y447" s="18">
        <f t="shared" si="466"/>
        <v>2.376651201293511E-3</v>
      </c>
      <c r="Z447" s="18">
        <f t="shared" si="467"/>
        <v>4.0911446275418692E-2</v>
      </c>
      <c r="AA447" s="18">
        <f t="shared" si="468"/>
        <v>2.0271530207243593E-2</v>
      </c>
      <c r="AB447" s="18">
        <f t="shared" si="469"/>
        <v>5.0222489590901623E-3</v>
      </c>
      <c r="AC447" s="18">
        <f t="shared" si="470"/>
        <v>2.6897684118525315E-5</v>
      </c>
      <c r="AD447" s="18">
        <f t="shared" si="471"/>
        <v>5.3706663955112495E-4</v>
      </c>
      <c r="AE447" s="18">
        <f t="shared" si="472"/>
        <v>5.6234477607748558E-4</v>
      </c>
      <c r="AF447" s="18">
        <f t="shared" si="473"/>
        <v>2.9440633982213141E-4</v>
      </c>
      <c r="AG447" s="18">
        <f t="shared" si="474"/>
        <v>1.0275439151054592E-4</v>
      </c>
      <c r="AH447" s="18">
        <f t="shared" si="475"/>
        <v>1.0709256729288227E-2</v>
      </c>
      <c r="AI447" s="18">
        <f t="shared" si="476"/>
        <v>5.306412778062348E-3</v>
      </c>
      <c r="AJ447" s="18">
        <f t="shared" si="477"/>
        <v>1.314657836812118E-3</v>
      </c>
      <c r="AK447" s="18">
        <f t="shared" si="478"/>
        <v>2.1713667345250911E-4</v>
      </c>
      <c r="AL447" s="18">
        <f t="shared" si="479"/>
        <v>5.5820158982777709E-7</v>
      </c>
      <c r="AM447" s="18">
        <f t="shared" si="480"/>
        <v>5.3223063949733308E-5</v>
      </c>
      <c r="AN447" s="18">
        <f t="shared" si="481"/>
        <v>5.5728115982004449E-5</v>
      </c>
      <c r="AO447" s="18">
        <f t="shared" si="482"/>
        <v>2.9175536698120714E-5</v>
      </c>
      <c r="AP447" s="18">
        <f t="shared" si="483"/>
        <v>1.0182914274944679E-5</v>
      </c>
      <c r="AQ447" s="18">
        <f t="shared" si="484"/>
        <v>2.6655484748345138E-6</v>
      </c>
      <c r="AR447" s="18">
        <f t="shared" si="485"/>
        <v>2.2426619469126849E-3</v>
      </c>
      <c r="AS447" s="18">
        <f t="shared" si="486"/>
        <v>1.1112339831601554E-3</v>
      </c>
      <c r="AT447" s="18">
        <f t="shared" si="487"/>
        <v>2.7530697772571182E-4</v>
      </c>
      <c r="AU447" s="18">
        <f t="shared" si="488"/>
        <v>4.5471330750655487E-5</v>
      </c>
      <c r="AV447" s="18">
        <f t="shared" si="489"/>
        <v>5.6327356937593575E-6</v>
      </c>
      <c r="AW447" s="18">
        <f t="shared" si="490"/>
        <v>8.0446056018871152E-9</v>
      </c>
      <c r="AX447" s="18">
        <f t="shared" si="491"/>
        <v>4.395318208811943E-6</v>
      </c>
      <c r="AY447" s="18">
        <f t="shared" si="492"/>
        <v>4.6021928228300611E-6</v>
      </c>
      <c r="AZ447" s="18">
        <f t="shared" si="493"/>
        <v>2.4094022061981197E-6</v>
      </c>
      <c r="BA447" s="18">
        <f t="shared" si="494"/>
        <v>8.4093521135322915E-7</v>
      </c>
      <c r="BB447" s="18">
        <f t="shared" si="495"/>
        <v>2.2012888545793217E-7</v>
      </c>
      <c r="BC447" s="18">
        <f t="shared" si="496"/>
        <v>4.6097940063634728E-8</v>
      </c>
      <c r="BD447" s="18">
        <f t="shared" si="497"/>
        <v>3.9136956741164905E-4</v>
      </c>
      <c r="BE447" s="18">
        <f t="shared" si="498"/>
        <v>1.9392274608360583E-4</v>
      </c>
      <c r="BF447" s="18">
        <f t="shared" si="499"/>
        <v>4.8044143668753878E-5</v>
      </c>
      <c r="BG447" s="18">
        <f t="shared" si="500"/>
        <v>7.9352552755508634E-6</v>
      </c>
      <c r="BH447" s="18">
        <f t="shared" si="501"/>
        <v>9.8297531415535407E-7</v>
      </c>
      <c r="BI447" s="18">
        <f t="shared" si="502"/>
        <v>9.7412414314219172E-8</v>
      </c>
      <c r="BJ447" s="19">
        <f t="shared" si="503"/>
        <v>0.17260028223173718</v>
      </c>
      <c r="BK447" s="19">
        <f t="shared" si="504"/>
        <v>0.3400231642814035</v>
      </c>
      <c r="BL447" s="19">
        <f t="shared" si="505"/>
        <v>0.44635846375046589</v>
      </c>
      <c r="BM447" s="19">
        <f t="shared" si="506"/>
        <v>0.20179991083079832</v>
      </c>
      <c r="BN447" s="19">
        <f t="shared" si="507"/>
        <v>0.79808885156000975</v>
      </c>
    </row>
    <row r="448" spans="1:66" x14ac:dyDescent="0.25">
      <c r="A448" t="s">
        <v>69</v>
      </c>
      <c r="B448" t="s">
        <v>72</v>
      </c>
      <c r="C448" t="s">
        <v>263</v>
      </c>
      <c r="D448" s="16">
        <v>44410</v>
      </c>
      <c r="E448" s="15">
        <f>VLOOKUP(A448,home!$A$2:$E$405,3,FALSE)</f>
        <v>1.34666666666667</v>
      </c>
      <c r="F448" s="15">
        <f>VLOOKUP(B448,home!$B$2:$E$405,3,FALSE)</f>
        <v>1.08</v>
      </c>
      <c r="G448" s="15">
        <f>VLOOKUP(C448,away!$B$2:$E$405,4,FALSE)</f>
        <v>1.3</v>
      </c>
      <c r="H448" s="15">
        <f>VLOOKUP(A448,away!$A$2:$E$405,3,FALSE)</f>
        <v>1.3688888888888899</v>
      </c>
      <c r="I448" s="15">
        <f>VLOOKUP(C448,away!$B$2:$E$405,3,FALSE)</f>
        <v>0.8</v>
      </c>
      <c r="J448" s="15">
        <f>VLOOKUP(B448,home!$B$2:$E$405,4,FALSE)</f>
        <v>1.06</v>
      </c>
      <c r="K448" s="17">
        <f t="shared" si="508"/>
        <v>1.8907200000000048</v>
      </c>
      <c r="L448" s="17">
        <f t="shared" si="509"/>
        <v>1.1608177777777788</v>
      </c>
      <c r="M448" s="18">
        <f t="shared" si="454"/>
        <v>4.7286152857196964E-2</v>
      </c>
      <c r="N448" s="18">
        <f t="shared" si="455"/>
        <v>8.9404874930159681E-2</v>
      </c>
      <c r="O448" s="18">
        <f t="shared" si="456"/>
        <v>5.4890606879351753E-2</v>
      </c>
      <c r="P448" s="18">
        <f t="shared" si="457"/>
        <v>0.10378276823892821</v>
      </c>
      <c r="Q448" s="18">
        <f t="shared" si="458"/>
        <v>8.4519792563975973E-2</v>
      </c>
      <c r="R448" s="18">
        <f t="shared" si="459"/>
        <v>3.1858996149281379E-2</v>
      </c>
      <c r="S448" s="18">
        <f t="shared" si="460"/>
        <v>5.6945122052236057E-2</v>
      </c>
      <c r="T448" s="18">
        <f t="shared" si="461"/>
        <v>9.8112077782353438E-2</v>
      </c>
      <c r="U448" s="18">
        <f t="shared" si="462"/>
        <v>6.0236441199369446E-2</v>
      </c>
      <c r="V448" s="18">
        <f t="shared" si="463"/>
        <v>1.3886899340354728E-2</v>
      </c>
      <c r="W448" s="18">
        <f t="shared" si="464"/>
        <v>5.3267754065520347E-2</v>
      </c>
      <c r="X448" s="18">
        <f t="shared" si="465"/>
        <v>6.1834155901550579E-2</v>
      </c>
      <c r="Y448" s="18">
        <f t="shared" si="466"/>
        <v>3.5889093722201337E-2</v>
      </c>
      <c r="Z448" s="18">
        <f t="shared" si="467"/>
        <v>1.232749637074654E-2</v>
      </c>
      <c r="AA448" s="18">
        <f t="shared" si="468"/>
        <v>2.3307843938097959E-2</v>
      </c>
      <c r="AB448" s="18">
        <f t="shared" si="469"/>
        <v>2.2034303345320343E-2</v>
      </c>
      <c r="AC448" s="18">
        <f t="shared" si="470"/>
        <v>1.9049192637718541E-3</v>
      </c>
      <c r="AD448" s="18">
        <f t="shared" si="471"/>
        <v>2.5178601991690239E-2</v>
      </c>
      <c r="AE448" s="18">
        <f t="shared" si="472"/>
        <v>2.9227768811545016E-2</v>
      </c>
      <c r="AF448" s="18">
        <f t="shared" si="473"/>
        <v>1.6964056820610182E-2</v>
      </c>
      <c r="AG448" s="18">
        <f t="shared" si="474"/>
        <v>6.564059580198893E-3</v>
      </c>
      <c r="AH448" s="18">
        <f t="shared" si="475"/>
        <v>3.5774942356634068E-3</v>
      </c>
      <c r="AI448" s="18">
        <f t="shared" si="476"/>
        <v>6.7640399012535339E-3</v>
      </c>
      <c r="AJ448" s="18">
        <f t="shared" si="477"/>
        <v>6.3944527610490581E-3</v>
      </c>
      <c r="AK448" s="18">
        <f t="shared" si="478"/>
        <v>4.0300399081235677E-3</v>
      </c>
      <c r="AL448" s="18">
        <f t="shared" si="479"/>
        <v>1.67235253891723E-4</v>
      </c>
      <c r="AM448" s="18">
        <f t="shared" si="480"/>
        <v>9.5211372715457345E-3</v>
      </c>
      <c r="AN448" s="18">
        <f t="shared" si="481"/>
        <v>1.1052305409472904E-2</v>
      </c>
      <c r="AO448" s="18">
        <f t="shared" si="482"/>
        <v>6.4148563023728308E-3</v>
      </c>
      <c r="AP448" s="18">
        <f t="shared" si="483"/>
        <v>2.4821597458947356E-3</v>
      </c>
      <c r="AQ448" s="18">
        <f t="shared" si="484"/>
        <v>7.2033379007974564E-4</v>
      </c>
      <c r="AR448" s="18">
        <f t="shared" si="485"/>
        <v>8.3056378173112155E-4</v>
      </c>
      <c r="AS448" s="18">
        <f t="shared" si="486"/>
        <v>1.5703635533946701E-3</v>
      </c>
      <c r="AT448" s="18">
        <f t="shared" si="487"/>
        <v>1.4845588888371894E-3</v>
      </c>
      <c r="AU448" s="18">
        <f t="shared" si="488"/>
        <v>9.3562839410075245E-4</v>
      </c>
      <c r="AV448" s="18">
        <f t="shared" si="489"/>
        <v>4.4225282932354508E-4</v>
      </c>
      <c r="AW448" s="18">
        <f t="shared" si="490"/>
        <v>1.0195689522022126E-5</v>
      </c>
      <c r="AX448" s="18">
        <f t="shared" si="491"/>
        <v>3.0003007770094945E-3</v>
      </c>
      <c r="AY448" s="18">
        <f t="shared" si="492"/>
        <v>3.4828024806331046E-3</v>
      </c>
      <c r="AZ448" s="18">
        <f t="shared" si="493"/>
        <v>2.0214495180037283E-3</v>
      </c>
      <c r="BA448" s="18">
        <f t="shared" si="494"/>
        <v>7.8217817912634984E-4</v>
      </c>
      <c r="BB448" s="18">
        <f t="shared" si="495"/>
        <v>2.2699158392992962E-4</v>
      </c>
      <c r="BC448" s="18">
        <f t="shared" si="496"/>
        <v>5.2699173206359796E-5</v>
      </c>
      <c r="BD448" s="18">
        <f t="shared" si="497"/>
        <v>1.6068886723530454E-4</v>
      </c>
      <c r="BE448" s="18">
        <f t="shared" si="498"/>
        <v>3.038176550591358E-4</v>
      </c>
      <c r="BF448" s="18">
        <f t="shared" si="499"/>
        <v>2.8721705838670539E-4</v>
      </c>
      <c r="BG448" s="18">
        <f t="shared" si="500"/>
        <v>1.8101567887763765E-4</v>
      </c>
      <c r="BH448" s="18">
        <f t="shared" si="501"/>
        <v>8.5562491091882036E-5</v>
      </c>
      <c r="BI448" s="18">
        <f t="shared" si="502"/>
        <v>3.2354942631448709E-5</v>
      </c>
      <c r="BJ448" s="19">
        <f t="shared" si="503"/>
        <v>0.54071945040108071</v>
      </c>
      <c r="BK448" s="19">
        <f t="shared" si="504"/>
        <v>0.22745589948701264</v>
      </c>
      <c r="BL448" s="19">
        <f t="shared" si="505"/>
        <v>0.21940824245817986</v>
      </c>
      <c r="BM448" s="19">
        <f t="shared" si="506"/>
        <v>0.58469529030701473</v>
      </c>
      <c r="BN448" s="19">
        <f t="shared" si="507"/>
        <v>0.41174319161889394</v>
      </c>
    </row>
    <row r="449" spans="1:66" x14ac:dyDescent="0.25">
      <c r="A449" t="s">
        <v>175</v>
      </c>
      <c r="B449" t="s">
        <v>177</v>
      </c>
      <c r="C449" t="s">
        <v>277</v>
      </c>
      <c r="D449" s="16">
        <v>44410</v>
      </c>
      <c r="E449" s="15">
        <f>VLOOKUP(A449,home!$A$2:$E$405,3,FALSE)</f>
        <v>1.18055555555556</v>
      </c>
      <c r="F449" s="15">
        <f>VLOOKUP(B449,home!$B$2:$E$405,3,FALSE)</f>
        <v>0.69</v>
      </c>
      <c r="G449" s="15">
        <f>VLOOKUP(C449,away!$B$2:$E$405,4,FALSE)</f>
        <v>1</v>
      </c>
      <c r="H449" s="15">
        <f>VLOOKUP(A449,away!$A$2:$E$405,3,FALSE)</f>
        <v>1.1041666666666701</v>
      </c>
      <c r="I449" s="15">
        <f>VLOOKUP(C449,away!$B$2:$E$405,3,FALSE)</f>
        <v>1</v>
      </c>
      <c r="J449" s="15">
        <f>VLOOKUP(B449,home!$B$2:$E$405,4,FALSE)</f>
        <v>1.23</v>
      </c>
      <c r="K449" s="17">
        <f t="shared" si="508"/>
        <v>0.81458333333333632</v>
      </c>
      <c r="L449" s="17">
        <f t="shared" si="509"/>
        <v>1.3581250000000042</v>
      </c>
      <c r="M449" s="18">
        <f t="shared" si="454"/>
        <v>0.11386880423762731</v>
      </c>
      <c r="N449" s="18">
        <f t="shared" si="455"/>
        <v>9.2755630118567564E-2</v>
      </c>
      <c r="O449" s="18">
        <f t="shared" si="456"/>
        <v>0.15464806975522805</v>
      </c>
      <c r="P449" s="18">
        <f t="shared" si="457"/>
        <v>0.12597374015477994</v>
      </c>
      <c r="Q449" s="18">
        <f t="shared" si="458"/>
        <v>3.7778595183708387E-2</v>
      </c>
      <c r="R449" s="18">
        <f t="shared" si="459"/>
        <v>0.10501570486815989</v>
      </c>
      <c r="S449" s="18">
        <f t="shared" si="460"/>
        <v>3.4841375815862122E-2</v>
      </c>
      <c r="T449" s="18">
        <f t="shared" si="461"/>
        <v>5.1308054583874101E-2</v>
      </c>
      <c r="U449" s="18">
        <f t="shared" si="462"/>
        <v>8.5544042923855548E-2</v>
      </c>
      <c r="V449" s="18">
        <f t="shared" si="463"/>
        <v>4.2828025278236056E-3</v>
      </c>
      <c r="W449" s="18">
        <f t="shared" si="464"/>
        <v>1.0257937997798637E-2</v>
      </c>
      <c r="X449" s="18">
        <f t="shared" si="465"/>
        <v>1.3931562043260315E-2</v>
      </c>
      <c r="Y449" s="18">
        <f t="shared" si="466"/>
        <v>9.4604013500014898E-3</v>
      </c>
      <c r="Z449" s="18">
        <f t="shared" si="467"/>
        <v>4.7541484724690046E-2</v>
      </c>
      <c r="AA449" s="18">
        <f t="shared" si="468"/>
        <v>3.8726501098653901E-2</v>
      </c>
      <c r="AB449" s="18">
        <f t="shared" si="469"/>
        <v>1.5772981176639302E-2</v>
      </c>
      <c r="AC449" s="18">
        <f t="shared" si="470"/>
        <v>2.9613063054587032E-4</v>
      </c>
      <c r="AD449" s="18">
        <f t="shared" si="471"/>
        <v>2.0889863318433754E-3</v>
      </c>
      <c r="AE449" s="18">
        <f t="shared" si="472"/>
        <v>2.8371045619347925E-3</v>
      </c>
      <c r="AF449" s="18">
        <f t="shared" si="473"/>
        <v>1.9265713165888517E-3</v>
      </c>
      <c r="AG449" s="18">
        <f t="shared" si="474"/>
        <v>8.7217488978074765E-4</v>
      </c>
      <c r="AH449" s="18">
        <f t="shared" si="475"/>
        <v>1.6141819735429965E-2</v>
      </c>
      <c r="AI449" s="18">
        <f t="shared" si="476"/>
        <v>1.3148857326152371E-2</v>
      </c>
      <c r="AJ449" s="18">
        <f t="shared" si="477"/>
        <v>5.3554200151308285E-3</v>
      </c>
      <c r="AK449" s="18">
        <f t="shared" si="478"/>
        <v>1.4541452957751127E-3</v>
      </c>
      <c r="AL449" s="18">
        <f t="shared" si="479"/>
        <v>1.3104443610879515E-5</v>
      </c>
      <c r="AM449" s="18">
        <f t="shared" si="480"/>
        <v>3.4033068989615129E-4</v>
      </c>
      <c r="AN449" s="18">
        <f t="shared" si="481"/>
        <v>4.6221161821521179E-4</v>
      </c>
      <c r="AO449" s="18">
        <f t="shared" si="482"/>
        <v>3.1387057699426834E-4</v>
      </c>
      <c r="AP449" s="18">
        <f t="shared" si="483"/>
        <v>1.4209182579344735E-4</v>
      </c>
      <c r="AQ449" s="18">
        <f t="shared" si="484"/>
        <v>4.8244615226431568E-5</v>
      </c>
      <c r="AR449" s="18">
        <f t="shared" si="485"/>
        <v>4.3845217856361774E-3</v>
      </c>
      <c r="AS449" s="18">
        <f t="shared" si="486"/>
        <v>3.5715583712161488E-3</v>
      </c>
      <c r="AT449" s="18">
        <f t="shared" si="487"/>
        <v>1.4546659616099158E-3</v>
      </c>
      <c r="AU449" s="18">
        <f t="shared" si="488"/>
        <v>3.9498221596491625E-4</v>
      </c>
      <c r="AV449" s="18">
        <f t="shared" si="489"/>
        <v>8.0436482522022284E-5</v>
      </c>
      <c r="AW449" s="18">
        <f t="shared" si="490"/>
        <v>4.0270901269092028E-7</v>
      </c>
      <c r="AX449" s="18">
        <f t="shared" si="491"/>
        <v>4.6204617968540143E-5</v>
      </c>
      <c r="AY449" s="18">
        <f t="shared" si="492"/>
        <v>6.275164677852376E-5</v>
      </c>
      <c r="AZ449" s="18">
        <f t="shared" si="493"/>
        <v>4.2612290140541439E-5</v>
      </c>
      <c r="BA449" s="18">
        <f t="shared" si="494"/>
        <v>1.9290938849041011E-5</v>
      </c>
      <c r="BB449" s="18">
        <f t="shared" si="495"/>
        <v>6.5498765810884754E-6</v>
      </c>
      <c r="BC449" s="18">
        <f t="shared" si="496"/>
        <v>1.7791102263381625E-6</v>
      </c>
      <c r="BD449" s="18">
        <f t="shared" si="497"/>
        <v>9.9245477501952407E-4</v>
      </c>
      <c r="BE449" s="18">
        <f t="shared" si="498"/>
        <v>8.0843711881799024E-4</v>
      </c>
      <c r="BF449" s="18">
        <f t="shared" si="499"/>
        <v>3.2926970151857845E-4</v>
      </c>
      <c r="BG449" s="18">
        <f t="shared" si="500"/>
        <v>8.9405870342892146E-5</v>
      </c>
      <c r="BH449" s="18">
        <f t="shared" si="501"/>
        <v>1.8207132970870284E-5</v>
      </c>
      <c r="BI449" s="18">
        <f t="shared" si="502"/>
        <v>2.9662454131709625E-6</v>
      </c>
      <c r="BJ449" s="19">
        <f t="shared" si="503"/>
        <v>0.22470295618402783</v>
      </c>
      <c r="BK449" s="19">
        <f t="shared" si="504"/>
        <v>0.27933870945702821</v>
      </c>
      <c r="BL449" s="19">
        <f t="shared" si="505"/>
        <v>0.44793444785605718</v>
      </c>
      <c r="BM449" s="19">
        <f t="shared" si="506"/>
        <v>0.3694147049659664</v>
      </c>
      <c r="BN449" s="19">
        <f t="shared" si="507"/>
        <v>0.63004054431807122</v>
      </c>
    </row>
    <row r="450" spans="1:66" x14ac:dyDescent="0.25">
      <c r="A450" t="s">
        <v>340</v>
      </c>
      <c r="B450" t="s">
        <v>353</v>
      </c>
      <c r="C450" t="s">
        <v>365</v>
      </c>
      <c r="D450" s="16">
        <v>44410</v>
      </c>
      <c r="E450" s="15">
        <f>VLOOKUP(A450,home!$A$2:$E$405,3,FALSE)</f>
        <v>1.36279069767442</v>
      </c>
      <c r="F450" s="15">
        <f>VLOOKUP(B450,home!$B$2:$E$405,3,FALSE)</f>
        <v>1.73</v>
      </c>
      <c r="G450" s="15">
        <f>VLOOKUP(C450,away!$B$2:$E$405,4,FALSE)</f>
        <v>0.98</v>
      </c>
      <c r="H450" s="15">
        <f>VLOOKUP(A450,away!$A$2:$E$405,3,FALSE)</f>
        <v>1.15348837209302</v>
      </c>
      <c r="I450" s="15">
        <f>VLOOKUP(C450,away!$B$2:$E$405,3,FALSE)</f>
        <v>0.67</v>
      </c>
      <c r="J450" s="15">
        <f>VLOOKUP(B450,home!$B$2:$E$405,4,FALSE)</f>
        <v>0.39</v>
      </c>
      <c r="K450" s="17">
        <f t="shared" si="508"/>
        <v>2.3104753488372114</v>
      </c>
      <c r="L450" s="17">
        <f t="shared" si="509"/>
        <v>0.30140651162790616</v>
      </c>
      <c r="M450" s="18">
        <f t="shared" si="454"/>
        <v>7.339629213826275E-2</v>
      </c>
      <c r="N450" s="18">
        <f t="shared" si="455"/>
        <v>0.16958032368151049</v>
      </c>
      <c r="O450" s="18">
        <f t="shared" si="456"/>
        <v>2.2122120379816489E-2</v>
      </c>
      <c r="P450" s="18">
        <f t="shared" si="457"/>
        <v>5.1112613801575286E-2</v>
      </c>
      <c r="Q450" s="18">
        <f t="shared" si="458"/>
        <v>0.19590557875698264</v>
      </c>
      <c r="R450" s="18">
        <f t="shared" si="459"/>
        <v>3.3338755667465495E-3</v>
      </c>
      <c r="S450" s="18">
        <f t="shared" si="460"/>
        <v>8.8986078639626681E-3</v>
      </c>
      <c r="T450" s="18">
        <f t="shared" si="461"/>
        <v>5.9047217101588181E-2</v>
      </c>
      <c r="U450" s="18">
        <f t="shared" si="462"/>
        <v>7.7028373130585892E-3</v>
      </c>
      <c r="V450" s="18">
        <f t="shared" si="463"/>
        <v>6.8854690350112727E-4</v>
      </c>
      <c r="W450" s="18">
        <f t="shared" si="464"/>
        <v>0.15087833680589841</v>
      </c>
      <c r="X450" s="18">
        <f t="shared" si="465"/>
        <v>4.5475713176886166E-2</v>
      </c>
      <c r="Y450" s="18">
        <f t="shared" si="466"/>
        <v>6.853338036218232E-3</v>
      </c>
      <c r="Z450" s="18">
        <f t="shared" si="467"/>
        <v>3.3495060159152864E-4</v>
      </c>
      <c r="AA450" s="18">
        <f t="shared" si="468"/>
        <v>7.7389510805542087E-4</v>
      </c>
      <c r="AB450" s="18">
        <f t="shared" si="469"/>
        <v>8.940327848738802E-4</v>
      </c>
      <c r="AC450" s="18">
        <f t="shared" si="470"/>
        <v>2.996867326130287E-5</v>
      </c>
      <c r="AD450" s="18">
        <f t="shared" si="471"/>
        <v>8.7150169465896626E-2</v>
      </c>
      <c r="AE450" s="18">
        <f t="shared" si="472"/>
        <v>2.6267628566496767E-2</v>
      </c>
      <c r="AF450" s="18">
        <f t="shared" si="473"/>
        <v>3.9586171474826634E-3</v>
      </c>
      <c r="AG450" s="18">
        <f t="shared" si="474"/>
        <v>3.9771766176438733E-4</v>
      </c>
      <c r="AH450" s="18">
        <f t="shared" si="475"/>
        <v>2.5239073098342815E-5</v>
      </c>
      <c r="AI450" s="18">
        <f t="shared" si="476"/>
        <v>5.831425622122149E-5</v>
      </c>
      <c r="AJ450" s="18">
        <f t="shared" si="477"/>
        <v>6.7366825742454643E-5</v>
      </c>
      <c r="AK450" s="18">
        <f t="shared" si="478"/>
        <v>5.1883130069117834E-5</v>
      </c>
      <c r="AL450" s="18">
        <f t="shared" si="479"/>
        <v>8.34798150110925E-7</v>
      </c>
      <c r="AM450" s="18">
        <f t="shared" si="480"/>
        <v>4.0271663639587896E-2</v>
      </c>
      <c r="AN450" s="18">
        <f t="shared" si="481"/>
        <v>1.2138141655060577E-2</v>
      </c>
      <c r="AO450" s="18">
        <f t="shared" si="482"/>
        <v>1.8292574669485939E-3</v>
      </c>
      <c r="AP450" s="18">
        <f t="shared" si="483"/>
        <v>1.8378337066075849E-4</v>
      </c>
      <c r="AQ450" s="18">
        <f t="shared" si="484"/>
        <v>1.3848376161519424E-5</v>
      </c>
      <c r="AR450" s="18">
        <f t="shared" si="485"/>
        <v>1.5214441958586482E-6</v>
      </c>
      <c r="AS450" s="18">
        <f t="shared" si="486"/>
        <v>3.5152593091628604E-6</v>
      </c>
      <c r="AT450" s="18">
        <f t="shared" si="487"/>
        <v>4.0609599892956587E-6</v>
      </c>
      <c r="AU450" s="18">
        <f t="shared" si="488"/>
        <v>3.1275826492939479E-6</v>
      </c>
      <c r="AV450" s="18">
        <f t="shared" si="489"/>
        <v>1.8065506531611616E-6</v>
      </c>
      <c r="AW450" s="18">
        <f t="shared" si="490"/>
        <v>1.614852823313929E-8</v>
      </c>
      <c r="AX450" s="18">
        <f t="shared" si="491"/>
        <v>1.5507781015988605E-2</v>
      </c>
      <c r="AY450" s="18">
        <f t="shared" si="492"/>
        <v>4.674146179118592E-3</v>
      </c>
      <c r="AZ450" s="18">
        <f t="shared" si="493"/>
        <v>7.0440904734352051E-4</v>
      </c>
      <c r="BA450" s="18">
        <f t="shared" si="494"/>
        <v>7.0771157906315699E-5</v>
      </c>
      <c r="BB450" s="18">
        <f t="shared" si="495"/>
        <v>5.3327219571025822E-6</v>
      </c>
      <c r="BC450" s="18">
        <f t="shared" si="496"/>
        <v>3.2146342451436616E-7</v>
      </c>
      <c r="BD450" s="18">
        <f t="shared" si="497"/>
        <v>7.6428864618379922E-8</v>
      </c>
      <c r="BE450" s="18">
        <f t="shared" si="498"/>
        <v>1.7658700764038334E-7</v>
      </c>
      <c r="BF450" s="18">
        <f t="shared" si="499"/>
        <v>2.0399996403901707E-7</v>
      </c>
      <c r="BG450" s="18">
        <f t="shared" si="500"/>
        <v>1.5711229602527549E-7</v>
      </c>
      <c r="BH450" s="18">
        <f t="shared" si="501"/>
        <v>9.0751021741403439E-8</v>
      </c>
      <c r="BI450" s="18">
        <f t="shared" si="502"/>
        <v>4.1935599723060471E-8</v>
      </c>
      <c r="BJ450" s="19">
        <f t="shared" si="503"/>
        <v>0.82091409649488245</v>
      </c>
      <c r="BK450" s="19">
        <f t="shared" si="504"/>
        <v>0.13880101035783185</v>
      </c>
      <c r="BL450" s="19">
        <f t="shared" si="505"/>
        <v>3.5044343049232624E-2</v>
      </c>
      <c r="BM450" s="19">
        <f t="shared" si="506"/>
        <v>0.47496946614805396</v>
      </c>
      <c r="BN450" s="19">
        <f t="shared" si="507"/>
        <v>0.51545080432489421</v>
      </c>
    </row>
    <row r="451" spans="1:66" x14ac:dyDescent="0.25">
      <c r="A451" t="s">
        <v>342</v>
      </c>
      <c r="B451" t="s">
        <v>409</v>
      </c>
      <c r="C451" t="s">
        <v>346</v>
      </c>
      <c r="D451" s="16">
        <v>44410</v>
      </c>
      <c r="E451" s="15">
        <f>VLOOKUP(A451,home!$A$2:$E$405,3,FALSE)</f>
        <v>1.1178707224334601</v>
      </c>
      <c r="F451" s="15">
        <f>VLOOKUP(B451,home!$B$2:$E$405,3,FALSE)</f>
        <v>1.1200000000000001</v>
      </c>
      <c r="G451" s="15">
        <f>VLOOKUP(C451,away!$B$2:$E$405,4,FALSE)</f>
        <v>0.75</v>
      </c>
      <c r="H451" s="15">
        <f>VLOOKUP(A451,away!$A$2:$E$405,3,FALSE)</f>
        <v>0.85171102661596998</v>
      </c>
      <c r="I451" s="15">
        <f>VLOOKUP(C451,away!$B$2:$E$405,3,FALSE)</f>
        <v>0.37</v>
      </c>
      <c r="J451" s="15">
        <f>VLOOKUP(B451,home!$B$2:$E$405,4,FALSE)</f>
        <v>1.17</v>
      </c>
      <c r="K451" s="17">
        <f t="shared" si="508"/>
        <v>0.93901140684410667</v>
      </c>
      <c r="L451" s="17">
        <f t="shared" si="509"/>
        <v>0.36870570342205339</v>
      </c>
      <c r="M451" s="18">
        <f t="shared" si="454"/>
        <v>0.2704367294518783</v>
      </c>
      <c r="N451" s="18">
        <f t="shared" si="455"/>
        <v>0.25394317378492731</v>
      </c>
      <c r="O451" s="18">
        <f t="shared" si="456"/>
        <v>9.9711564563714342E-2</v>
      </c>
      <c r="P451" s="18">
        <f t="shared" si="457"/>
        <v>9.3630296519600378E-2</v>
      </c>
      <c r="Q451" s="18">
        <f t="shared" si="458"/>
        <v>0.11922776843712102</v>
      </c>
      <c r="R451" s="18">
        <f t="shared" si="459"/>
        <v>1.8382111275888895E-2</v>
      </c>
      <c r="S451" s="18">
        <f t="shared" si="460"/>
        <v>8.1041436606230557E-3</v>
      </c>
      <c r="T451" s="18">
        <f t="shared" si="461"/>
        <v>4.3959958229050397E-2</v>
      </c>
      <c r="U451" s="18">
        <f t="shared" si="462"/>
        <v>1.7261012169937348E-2</v>
      </c>
      <c r="V451" s="18">
        <f t="shared" si="463"/>
        <v>3.1175637664943755E-4</v>
      </c>
      <c r="W451" s="18">
        <f t="shared" si="464"/>
        <v>3.7318744858341468E-2</v>
      </c>
      <c r="X451" s="18">
        <f t="shared" si="465"/>
        <v>1.3759634073822928E-2</v>
      </c>
      <c r="Y451" s="18">
        <f t="shared" si="466"/>
        <v>2.5366277800094685E-3</v>
      </c>
      <c r="Z451" s="18">
        <f t="shared" si="467"/>
        <v>2.2591964227863578E-3</v>
      </c>
      <c r="AA451" s="18">
        <f t="shared" si="468"/>
        <v>2.121411211297791E-3</v>
      </c>
      <c r="AB451" s="18">
        <f t="shared" si="469"/>
        <v>9.9601466300779941E-4</v>
      </c>
      <c r="AC451" s="18">
        <f t="shared" si="470"/>
        <v>6.7459961075565344E-6</v>
      </c>
      <c r="AD451" s="18">
        <f t="shared" si="471"/>
        <v>8.760681777771874E-3</v>
      </c>
      <c r="AE451" s="18">
        <f t="shared" si="472"/>
        <v>3.230113337330144E-3</v>
      </c>
      <c r="AF451" s="18">
        <f t="shared" si="473"/>
        <v>5.9548060508663359E-4</v>
      </c>
      <c r="AG451" s="18">
        <f t="shared" si="474"/>
        <v>7.31856984575524E-5</v>
      </c>
      <c r="AH451" s="18">
        <f t="shared" si="475"/>
        <v>2.0824465155800764E-4</v>
      </c>
      <c r="AI451" s="18">
        <f t="shared" si="476"/>
        <v>1.9554410322724557E-4</v>
      </c>
      <c r="AJ451" s="18">
        <f t="shared" si="477"/>
        <v>9.180907173574251E-5</v>
      </c>
      <c r="AK451" s="18">
        <f t="shared" si="478"/>
        <v>2.8736588537210368E-5</v>
      </c>
      <c r="AL451" s="18">
        <f t="shared" si="479"/>
        <v>9.342364362278405E-8</v>
      </c>
      <c r="AM451" s="18">
        <f t="shared" si="480"/>
        <v>1.6452760242118194E-3</v>
      </c>
      <c r="AN451" s="18">
        <f t="shared" si="481"/>
        <v>6.0662265383045822E-4</v>
      </c>
      <c r="AO451" s="18">
        <f t="shared" si="482"/>
        <v>1.1183261614615594E-4</v>
      </c>
      <c r="AP451" s="18">
        <f t="shared" si="483"/>
        <v>1.3744441133898969E-5</v>
      </c>
      <c r="AQ451" s="18">
        <f t="shared" si="484"/>
        <v>1.2669134591043059E-6</v>
      </c>
      <c r="AR451" s="18">
        <f t="shared" si="485"/>
        <v>1.5356198147315132E-5</v>
      </c>
      <c r="AS451" s="18">
        <f t="shared" si="486"/>
        <v>1.4419645226087246E-5</v>
      </c>
      <c r="AT451" s="18">
        <f t="shared" si="487"/>
        <v>6.7701056749705446E-6</v>
      </c>
      <c r="AU451" s="18">
        <f t="shared" si="488"/>
        <v>2.1190688181124541E-6</v>
      </c>
      <c r="AV451" s="18">
        <f t="shared" si="489"/>
        <v>4.974574480238135E-7</v>
      </c>
      <c r="AW451" s="18">
        <f t="shared" si="490"/>
        <v>8.9847298644099625E-10</v>
      </c>
      <c r="AX451" s="18">
        <f t="shared" si="491"/>
        <v>2.5748882569033641E-4</v>
      </c>
      <c r="AY451" s="18">
        <f t="shared" si="492"/>
        <v>9.4937598599473987E-5</v>
      </c>
      <c r="AZ451" s="18">
        <f t="shared" si="493"/>
        <v>1.7502017036409802E-5</v>
      </c>
      <c r="BA451" s="18">
        <f t="shared" si="494"/>
        <v>2.1510311675714126E-6</v>
      </c>
      <c r="BB451" s="18">
        <f t="shared" si="495"/>
        <v>1.9827436493054459E-7</v>
      </c>
      <c r="BC451" s="18">
        <f t="shared" si="496"/>
        <v>1.4620977838455478E-8</v>
      </c>
      <c r="BD451" s="18">
        <f t="shared" si="497"/>
        <v>9.4365297329904249E-7</v>
      </c>
      <c r="BE451" s="18">
        <f t="shared" si="498"/>
        <v>8.8610090603015816E-7</v>
      </c>
      <c r="BF451" s="18">
        <f t="shared" si="499"/>
        <v>4.1602942918860808E-7</v>
      </c>
      <c r="BG451" s="18">
        <f t="shared" si="500"/>
        <v>1.3021879319698185E-7</v>
      </c>
      <c r="BH451" s="18">
        <f t="shared" si="501"/>
        <v>3.0569233049359931E-8</v>
      </c>
      <c r="BI451" s="18">
        <f t="shared" si="502"/>
        <v>5.740971706364967E-9</v>
      </c>
      <c r="BJ451" s="19">
        <f t="shared" si="503"/>
        <v>0.48615640359853673</v>
      </c>
      <c r="BK451" s="19">
        <f t="shared" si="504"/>
        <v>0.37258470302710178</v>
      </c>
      <c r="BL451" s="19">
        <f t="shared" si="505"/>
        <v>0.13903802308652538</v>
      </c>
      <c r="BM451" s="19">
        <f t="shared" si="506"/>
        <v>0.14461174540169366</v>
      </c>
      <c r="BN451" s="19">
        <f t="shared" si="507"/>
        <v>0.85533164403313022</v>
      </c>
    </row>
    <row r="452" spans="1:66" x14ac:dyDescent="0.25">
      <c r="A452" t="s">
        <v>342</v>
      </c>
      <c r="B452" t="s">
        <v>398</v>
      </c>
      <c r="C452" t="s">
        <v>380</v>
      </c>
      <c r="D452" s="16">
        <v>44410</v>
      </c>
      <c r="E452" s="15">
        <f>VLOOKUP(A452,home!$A$2:$E$405,3,FALSE)</f>
        <v>1.1178707224334601</v>
      </c>
      <c r="F452" s="15">
        <f>VLOOKUP(B452,home!$B$2:$E$405,3,FALSE)</f>
        <v>0.89</v>
      </c>
      <c r="G452" s="15">
        <f>VLOOKUP(C452,away!$B$2:$E$405,4,FALSE)</f>
        <v>0.6</v>
      </c>
      <c r="H452" s="15">
        <f>VLOOKUP(A452,away!$A$2:$E$405,3,FALSE)</f>
        <v>0.85171102661596998</v>
      </c>
      <c r="I452" s="15">
        <f>VLOOKUP(C452,away!$B$2:$E$405,3,FALSE)</f>
        <v>1.04</v>
      </c>
      <c r="J452" s="15">
        <f>VLOOKUP(B452,home!$B$2:$E$405,4,FALSE)</f>
        <v>0.59</v>
      </c>
      <c r="K452" s="17">
        <f t="shared" si="508"/>
        <v>0.5969429657794677</v>
      </c>
      <c r="L452" s="17">
        <f t="shared" si="509"/>
        <v>0.5226098859315591</v>
      </c>
      <c r="M452" s="18">
        <f t="shared" si="454"/>
        <v>0.32642572269824488</v>
      </c>
      <c r="N452" s="18">
        <f t="shared" si="455"/>
        <v>0.19485753901419636</v>
      </c>
      <c r="O452" s="18">
        <f t="shared" si="456"/>
        <v>0.17059330970445649</v>
      </c>
      <c r="P452" s="18">
        <f t="shared" si="457"/>
        <v>0.10183447623711349</v>
      </c>
      <c r="Q452" s="18">
        <f t="shared" si="458"/>
        <v>5.815941862181135E-2</v>
      </c>
      <c r="R452" s="18">
        <f t="shared" si="459"/>
        <v>4.4576875062666568E-2</v>
      </c>
      <c r="S452" s="18">
        <f t="shared" si="460"/>
        <v>7.9422819874352627E-3</v>
      </c>
      <c r="T452" s="18">
        <f t="shared" si="461"/>
        <v>3.0394687131790624E-2</v>
      </c>
      <c r="U452" s="18">
        <f t="shared" si="462"/>
        <v>2.6609852005088971E-2</v>
      </c>
      <c r="V452" s="18">
        <f t="shared" si="463"/>
        <v>2.7530446356044272E-4</v>
      </c>
      <c r="W452" s="18">
        <f t="shared" si="464"/>
        <v>1.1572618613371227E-2</v>
      </c>
      <c r="X452" s="18">
        <f t="shared" si="465"/>
        <v>6.0479648934633748E-3</v>
      </c>
      <c r="Y452" s="18">
        <f t="shared" si="466"/>
        <v>1.580363121545484E-3</v>
      </c>
      <c r="Z452" s="18">
        <f t="shared" si="467"/>
        <v>7.7654385305618457E-3</v>
      </c>
      <c r="AA452" s="18">
        <f t="shared" si="468"/>
        <v>4.6355239070117391E-3</v>
      </c>
      <c r="AB452" s="18">
        <f t="shared" si="469"/>
        <v>1.3835716944966064E-3</v>
      </c>
      <c r="AC452" s="18">
        <f t="shared" si="470"/>
        <v>5.3678915107920645E-6</v>
      </c>
      <c r="AD452" s="18">
        <f t="shared" si="471"/>
        <v>1.7270483192251224E-3</v>
      </c>
      <c r="AE452" s="18">
        <f t="shared" si="472"/>
        <v>9.025725251085321E-4</v>
      </c>
      <c r="AF452" s="18">
        <f t="shared" si="473"/>
        <v>2.3584666219596457E-4</v>
      </c>
      <c r="AG452" s="18">
        <f t="shared" si="474"/>
        <v>4.1085265742524005E-5</v>
      </c>
      <c r="AH452" s="18">
        <f t="shared" si="475"/>
        <v>1.0145737361663648E-3</v>
      </c>
      <c r="AI452" s="18">
        <f t="shared" si="476"/>
        <v>6.0564265506910496E-4</v>
      </c>
      <c r="AJ452" s="18">
        <f t="shared" si="477"/>
        <v>1.8076706135975132E-4</v>
      </c>
      <c r="AK452" s="18">
        <f t="shared" si="478"/>
        <v>3.5969208574443003E-5</v>
      </c>
      <c r="AL452" s="18">
        <f t="shared" si="479"/>
        <v>6.6984478549134583E-8</v>
      </c>
      <c r="AM452" s="18">
        <f t="shared" si="480"/>
        <v>2.0618986914453798E-4</v>
      </c>
      <c r="AN452" s="18">
        <f t="shared" si="481"/>
        <v>1.0775686399387009E-4</v>
      </c>
      <c r="AO452" s="18">
        <f t="shared" si="482"/>
        <v>2.8157401200089486E-5</v>
      </c>
      <c r="AP452" s="18">
        <f t="shared" si="483"/>
        <v>4.9051120764359713E-6</v>
      </c>
      <c r="AQ452" s="18">
        <f t="shared" si="484"/>
        <v>6.4086501568692881E-7</v>
      </c>
      <c r="AR452" s="18">
        <f t="shared" si="485"/>
        <v>1.0604525290541199E-4</v>
      </c>
      <c r="AS452" s="18">
        <f t="shared" si="486"/>
        <v>6.3302967776190334E-5</v>
      </c>
      <c r="AT452" s="18">
        <f t="shared" si="487"/>
        <v>1.8894130663480567E-5</v>
      </c>
      <c r="AU452" s="18">
        <f t="shared" si="488"/>
        <v>3.7595727980276249E-6</v>
      </c>
      <c r="AV452" s="18">
        <f t="shared" si="489"/>
        <v>5.6106263402960538E-7</v>
      </c>
      <c r="AW452" s="18">
        <f t="shared" si="490"/>
        <v>5.8047315503967939E-10</v>
      </c>
      <c r="AX452" s="18">
        <f t="shared" si="491"/>
        <v>2.0513932000136804E-5</v>
      </c>
      <c r="AY452" s="18">
        <f t="shared" si="492"/>
        <v>1.0720783662599254E-5</v>
      </c>
      <c r="AZ452" s="18">
        <f t="shared" si="493"/>
        <v>2.8013937635039591E-6</v>
      </c>
      <c r="BA452" s="18">
        <f t="shared" si="494"/>
        <v>4.8801202506472838E-7</v>
      </c>
      <c r="BB452" s="18">
        <f t="shared" si="495"/>
        <v>6.375997718807671E-8</v>
      </c>
      <c r="BC452" s="18">
        <f t="shared" si="496"/>
        <v>6.6643188810519194E-9</v>
      </c>
      <c r="BD452" s="18">
        <f t="shared" si="497"/>
        <v>9.2367162540801089E-6</v>
      </c>
      <c r="BE452" s="18">
        <f t="shared" si="498"/>
        <v>5.5137927947739945E-6</v>
      </c>
      <c r="BF452" s="18">
        <f t="shared" si="499"/>
        <v>1.645709911802924E-6</v>
      </c>
      <c r="BG452" s="18">
        <f t="shared" si="500"/>
        <v>3.2746498518810132E-7</v>
      </c>
      <c r="BH452" s="18">
        <f t="shared" si="501"/>
        <v>4.8869479861778656E-8</v>
      </c>
      <c r="BI452" s="18">
        <f t="shared" si="502"/>
        <v>5.8344584489580271E-9</v>
      </c>
      <c r="BJ452" s="19">
        <f t="shared" si="503"/>
        <v>0.30590138882562862</v>
      </c>
      <c r="BK452" s="19">
        <f t="shared" si="504"/>
        <v>0.43649394104600603</v>
      </c>
      <c r="BL452" s="19">
        <f t="shared" si="505"/>
        <v>0.24984542640955129</v>
      </c>
      <c r="BM452" s="19">
        <f t="shared" si="506"/>
        <v>0.10354813327006918</v>
      </c>
      <c r="BN452" s="19">
        <f t="shared" si="507"/>
        <v>0.89644734133848925</v>
      </c>
    </row>
    <row r="453" spans="1:66" x14ac:dyDescent="0.25">
      <c r="A453" t="s">
        <v>40</v>
      </c>
      <c r="B453" t="s">
        <v>236</v>
      </c>
      <c r="C453" t="s">
        <v>233</v>
      </c>
      <c r="D453" s="16">
        <v>44410</v>
      </c>
      <c r="E453" s="15">
        <f>VLOOKUP(A453,home!$A$2:$E$405,3,FALSE)</f>
        <v>1.5125</v>
      </c>
      <c r="F453" s="15">
        <f>VLOOKUP(B453,home!$B$2:$E$405,3,FALSE)</f>
        <v>1.27</v>
      </c>
      <c r="G453" s="15">
        <f>VLOOKUP(C453,away!$B$2:$E$405,4,FALSE)</f>
        <v>0.94</v>
      </c>
      <c r="H453" s="15">
        <f>VLOOKUP(A453,away!$A$2:$E$405,3,FALSE)</f>
        <v>1.1875</v>
      </c>
      <c r="I453" s="15">
        <f>VLOOKUP(C453,away!$B$2:$E$405,3,FALSE)</f>
        <v>0.61</v>
      </c>
      <c r="J453" s="15">
        <f>VLOOKUP(B453,home!$B$2:$E$405,4,FALSE)</f>
        <v>0.84</v>
      </c>
      <c r="K453" s="17">
        <f t="shared" si="508"/>
        <v>1.8056224999999997</v>
      </c>
      <c r="L453" s="17">
        <f t="shared" si="509"/>
        <v>0.60847499999999999</v>
      </c>
      <c r="M453" s="18">
        <f t="shared" si="454"/>
        <v>8.944802935120949E-2</v>
      </c>
      <c r="N453" s="18">
        <f t="shared" si="455"/>
        <v>0.16150937437720422</v>
      </c>
      <c r="O453" s="18">
        <f t="shared" si="456"/>
        <v>5.4426889659477187E-2</v>
      </c>
      <c r="P453" s="18">
        <f t="shared" si="457"/>
        <v>9.8274416574169327E-2</v>
      </c>
      <c r="Q453" s="18">
        <f t="shared" si="458"/>
        <v>0.1458124801682017</v>
      </c>
      <c r="R453" s="18">
        <f t="shared" si="459"/>
        <v>1.6558700842775192E-2</v>
      </c>
      <c r="S453" s="18">
        <f t="shared" si="460"/>
        <v>2.6992939428192052E-2</v>
      </c>
      <c r="T453" s="18">
        <f t="shared" si="461"/>
        <v>8.8723248870346522E-2</v>
      </c>
      <c r="U453" s="18">
        <f t="shared" si="462"/>
        <v>2.9898762812483839E-2</v>
      </c>
      <c r="V453" s="18">
        <f t="shared" si="463"/>
        <v>3.2951665318563203E-3</v>
      </c>
      <c r="W453" s="18">
        <f t="shared" si="464"/>
        <v>8.7760764990836237E-2</v>
      </c>
      <c r="X453" s="18">
        <f t="shared" si="465"/>
        <v>5.3400231477799071E-2</v>
      </c>
      <c r="Y453" s="18">
        <f t="shared" si="466"/>
        <v>1.6246352924226895E-2</v>
      </c>
      <c r="Z453" s="18">
        <f t="shared" si="467"/>
        <v>3.3585184984358781E-3</v>
      </c>
      <c r="AA453" s="18">
        <f t="shared" si="468"/>
        <v>6.0642165674420351E-3</v>
      </c>
      <c r="AB453" s="18">
        <f t="shared" si="469"/>
        <v>5.4748429395230528E-3</v>
      </c>
      <c r="AC453" s="18">
        <f t="shared" si="470"/>
        <v>2.2627005506838628E-4</v>
      </c>
      <c r="AD453" s="18">
        <f t="shared" si="471"/>
        <v>3.9615702971166546E-2</v>
      </c>
      <c r="AE453" s="18">
        <f t="shared" si="472"/>
        <v>2.4105164865380561E-2</v>
      </c>
      <c r="AF453" s="18">
        <f t="shared" si="473"/>
        <v>7.3336950957312184E-3</v>
      </c>
      <c r="AG453" s="18">
        <f t="shared" si="474"/>
        <v>1.4874567077916845E-3</v>
      </c>
      <c r="AH453" s="18">
        <f t="shared" si="475"/>
        <v>5.1089363583394268E-4</v>
      </c>
      <c r="AI453" s="18">
        <f t="shared" si="476"/>
        <v>9.2248104396857298E-4</v>
      </c>
      <c r="AJ453" s="18">
        <f t="shared" si="477"/>
        <v>8.3282626440657232E-4</v>
      </c>
      <c r="AK453" s="18">
        <f t="shared" si="478"/>
        <v>5.0125661386781861E-4</v>
      </c>
      <c r="AL453" s="18">
        <f t="shared" si="479"/>
        <v>9.9439005247353283E-6</v>
      </c>
      <c r="AM453" s="18">
        <f t="shared" si="480"/>
        <v>1.4306200927611023E-2</v>
      </c>
      <c r="AN453" s="18">
        <f t="shared" si="481"/>
        <v>8.7049656094281159E-3</v>
      </c>
      <c r="AO453" s="18">
        <f t="shared" si="482"/>
        <v>2.6483769745983864E-3</v>
      </c>
      <c r="AP453" s="18">
        <f t="shared" si="483"/>
        <v>5.3715705987291773E-4</v>
      </c>
      <c r="AQ453" s="18">
        <f t="shared" si="484"/>
        <v>8.1711660501543397E-5</v>
      </c>
      <c r="AR453" s="18">
        <f t="shared" si="485"/>
        <v>6.2173201012811691E-5</v>
      </c>
      <c r="AS453" s="18">
        <f t="shared" si="486"/>
        <v>1.1226133064575554E-4</v>
      </c>
      <c r="AT453" s="18">
        <f t="shared" si="487"/>
        <v>1.0135079224695787E-4</v>
      </c>
      <c r="AU453" s="18">
        <f t="shared" si="488"/>
        <v>6.1000423624644206E-5</v>
      </c>
      <c r="AV453" s="18">
        <f t="shared" si="489"/>
        <v>2.7535934351547281E-5</v>
      </c>
      <c r="AW453" s="18">
        <f t="shared" si="490"/>
        <v>3.0347573198154463E-7</v>
      </c>
      <c r="AX453" s="18">
        <f t="shared" si="491"/>
        <v>4.3052663807358858E-3</v>
      </c>
      <c r="AY453" s="18">
        <f t="shared" si="492"/>
        <v>2.6196469610182678E-3</v>
      </c>
      <c r="AZ453" s="18">
        <f t="shared" si="493"/>
        <v>7.969948423027952E-4</v>
      </c>
      <c r="BA453" s="18">
        <f t="shared" si="494"/>
        <v>1.6165047889006446E-4</v>
      </c>
      <c r="BB453" s="18">
        <f t="shared" si="495"/>
        <v>2.459006878565799E-5</v>
      </c>
      <c r="BC453" s="18">
        <f t="shared" si="496"/>
        <v>2.9924884208706504E-6</v>
      </c>
      <c r="BD453" s="18">
        <f t="shared" si="497"/>
        <v>6.3051397477117612E-6</v>
      </c>
      <c r="BE453" s="18">
        <f t="shared" si="498"/>
        <v>1.1384702194112675E-5</v>
      </c>
      <c r="BF453" s="18">
        <f t="shared" si="499"/>
        <v>1.0278237218744607E-5</v>
      </c>
      <c r="BG453" s="18">
        <f t="shared" si="500"/>
        <v>6.1862054608342267E-6</v>
      </c>
      <c r="BH453" s="18">
        <f t="shared" si="501"/>
        <v>2.7924879424262867E-6</v>
      </c>
      <c r="BI453" s="18">
        <f t="shared" si="502"/>
        <v>1.0084358119647207E-6</v>
      </c>
      <c r="BJ453" s="19">
        <f t="shared" si="503"/>
        <v>0.66018402590085035</v>
      </c>
      <c r="BK453" s="19">
        <f t="shared" si="504"/>
        <v>0.22086641280203859</v>
      </c>
      <c r="BL453" s="19">
        <f t="shared" si="505"/>
        <v>0.11559314727003572</v>
      </c>
      <c r="BM453" s="19">
        <f t="shared" si="506"/>
        <v>0.4313528700130369</v>
      </c>
      <c r="BN453" s="19">
        <f t="shared" si="507"/>
        <v>0.56602989097303713</v>
      </c>
    </row>
    <row r="454" spans="1:66" x14ac:dyDescent="0.25">
      <c r="A454" t="s">
        <v>40</v>
      </c>
      <c r="B454" t="s">
        <v>318</v>
      </c>
      <c r="C454" t="s">
        <v>239</v>
      </c>
      <c r="D454" s="16">
        <v>44410</v>
      </c>
      <c r="E454" s="15">
        <f>VLOOKUP(A454,home!$A$2:$E$405,3,FALSE)</f>
        <v>1.5125</v>
      </c>
      <c r="F454" s="15">
        <f>VLOOKUP(B454,home!$B$2:$E$405,3,FALSE)</f>
        <v>0.88</v>
      </c>
      <c r="G454" s="15">
        <f>VLOOKUP(C454,away!$B$2:$E$405,4,FALSE)</f>
        <v>0.5</v>
      </c>
      <c r="H454" s="15">
        <f>VLOOKUP(A454,away!$A$2:$E$405,3,FALSE)</f>
        <v>1.1875</v>
      </c>
      <c r="I454" s="15">
        <f>VLOOKUP(C454,away!$B$2:$E$405,3,FALSE)</f>
        <v>0.77</v>
      </c>
      <c r="J454" s="15">
        <f>VLOOKUP(B454,home!$B$2:$E$405,4,FALSE)</f>
        <v>0.84</v>
      </c>
      <c r="K454" s="17">
        <f t="shared" si="508"/>
        <v>0.66549999999999998</v>
      </c>
      <c r="L454" s="17">
        <f t="shared" si="509"/>
        <v>0.76807500000000006</v>
      </c>
      <c r="M454" s="18">
        <f t="shared" si="454"/>
        <v>0.23845492028479112</v>
      </c>
      <c r="N454" s="18">
        <f t="shared" si="455"/>
        <v>0.15869174944952849</v>
      </c>
      <c r="O454" s="18">
        <f t="shared" si="456"/>
        <v>0.18315126289774097</v>
      </c>
      <c r="P454" s="18">
        <f t="shared" si="457"/>
        <v>0.12188716545844661</v>
      </c>
      <c r="Q454" s="18">
        <f t="shared" si="458"/>
        <v>5.2804679629330595E-2</v>
      </c>
      <c r="R454" s="18">
        <f t="shared" si="459"/>
        <v>7.0336953125091195E-2</v>
      </c>
      <c r="S454" s="18">
        <f t="shared" si="460"/>
        <v>1.5575775376904957E-2</v>
      </c>
      <c r="T454" s="18">
        <f t="shared" si="461"/>
        <v>4.0557954306298105E-2</v>
      </c>
      <c r="U454" s="18">
        <f t="shared" si="462"/>
        <v>4.6809242304748186E-2</v>
      </c>
      <c r="V454" s="18">
        <f t="shared" si="463"/>
        <v>8.8462428045845906E-4</v>
      </c>
      <c r="W454" s="18">
        <f t="shared" si="464"/>
        <v>1.171383809777317E-2</v>
      </c>
      <c r="X454" s="18">
        <f t="shared" si="465"/>
        <v>8.99710619694713E-3</v>
      </c>
      <c r="Y454" s="18">
        <f t="shared" si="466"/>
        <v>3.4552261711100832E-3</v>
      </c>
      <c r="Z454" s="18">
        <f t="shared" si="467"/>
        <v>1.8008018423851475E-2</v>
      </c>
      <c r="AA454" s="18">
        <f t="shared" si="468"/>
        <v>1.1984336261073156E-2</v>
      </c>
      <c r="AB454" s="18">
        <f t="shared" si="469"/>
        <v>3.9877878908720918E-3</v>
      </c>
      <c r="AC454" s="18">
        <f t="shared" si="470"/>
        <v>2.8261197628052414E-5</v>
      </c>
      <c r="AD454" s="18">
        <f t="shared" si="471"/>
        <v>1.9488898135170112E-3</v>
      </c>
      <c r="AE454" s="18">
        <f t="shared" si="472"/>
        <v>1.4968935435170786E-3</v>
      </c>
      <c r="AF454" s="18">
        <f t="shared" si="473"/>
        <v>5.7486325421844003E-4</v>
      </c>
      <c r="AG454" s="18">
        <f t="shared" si="474"/>
        <v>1.4717936466127613E-4</v>
      </c>
      <c r="AH454" s="18">
        <f t="shared" si="475"/>
        <v>3.4578771877249305E-3</v>
      </c>
      <c r="AI454" s="18">
        <f t="shared" si="476"/>
        <v>2.301217268430941E-3</v>
      </c>
      <c r="AJ454" s="18">
        <f t="shared" si="477"/>
        <v>7.6573004607039549E-4</v>
      </c>
      <c r="AK454" s="18">
        <f t="shared" si="478"/>
        <v>1.6986444855328275E-4</v>
      </c>
      <c r="AL454" s="18">
        <f t="shared" si="479"/>
        <v>5.778328695805889E-7</v>
      </c>
      <c r="AM454" s="18">
        <f t="shared" si="480"/>
        <v>2.5939723417911428E-4</v>
      </c>
      <c r="AN454" s="18">
        <f t="shared" si="481"/>
        <v>1.9923653064212325E-4</v>
      </c>
      <c r="AO454" s="18">
        <f t="shared" si="482"/>
        <v>7.65142991364744E-5</v>
      </c>
      <c r="AP454" s="18">
        <f t="shared" si="483"/>
        <v>1.958957343641586E-5</v>
      </c>
      <c r="AQ454" s="18">
        <f t="shared" si="484"/>
        <v>3.7615654042937781E-6</v>
      </c>
      <c r="AR454" s="18">
        <f t="shared" si="485"/>
        <v>5.3118180419236541E-4</v>
      </c>
      <c r="AS454" s="18">
        <f t="shared" si="486"/>
        <v>3.5350149069001915E-4</v>
      </c>
      <c r="AT454" s="18">
        <f t="shared" si="487"/>
        <v>1.1762762102710386E-4</v>
      </c>
      <c r="AU454" s="18">
        <f t="shared" si="488"/>
        <v>2.6093727264512541E-5</v>
      </c>
      <c r="AV454" s="18">
        <f t="shared" si="489"/>
        <v>4.3413438736332737E-6</v>
      </c>
      <c r="AW454" s="18">
        <f t="shared" si="490"/>
        <v>8.204487001589444E-9</v>
      </c>
      <c r="AX454" s="18">
        <f t="shared" si="491"/>
        <v>2.877147655770007E-5</v>
      </c>
      <c r="AY454" s="18">
        <f t="shared" si="492"/>
        <v>2.2098651857055487E-5</v>
      </c>
      <c r="AZ454" s="18">
        <f t="shared" si="493"/>
        <v>8.4867110125539461E-6</v>
      </c>
      <c r="BA454" s="18">
        <f t="shared" si="494"/>
        <v>2.1728101869891241E-6</v>
      </c>
      <c r="BB454" s="18">
        <f t="shared" si="495"/>
        <v>4.1722029609291786E-7</v>
      </c>
      <c r="BC454" s="18">
        <f t="shared" si="496"/>
        <v>6.4091295784313611E-8</v>
      </c>
      <c r="BD454" s="18">
        <f t="shared" si="497"/>
        <v>6.7997910709175166E-5</v>
      </c>
      <c r="BE454" s="18">
        <f t="shared" si="498"/>
        <v>4.5252609576956064E-5</v>
      </c>
      <c r="BF454" s="18">
        <f t="shared" si="499"/>
        <v>1.5057805836732129E-5</v>
      </c>
      <c r="BG454" s="18">
        <f t="shared" si="500"/>
        <v>3.3403232614484108E-6</v>
      </c>
      <c r="BH454" s="18">
        <f t="shared" si="501"/>
        <v>5.5574628262347924E-7</v>
      </c>
      <c r="BI454" s="18">
        <f t="shared" si="502"/>
        <v>7.3969830217185123E-8</v>
      </c>
      <c r="BJ454" s="19">
        <f t="shared" si="503"/>
        <v>0.28100888999090595</v>
      </c>
      <c r="BK454" s="19">
        <f t="shared" si="504"/>
        <v>0.37685342308295583</v>
      </c>
      <c r="BL454" s="19">
        <f t="shared" si="505"/>
        <v>0.32412929578284994</v>
      </c>
      <c r="BM454" s="19">
        <f t="shared" si="506"/>
        <v>0.17465080598826419</v>
      </c>
      <c r="BN454" s="19">
        <f t="shared" si="507"/>
        <v>0.8253267308449288</v>
      </c>
    </row>
    <row r="455" spans="1:66" x14ac:dyDescent="0.25">
      <c r="D455" s="10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0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0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0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0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0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x14ac:dyDescent="0.25">
      <c r="D462" s="10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0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0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0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0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0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0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0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0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0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0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0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0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0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0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0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0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 s="10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 s="10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 s="10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 s="10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x14ac:dyDescent="0.25">
      <c r="D485" s="10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4:66" x14ac:dyDescent="0.25">
      <c r="D486" s="10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 s="10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 s="10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 s="10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</sheetData>
  <conditionalFormatting sqref="BJ2:BL4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2021-02-09T09:26:32Z</dcterms:modified>
</cp:coreProperties>
</file>