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S27" i="8" l="1"/>
  <c r="T27" i="8"/>
  <c r="O27" i="8"/>
  <c r="P27" i="8"/>
  <c r="Q27" i="8"/>
  <c r="R27" i="8"/>
  <c r="L27" i="8"/>
  <c r="M27" i="8"/>
  <c r="O26" i="8"/>
  <c r="P26" i="8"/>
  <c r="Q26" i="8"/>
  <c r="R26" i="8"/>
  <c r="T26" i="8" s="1"/>
  <c r="S26" i="8"/>
  <c r="L26" i="8"/>
  <c r="M26" i="8"/>
  <c r="O25" i="8" l="1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6" i="10"/>
  <c r="D25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5" i="11" l="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G26" i="9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I307" i="5" l="1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D27" i="8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26" i="8" l="1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C256" i="4" l="1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Y484" i="4"/>
  <c r="Y58" i="4"/>
  <c r="AF58" i="4" s="1"/>
  <c r="Y277" i="4"/>
  <c r="AA277" i="4" s="1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F298" i="4" l="1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O309" i="4" l="1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<sst xmlns="http://schemas.openxmlformats.org/spreadsheetml/2006/main" count="832" uniqueCount="306">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</sst>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4" borderId="0" xfId="0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1.0798489879783906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5.2486187845303789E-2</v>
      </c>
      <c r="D26" s="4">
        <f t="shared" si="2"/>
        <v>1.9002624671916009</v>
      </c>
      <c r="E26" s="4">
        <f t="shared" si="3"/>
        <v>2.1107871720116615</v>
      </c>
      <c r="G26" s="4">
        <f t="shared" si="1"/>
        <v>1.0524861878453038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0.5524861878453039</v>
      </c>
      <c r="D26">
        <f t="shared" si="1"/>
        <v>0.5</v>
      </c>
      <c r="E26">
        <f t="shared" si="2"/>
        <v>5.2486187845303789E-2</v>
      </c>
      <c r="F26">
        <f t="shared" si="3"/>
        <v>-0.22375690607734811</v>
      </c>
      <c r="G26">
        <v>0</v>
      </c>
      <c r="H26">
        <f t="shared" si="4"/>
        <v>0.27624309392265195</v>
      </c>
      <c r="I26">
        <f t="shared" si="5"/>
        <v>-1.1111111111111112</v>
      </c>
      <c r="J26">
        <f t="shared" si="6"/>
        <v>1.1111111111111112</v>
      </c>
      <c r="K26">
        <f t="shared" si="7"/>
        <v>0.5263157894736844</v>
      </c>
      <c r="L26">
        <f t="shared" si="8"/>
        <v>0.47368421052631576</v>
      </c>
      <c r="M26">
        <f t="shared" si="9"/>
        <v>1.8999999999999992</v>
      </c>
      <c r="N26">
        <f t="shared" si="10"/>
        <v>2.1111111111111112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9" activePane="bottomLeft" state="frozen"/>
      <selection pane="bottomLeft" activeCell="S29" sqref="S2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4" t="s">
        <v>9</v>
      </c>
      <c r="B1" s="45"/>
      <c r="C1" s="18"/>
      <c r="D1" s="46" t="s">
        <v>25</v>
      </c>
      <c r="E1" s="45"/>
      <c r="F1" s="46" t="s">
        <v>23</v>
      </c>
      <c r="G1" s="45"/>
      <c r="H1" s="46" t="s">
        <v>11</v>
      </c>
      <c r="I1" s="45"/>
      <c r="J1" s="46" t="s">
        <v>10</v>
      </c>
      <c r="K1" s="45"/>
      <c r="L1" s="42" t="s">
        <v>239</v>
      </c>
      <c r="M1" s="43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1.81</v>
      </c>
      <c r="B27" s="15">
        <v>2</v>
      </c>
      <c r="C27" s="20">
        <f t="shared" si="0"/>
        <v>5.2486187845303789E-2</v>
      </c>
      <c r="D27" s="17">
        <f>IF(OR($A27="",$B27=""),"",A27*'MPTO_working_2-way'!$G26)</f>
        <v>1.9049999999999998</v>
      </c>
      <c r="E27" s="22">
        <f>IF(OR($A27="",$B27=""),"",B27*'MPTO_working_2-way'!$G26)</f>
        <v>2.1049723756906076</v>
      </c>
      <c r="F27" s="17">
        <f>IF(OR($A27="",$B27=""),"",'MPTO_working_2-way'!D26)</f>
        <v>1.9002624671916009</v>
      </c>
      <c r="G27" s="22">
        <f>IF(OR($A27="",$B27=""),"",'MPTO_working_2-way'!E26)</f>
        <v>2.1107871720116615</v>
      </c>
      <c r="H27" s="17">
        <f>IF(OR($A27="",$B27=""),"",'OddsRatio_working_2-way'!M26)</f>
        <v>1.8999999999999992</v>
      </c>
      <c r="I27" s="17">
        <f>IF(OR($A27="",$B27=""),"",'OddsRatio_working_2-way'!N26)</f>
        <v>2.1111111111111112</v>
      </c>
      <c r="J27" s="17">
        <f>IF('Log_working_2-way'!$D26="","",A27^('Log_working_2-way'!$D26))</f>
        <v>1.8978153207280555</v>
      </c>
      <c r="K27" s="22">
        <f>IF('Log_working_2-way'!$D26="","",B27^('Log_working_2-way'!$D26))</f>
        <v>2.1138148090273745</v>
      </c>
      <c r="L27" s="33">
        <f t="shared" ref="L27" si="47">(1/D27)</f>
        <v>0.52493438320209984</v>
      </c>
      <c r="M27" s="33">
        <f t="shared" ref="M27" si="48">(1/E27)</f>
        <v>0.47506561679790033</v>
      </c>
      <c r="N27" s="4">
        <v>100</v>
      </c>
      <c r="O27" s="4">
        <f t="shared" si="41"/>
        <v>44.751381215469614</v>
      </c>
      <c r="P27" s="4">
        <f t="shared" si="42"/>
        <v>50</v>
      </c>
      <c r="Q27" s="4">
        <f t="shared" si="43"/>
        <v>50</v>
      </c>
      <c r="R27" s="4">
        <f t="shared" si="44"/>
        <v>55.248618784530393</v>
      </c>
      <c r="S27" s="39">
        <f t="shared" ref="S27" si="49">O27-Q27</f>
        <v>-5.248618784530386</v>
      </c>
      <c r="T27" s="39">
        <f t="shared" ref="T27" si="50">P27-R27</f>
        <v>-5.2486187845303931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Normal="100" workbookViewId="0">
      <pane ySplit="2" topLeftCell="A311" activePane="bottomLeft" state="frozen"/>
      <selection pane="bottomLeft" activeCell="D306" sqref="D30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4" t="s">
        <v>9</v>
      </c>
      <c r="B1" s="44"/>
      <c r="C1" s="45"/>
      <c r="D1" s="18"/>
      <c r="E1" s="46" t="s">
        <v>25</v>
      </c>
      <c r="F1" s="44"/>
      <c r="G1" s="45"/>
      <c r="H1" s="46" t="s">
        <v>23</v>
      </c>
      <c r="I1" s="44"/>
      <c r="J1" s="45"/>
      <c r="K1" s="46" t="s">
        <v>11</v>
      </c>
      <c r="L1" s="44"/>
      <c r="M1" s="45"/>
      <c r="N1" s="46" t="s">
        <v>181</v>
      </c>
      <c r="O1" s="44"/>
      <c r="P1" s="44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4" si="83">(1/A293)*((T293*A293)-T293)</f>
        <v>57.805907172995774</v>
      </c>
      <c r="V293" s="28">
        <f t="shared" ref="V293:V324" si="84">(1/B293)*((T293*B293)-T293)</f>
        <v>70.760233918128648</v>
      </c>
      <c r="W293" s="28">
        <f t="shared" ref="W293:W324" si="85">(1/C293)*((T293*C293)-T293)</f>
        <v>67.320261437908499</v>
      </c>
      <c r="X293" s="28">
        <f t="shared" ref="X293:X324" si="86">((1/B293)+(1/C293))*T293</f>
        <v>61.919504643962853</v>
      </c>
      <c r="Y293" s="28">
        <f t="shared" ref="Y293:Y324" si="87">((1/A293)+(1/C293))*T293</f>
        <v>74.873831389095713</v>
      </c>
      <c r="Z293" s="28">
        <f t="shared" ref="Z293:Z324" si="88">((1/A293)+(1/B293))*T293</f>
        <v>71.433858908875564</v>
      </c>
      <c r="AA293" s="28">
        <f t="shared" ref="AA293:AA324" si="89">U293-X293</f>
        <v>-4.1135974709670791</v>
      </c>
      <c r="AB293" s="28">
        <f t="shared" ref="AB293:AB324" si="90">V293-Y293</f>
        <v>-4.1135974709670649</v>
      </c>
      <c r="AC293" s="28">
        <f t="shared" ref="AC293:AC324" si="91">W293-Z293</f>
        <v>-4.1135974709670649</v>
      </c>
    </row>
    <row r="294" spans="1:29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29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29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29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29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29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29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29" ht="15" x14ac:dyDescent="0.25">
      <c r="A301">
        <v>1.7</v>
      </c>
      <c r="B301">
        <v>3.32</v>
      </c>
      <c r="C301" s="47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29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29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29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7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x14ac:dyDescent="0.2">
      <c r="D325" s="20" t="str">
        <f t="shared" ref="D325:D388" si="92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1:29" x14ac:dyDescent="0.2">
      <c r="D326" s="20" t="str">
        <f t="shared" si="92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1:29" x14ac:dyDescent="0.2">
      <c r="D327" s="20" t="str">
        <f t="shared" si="92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1:29" x14ac:dyDescent="0.2">
      <c r="D328" s="20" t="str">
        <f t="shared" si="92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1:29" x14ac:dyDescent="0.2">
      <c r="D329" s="20" t="str">
        <f t="shared" si="92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1:29" x14ac:dyDescent="0.2">
      <c r="D330" s="20" t="str">
        <f t="shared" si="92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1:29" x14ac:dyDescent="0.2">
      <c r="D331" s="20" t="str">
        <f t="shared" si="92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1:29" x14ac:dyDescent="0.2">
      <c r="D332" s="20" t="str">
        <f t="shared" si="92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1:29" x14ac:dyDescent="0.2">
      <c r="D333" s="20" t="str">
        <f t="shared" si="92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1:29" x14ac:dyDescent="0.2">
      <c r="D334" s="20" t="str">
        <f t="shared" si="92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1:29" x14ac:dyDescent="0.2">
      <c r="D335" s="20" t="str">
        <f t="shared" si="92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1:29" x14ac:dyDescent="0.2">
      <c r="D336" s="20" t="str">
        <f t="shared" si="92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92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92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92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92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92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92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92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92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92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92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92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92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92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92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92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92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92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92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92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92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92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92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92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92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92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92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92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92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92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92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92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92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92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92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92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92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92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92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92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92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92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92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92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92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92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92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92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92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92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92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92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93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93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93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93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93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93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93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93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93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93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93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93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93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93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93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93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93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93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93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93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93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93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93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93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93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93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93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93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93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93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93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93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93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93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93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93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93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93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93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93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93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93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93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93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93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93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93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93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93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93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93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93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93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93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93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93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93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93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93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93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93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93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93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93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94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94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94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94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94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94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94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94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94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94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94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94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94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94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94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94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94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94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94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94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94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94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94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94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94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94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94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94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94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94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94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94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94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94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94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94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94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94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94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94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94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94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94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94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94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94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94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94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94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94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94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94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94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94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94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94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94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94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94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94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94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94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94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94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95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95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95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95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95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95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95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95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95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95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95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95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95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95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95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95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95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95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95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95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95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95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95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95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95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95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95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95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95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95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95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95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95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95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95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95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95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95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95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95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95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95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95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95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95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95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95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95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95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95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95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95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95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95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95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95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95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95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95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95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95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95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95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95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96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96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96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96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96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96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96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96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96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96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96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96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96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96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96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96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96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96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96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96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96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96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96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96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96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96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96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96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96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96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96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96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96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96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96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96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96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96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96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96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96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96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96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96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96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96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96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96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96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96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96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96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96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96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96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96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96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96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96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96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96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96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96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96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97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97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97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97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97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97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97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97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97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97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97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97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97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97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97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97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97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97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97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97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97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97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97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97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97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97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97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97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97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97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97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97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97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97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97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97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97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97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97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97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97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97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97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97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97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97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97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97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97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97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97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97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97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97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97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97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97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97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97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97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97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97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97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97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98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98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98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98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98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98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98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98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98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98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98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98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98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98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98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98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98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98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98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98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98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98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98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98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98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98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98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98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98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98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98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98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98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98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98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98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98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98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98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98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98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98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98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98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98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98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98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98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98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98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98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98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98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98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98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98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98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98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98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98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98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98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98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98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99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99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99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99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99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99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99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99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99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99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99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99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99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99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99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99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99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99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99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99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99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99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99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99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99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99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99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99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99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99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99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99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99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99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99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99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99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99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99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99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99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99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99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99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99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99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99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99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99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99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99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99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99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99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99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99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99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99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99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99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99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99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99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99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00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00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00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00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00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00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00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00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00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00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00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00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00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00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00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00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00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00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00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00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00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00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00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00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00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00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00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00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00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00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00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00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00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00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00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00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00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00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00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00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00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00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00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00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00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00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00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00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00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00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00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00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00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00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00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00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00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00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00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00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00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00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00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00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01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01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01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01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01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01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01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01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01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01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01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01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01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01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01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01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01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01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01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01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01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01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01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01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01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01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01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01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01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01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01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01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01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01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01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01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01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01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01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01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01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01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01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01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01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01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01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01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01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01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01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01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01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01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01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01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01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01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01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01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01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01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01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01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02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02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02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02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02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02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02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02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02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02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02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02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02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02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02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02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02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02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02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02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02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02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02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02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02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02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02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02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02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02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02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02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02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02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02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02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0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0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2020-08-22T18:50:40Z</dcterms:modified>
</cp:coreProperties>
</file>