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5440" windowHeight="1539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N20" i="2" s="1"/>
  <c r="F20" i="2"/>
  <c r="O20" i="2" s="1"/>
  <c r="G20" i="2"/>
  <c r="P20" i="2"/>
  <c r="E21" i="2"/>
  <c r="F21" i="2"/>
  <c r="G21" i="2"/>
  <c r="N21" i="2"/>
  <c r="O21" i="2"/>
  <c r="P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/>
  <c r="E71" i="2"/>
  <c r="F71" i="2"/>
  <c r="G71" i="2"/>
  <c r="P71" i="2" s="1"/>
  <c r="N71" i="2"/>
  <c r="O71" i="2"/>
  <c r="E72" i="2"/>
  <c r="N72" i="2" s="1"/>
  <c r="F72" i="2"/>
  <c r="O72" i="2" s="1"/>
  <c r="G72" i="2"/>
  <c r="P72" i="2"/>
  <c r="E73" i="2"/>
  <c r="F73" i="2"/>
  <c r="G73" i="2"/>
  <c r="P73" i="2" s="1"/>
  <c r="N73" i="2"/>
  <c r="O73" i="2"/>
  <c r="E74" i="2"/>
  <c r="N74" i="2" s="1"/>
  <c r="F74" i="2"/>
  <c r="O74" i="2" s="1"/>
  <c r="G74" i="2"/>
  <c r="P74" i="2"/>
  <c r="E75" i="2"/>
  <c r="F75" i="2"/>
  <c r="G75" i="2"/>
  <c r="P75" i="2" s="1"/>
  <c r="N75" i="2"/>
  <c r="O75" i="2"/>
  <c r="E76" i="2"/>
  <c r="N76" i="2" s="1"/>
  <c r="F76" i="2"/>
  <c r="G76" i="2"/>
  <c r="O76" i="2"/>
  <c r="P76" i="2"/>
  <c r="E77" i="2"/>
  <c r="F77" i="2"/>
  <c r="G77" i="2"/>
  <c r="P77" i="2" s="1"/>
  <c r="N77" i="2"/>
  <c r="O77" i="2"/>
  <c r="E78" i="2"/>
  <c r="N78" i="2" s="1"/>
  <c r="F78" i="2"/>
  <c r="O78" i="2" s="1"/>
  <c r="G78" i="2"/>
  <c r="P78" i="2"/>
  <c r="E79" i="2"/>
  <c r="F79" i="2"/>
  <c r="G79" i="2"/>
  <c r="P79" i="2" s="1"/>
  <c r="N79" i="2"/>
  <c r="O79" i="2"/>
  <c r="E80" i="2"/>
  <c r="N80" i="2" s="1"/>
  <c r="F80" i="2"/>
  <c r="G80" i="2"/>
  <c r="P80" i="2" s="1"/>
  <c r="O80" i="2"/>
  <c r="E81" i="2"/>
  <c r="N81" i="2" s="1"/>
  <c r="F81" i="2"/>
  <c r="G81" i="2"/>
  <c r="P81" i="2" s="1"/>
  <c r="O81" i="2"/>
  <c r="E82" i="2"/>
  <c r="N82" i="2" s="1"/>
  <c r="F82" i="2"/>
  <c r="O82" i="2" s="1"/>
  <c r="G82" i="2"/>
  <c r="P82" i="2"/>
  <c r="E83" i="2"/>
  <c r="N83" i="2" s="1"/>
  <c r="F83" i="2"/>
  <c r="G83" i="2"/>
  <c r="P83" i="2" s="1"/>
  <c r="O83" i="2"/>
  <c r="E84" i="2"/>
  <c r="N84" i="2" s="1"/>
  <c r="F84" i="2"/>
  <c r="G84" i="2"/>
  <c r="P84" i="2" s="1"/>
  <c r="O84" i="2"/>
  <c r="E85" i="2"/>
  <c r="N85" i="2" s="1"/>
  <c r="F85" i="2"/>
  <c r="G85" i="2"/>
  <c r="P85" i="2" s="1"/>
  <c r="O85" i="2"/>
  <c r="E86" i="2"/>
  <c r="N86" i="2" s="1"/>
  <c r="F86" i="2"/>
  <c r="O86" i="2" s="1"/>
  <c r="G86" i="2"/>
  <c r="P86" i="2"/>
  <c r="E87" i="2"/>
  <c r="N87" i="2" s="1"/>
  <c r="F87" i="2"/>
  <c r="G87" i="2"/>
  <c r="P87" i="2" s="1"/>
  <c r="O87" i="2"/>
  <c r="E88" i="2"/>
  <c r="N88" i="2" s="1"/>
  <c r="F88" i="2"/>
  <c r="G88" i="2"/>
  <c r="P88" i="2" s="1"/>
  <c r="O88" i="2"/>
  <c r="E89" i="2"/>
  <c r="N89" i="2" s="1"/>
  <c r="F89" i="2"/>
  <c r="G89" i="2"/>
  <c r="P89" i="2" s="1"/>
  <c r="O89" i="2"/>
  <c r="E90" i="2"/>
  <c r="N90" i="2" s="1"/>
  <c r="F90" i="2"/>
  <c r="O90" i="2" s="1"/>
  <c r="G90" i="2"/>
  <c r="P90" i="2"/>
  <c r="E91" i="2"/>
  <c r="N91" i="2" s="1"/>
  <c r="F91" i="2"/>
  <c r="G91" i="2"/>
  <c r="P91" i="2" s="1"/>
  <c r="O91" i="2"/>
  <c r="E92" i="2"/>
  <c r="N92" i="2" s="1"/>
  <c r="F92" i="2"/>
  <c r="G92" i="2"/>
  <c r="P92" i="2" s="1"/>
  <c r="O92" i="2"/>
  <c r="E93" i="2"/>
  <c r="N93" i="2" s="1"/>
  <c r="F93" i="2"/>
  <c r="G93" i="2"/>
  <c r="P93" i="2" s="1"/>
  <c r="O93" i="2"/>
  <c r="E94" i="2"/>
  <c r="N94" i="2" s="1"/>
  <c r="F94" i="2"/>
  <c r="O94" i="2" s="1"/>
  <c r="G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O98" i="2" s="1"/>
  <c r="G98" i="2"/>
  <c r="P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E101" i="2"/>
  <c r="N101" i="2" s="1"/>
  <c r="F101" i="2"/>
  <c r="G101" i="2"/>
  <c r="P101" i="2" s="1"/>
  <c r="O101" i="2"/>
  <c r="E102" i="2"/>
  <c r="N102" i="2" s="1"/>
  <c r="F102" i="2"/>
  <c r="O102" i="2" s="1"/>
  <c r="G102" i="2"/>
  <c r="P102" i="2"/>
  <c r="E103" i="2"/>
  <c r="N103" i="2" s="1"/>
  <c r="F103" i="2"/>
  <c r="G103" i="2"/>
  <c r="P103" i="2" s="1"/>
  <c r="O103" i="2"/>
  <c r="E104" i="2"/>
  <c r="N104" i="2" s="1"/>
  <c r="F104" i="2"/>
  <c r="G104" i="2"/>
  <c r="P104" i="2" s="1"/>
  <c r="O104" i="2"/>
  <c r="E105" i="2"/>
  <c r="N105" i="2" s="1"/>
  <c r="F105" i="2"/>
  <c r="G105" i="2"/>
  <c r="P105" i="2" s="1"/>
  <c r="O105" i="2"/>
  <c r="E106" i="2"/>
  <c r="F106" i="2"/>
  <c r="O106" i="2" s="1"/>
  <c r="G106" i="2"/>
  <c r="N106" i="2"/>
  <c r="P106" i="2"/>
  <c r="E107" i="2"/>
  <c r="F107" i="2"/>
  <c r="O107" i="2" s="1"/>
  <c r="G107" i="2"/>
  <c r="N107" i="2"/>
  <c r="P107" i="2"/>
  <c r="E108" i="2"/>
  <c r="F108" i="2"/>
  <c r="O108" i="2" s="1"/>
  <c r="G108" i="2"/>
  <c r="N108" i="2"/>
  <c r="P108" i="2"/>
  <c r="E109" i="2"/>
  <c r="F109" i="2"/>
  <c r="O109" i="2" s="1"/>
  <c r="G109" i="2"/>
  <c r="N109" i="2"/>
  <c r="P109" i="2"/>
  <c r="E110" i="2"/>
  <c r="F110" i="2"/>
  <c r="O110" i="2" s="1"/>
  <c r="G110" i="2"/>
  <c r="N110" i="2"/>
  <c r="P110" i="2"/>
  <c r="E111" i="2"/>
  <c r="F111" i="2"/>
  <c r="O111" i="2" s="1"/>
  <c r="G111" i="2"/>
  <c r="N111" i="2"/>
  <c r="P111" i="2"/>
  <c r="E112" i="2"/>
  <c r="F112" i="2"/>
  <c r="O112" i="2" s="1"/>
  <c r="G112" i="2"/>
  <c r="N112" i="2"/>
  <c r="P112" i="2"/>
  <c r="E113" i="2"/>
  <c r="F113" i="2"/>
  <c r="O113" i="2" s="1"/>
  <c r="G113" i="2"/>
  <c r="N113" i="2"/>
  <c r="P113" i="2"/>
  <c r="E114" i="2"/>
  <c r="F114" i="2"/>
  <c r="O114" i="2" s="1"/>
  <c r="G114" i="2"/>
  <c r="N114" i="2"/>
  <c r="P114" i="2"/>
  <c r="E115" i="2"/>
  <c r="F115" i="2"/>
  <c r="O115" i="2" s="1"/>
  <c r="G115" i="2"/>
  <c r="N115" i="2"/>
  <c r="P115" i="2"/>
  <c r="E116" i="2"/>
  <c r="F116" i="2"/>
  <c r="O116" i="2" s="1"/>
  <c r="G116" i="2"/>
  <c r="N116" i="2"/>
  <c r="P116" i="2"/>
  <c r="E117" i="2"/>
  <c r="F117" i="2"/>
  <c r="O117" i="2" s="1"/>
  <c r="G117" i="2"/>
  <c r="N117" i="2"/>
  <c r="P117" i="2"/>
  <c r="E118" i="2"/>
  <c r="F118" i="2"/>
  <c r="O118" i="2" s="1"/>
  <c r="G118" i="2"/>
  <c r="N118" i="2"/>
  <c r="P118" i="2"/>
  <c r="E119" i="2"/>
  <c r="F119" i="2"/>
  <c r="O119" i="2" s="1"/>
  <c r="G119" i="2"/>
  <c r="N119" i="2"/>
  <c r="P119" i="2"/>
  <c r="E120" i="2"/>
  <c r="F120" i="2"/>
  <c r="O120" i="2" s="1"/>
  <c r="G120" i="2"/>
  <c r="N120" i="2"/>
  <c r="P120" i="2"/>
  <c r="E121" i="2"/>
  <c r="F121" i="2"/>
  <c r="O121" i="2" s="1"/>
  <c r="G121" i="2"/>
  <c r="N121" i="2"/>
  <c r="P121" i="2"/>
  <c r="E122" i="2"/>
  <c r="F122" i="2"/>
  <c r="O122" i="2" s="1"/>
  <c r="G122" i="2"/>
  <c r="N122" i="2"/>
  <c r="P12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1" i="2"/>
  <c r="F991" i="2"/>
  <c r="G991" i="2"/>
  <c r="F879" i="5"/>
  <c r="I991" i="2"/>
  <c r="J991" i="2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D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F915" i="4" s="1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E994" i="4" s="1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P977" i="4"/>
  <c r="I999" i="4"/>
  <c r="I995" i="4"/>
  <c r="I970" i="4"/>
  <c r="E928" i="4"/>
  <c r="F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N910" i="4"/>
  <c r="R910" i="4" s="1"/>
  <c r="Q850" i="4"/>
  <c r="P850" i="4"/>
  <c r="N844" i="4"/>
  <c r="R844" i="4" s="1"/>
  <c r="Q840" i="4"/>
  <c r="P839" i="4"/>
  <c r="Q836" i="4"/>
  <c r="T836" i="4" s="1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F975" i="4"/>
  <c r="G975" i="4"/>
  <c r="G880" i="4"/>
  <c r="G961" i="4"/>
  <c r="F961" i="4"/>
  <c r="D995" i="4"/>
  <c r="G886" i="4"/>
  <c r="G894" i="4"/>
  <c r="E967" i="4"/>
  <c r="G909" i="4"/>
  <c r="G980" i="4"/>
  <c r="D980" i="4"/>
  <c r="E980" i="4"/>
  <c r="G958" i="4"/>
  <c r="E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P997" i="4"/>
  <c r="K988" i="4"/>
  <c r="AR988" i="4"/>
  <c r="G988" i="4" s="1"/>
  <c r="K987" i="4"/>
  <c r="N987" i="4" s="1"/>
  <c r="R987" i="4" s="1"/>
  <c r="H987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41" i="4"/>
  <c r="G978" i="4"/>
  <c r="F978" i="4"/>
  <c r="E978" i="4"/>
  <c r="D970" i="4"/>
  <c r="E970" i="4"/>
  <c r="G994" i="4"/>
  <c r="D962" i="4"/>
  <c r="F962" i="4"/>
  <c r="E962" i="4"/>
  <c r="E998" i="4"/>
  <c r="F948" i="4"/>
  <c r="E948" i="4"/>
  <c r="G938" i="4"/>
  <c r="E875" i="4"/>
  <c r="F920" i="4"/>
  <c r="E920" i="4"/>
  <c r="D920" i="4"/>
  <c r="D996" i="4"/>
  <c r="E924" i="4"/>
  <c r="D977" i="4"/>
  <c r="E977" i="4"/>
  <c r="G977" i="4"/>
  <c r="D913" i="4"/>
  <c r="G913" i="4"/>
  <c r="G881" i="4"/>
  <c r="E987" i="4"/>
  <c r="M3" i="4"/>
  <c r="N3" i="4" s="1"/>
  <c r="R3" i="4" s="1"/>
  <c r="D815" i="4"/>
  <c r="F987" i="4"/>
  <c r="F871" i="4"/>
  <c r="E871" i="4"/>
  <c r="G871" i="4"/>
  <c r="G915" i="4"/>
  <c r="D994" i="4"/>
  <c r="E982" i="4"/>
  <c r="F982" i="4"/>
  <c r="D982" i="4"/>
  <c r="G962" i="4"/>
  <c r="G948" i="4"/>
  <c r="E922" i="4"/>
  <c r="D938" i="4"/>
  <c r="E968" i="4"/>
  <c r="D890" i="4"/>
  <c r="F881" i="4"/>
  <c r="F913" i="4"/>
  <c r="E960" i="4"/>
  <c r="E989" i="4"/>
  <c r="G951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P954" i="4"/>
  <c r="S954" i="4" s="1"/>
  <c r="R850" i="4"/>
  <c r="N826" i="4"/>
  <c r="R826" i="4" s="1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Q987" i="4"/>
  <c r="T987" i="4" s="1"/>
  <c r="N982" i="4"/>
  <c r="P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T897" i="4" s="1"/>
  <c r="P897" i="4"/>
  <c r="S897" i="4" s="1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F85" i="5" l="1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Q971" i="4"/>
  <c r="I27" i="5"/>
  <c r="P916" i="4"/>
  <c r="S916" i="4" s="1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P991" i="4"/>
  <c r="D991" i="4"/>
  <c r="N991" i="4"/>
  <c r="R991" i="4" s="1"/>
  <c r="P961" i="4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Q932" i="4"/>
  <c r="Q961" i="4"/>
  <c r="D972" i="4"/>
  <c r="Q972" i="4"/>
  <c r="G878" i="4"/>
  <c r="D878" i="4"/>
  <c r="E878" i="4"/>
  <c r="Q879" i="4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P980" i="4"/>
  <c r="G890" i="4"/>
  <c r="E890" i="4"/>
  <c r="E931" i="4"/>
  <c r="G940" i="4"/>
  <c r="F940" i="4"/>
  <c r="R421" i="4"/>
  <c r="T421" i="4"/>
  <c r="E910" i="4"/>
  <c r="F910" i="4"/>
  <c r="N812" i="4"/>
  <c r="R812" i="4" s="1"/>
  <c r="P812" i="4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S789" i="4"/>
  <c r="J976" i="11"/>
  <c r="T403" i="4"/>
  <c r="T789" i="4"/>
  <c r="Q816" i="4"/>
  <c r="N816" i="4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T913" i="4" s="1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V515" i="4" s="1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T718" i="4"/>
  <c r="S737" i="4"/>
  <c r="S891" i="4"/>
  <c r="S913" i="4"/>
  <c r="U913" i="4" s="1"/>
  <c r="S953" i="4"/>
  <c r="U953" i="4" s="1"/>
  <c r="T960" i="4"/>
  <c r="V960" i="4" s="1"/>
  <c r="W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V981" i="4" s="1"/>
  <c r="S982" i="4"/>
  <c r="S984" i="4"/>
  <c r="S986" i="4"/>
  <c r="U986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U610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U80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U131" i="4"/>
  <c r="R135" i="4"/>
  <c r="S135" i="4"/>
  <c r="T14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V151" i="4" s="1"/>
  <c r="U822" i="4"/>
  <c r="V822" i="4"/>
  <c r="U838" i="4"/>
  <c r="U806" i="4"/>
  <c r="U798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V517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V897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S743" i="4"/>
  <c r="S775" i="4"/>
  <c r="U699" i="4"/>
  <c r="R934" i="4"/>
  <c r="V95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01" i="4" l="1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U120" i="4"/>
  <c r="W120" i="4" s="1"/>
  <c r="X120" i="4" s="1"/>
  <c r="Y120" i="4" s="1"/>
  <c r="V59" i="4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963" i="4"/>
  <c r="Y963" i="4" s="1"/>
  <c r="W147" i="4"/>
  <c r="X147" i="4" s="1"/>
  <c r="Y147" i="4" s="1"/>
  <c r="W139" i="4"/>
  <c r="X139" i="4" s="1"/>
  <c r="Y139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59" i="4"/>
  <c r="X59" i="4" s="1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W916" i="4"/>
  <c r="Y916" i="4" s="1"/>
  <c r="W44" i="4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W107" i="4"/>
  <c r="W123" i="4"/>
  <c r="X123" i="4" s="1"/>
  <c r="Y123" i="4" s="1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170" i="4"/>
  <c r="X170" i="4" s="1"/>
  <c r="Y170" i="4" s="1"/>
  <c r="S950" i="4"/>
  <c r="U950" i="4" s="1"/>
  <c r="T973" i="4"/>
  <c r="T966" i="4"/>
  <c r="S885" i="4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AE648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U988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129" i="4"/>
  <c r="X129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G776" i="4"/>
  <c r="AK776" i="4"/>
  <c r="AH116" i="4"/>
  <c r="AJ116" i="4"/>
  <c r="AG116" i="4"/>
  <c r="AF116" i="4"/>
  <c r="AI116" i="4"/>
  <c r="AK116" i="4"/>
  <c r="Y931" i="4"/>
  <c r="AK931" i="4" s="1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J961" i="4"/>
  <c r="AG961" i="4"/>
  <c r="AK961" i="4"/>
  <c r="U957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19" i="4" l="1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L776" i="4" s="1"/>
  <c r="AR776" i="4" s="1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W22" i="4"/>
  <c r="X22" i="4" s="1"/>
  <c r="W874" i="4"/>
  <c r="AG981" i="4"/>
  <c r="AA928" i="4"/>
  <c r="W984" i="4"/>
  <c r="X984" i="4" s="1"/>
  <c r="W857" i="4"/>
  <c r="X857" i="4" s="1"/>
  <c r="AN9" i="4"/>
  <c r="AT9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AO9" i="4"/>
  <c r="AU9" i="4" s="1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X916" i="4"/>
  <c r="Z916" i="4" s="1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J31" i="4"/>
  <c r="AK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F24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C654" i="4"/>
  <c r="AB656" i="4"/>
  <c r="Z656" i="4"/>
  <c r="Y895" i="4"/>
  <c r="X895" i="4"/>
  <c r="AJ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H48" i="4"/>
  <c r="AG48" i="4"/>
  <c r="AI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AC31" i="4"/>
  <c r="AE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J5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9" i="4" l="1"/>
  <c r="AW9" i="4" s="1"/>
  <c r="AM9" i="4"/>
  <c r="AS9" i="4" s="1"/>
  <c r="AL27" i="4"/>
  <c r="AR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M845" i="4" s="1"/>
  <c r="AS845" i="4" s="1"/>
  <c r="AF845" i="4"/>
  <c r="AI845" i="4"/>
  <c r="AP960" i="4"/>
  <c r="Z191" i="4"/>
  <c r="AL191" i="4" s="1"/>
  <c r="AR191" i="4" s="1"/>
  <c r="AC191" i="4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O556" i="4" s="1"/>
  <c r="AU556" i="4" s="1"/>
  <c r="AC556" i="4"/>
  <c r="D593" i="4"/>
  <c r="H593" i="4" s="1"/>
  <c r="AO844" i="4"/>
  <c r="AU844" i="4" s="1"/>
  <c r="AL764" i="4"/>
  <c r="AR764" i="4" s="1"/>
  <c r="AF646" i="4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AB807" i="4" s="1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X974" i="4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M709" i="4" s="1"/>
  <c r="AS709" i="4" s="1"/>
  <c r="AI709" i="4"/>
  <c r="Z781" i="4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U916" i="4"/>
  <c r="AW916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B974" i="4"/>
  <c r="AS974" i="4"/>
  <c r="AW9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94" i="4" l="1"/>
  <c r="AR94" i="4" s="1"/>
  <c r="AL53" i="4"/>
  <c r="AR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P959" i="4" s="1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G12" i="4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D438" i="4"/>
  <c r="H438" i="4" s="1"/>
  <c r="G438" i="4"/>
  <c r="F438" i="4"/>
  <c r="J438" i="4" s="1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1" i="4" l="1"/>
  <c r="AL7" i="4"/>
  <c r="AR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F22" i="4"/>
  <c r="J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G126" i="4"/>
  <c r="AO730" i="4"/>
  <c r="AU730" i="4" s="1"/>
  <c r="AN730" i="4"/>
  <c r="AT730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P896" i="4" l="1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212" i="4" l="1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509" i="10"/>
  <c r="D477" i="10"/>
  <c r="D815" i="10"/>
  <c r="D371" i="10"/>
  <c r="D448" i="10"/>
  <c r="D633" i="10"/>
  <c r="D765" i="10"/>
  <c r="D375" i="10"/>
  <c r="D932" i="10"/>
  <c r="D881" i="10"/>
  <c r="D648" i="10"/>
  <c r="D527" i="10"/>
  <c r="D841" i="10"/>
  <c r="D571" i="10"/>
  <c r="D952" i="10"/>
  <c r="D580" i="10"/>
  <c r="D294" i="10"/>
  <c r="D947" i="10"/>
  <c r="D296" i="10"/>
  <c r="D968" i="10"/>
  <c r="D487" i="10"/>
  <c r="D970" i="10"/>
  <c r="D424" i="10"/>
  <c r="D494" i="10"/>
  <c r="D718" i="10"/>
  <c r="D256" i="10"/>
  <c r="D946" i="10"/>
  <c r="D351" i="10"/>
  <c r="D388" i="10"/>
  <c r="D258" i="10"/>
  <c r="D679" i="10"/>
  <c r="D758" i="10"/>
  <c r="D867" i="10"/>
  <c r="D966" i="10"/>
  <c r="D922" i="10"/>
  <c r="D707" i="10"/>
  <c r="D279" i="10"/>
  <c r="D863" i="10"/>
  <c r="D954" i="10"/>
  <c r="D877" i="10"/>
  <c r="D642" i="10"/>
  <c r="D534" i="10"/>
  <c r="D577" i="10"/>
  <c r="D440" i="10"/>
  <c r="D748" i="10"/>
  <c r="D467" i="10"/>
  <c r="D653" i="10"/>
  <c r="D936" i="10"/>
  <c r="D998" i="10"/>
  <c r="D967" i="10"/>
  <c r="D421" i="10"/>
  <c r="D493" i="10"/>
  <c r="D941" i="10"/>
  <c r="D417" i="10"/>
  <c r="D14" i="10"/>
  <c r="D911" i="10"/>
  <c r="D238" i="10"/>
  <c r="D289" i="10"/>
  <c r="D381" i="10"/>
  <c r="D887" i="10"/>
  <c r="D861" i="10"/>
  <c r="D35" i="10"/>
  <c r="D560" i="10"/>
  <c r="D684" i="10"/>
  <c r="D368" i="10"/>
  <c r="D712" i="10"/>
  <c r="D902" i="10"/>
  <c r="D473" i="10"/>
  <c r="D531" i="10"/>
  <c r="D637" i="10"/>
  <c r="D692" i="10"/>
  <c r="D601" i="10"/>
  <c r="D235" i="10"/>
  <c r="D664" i="10"/>
  <c r="D335" i="10"/>
  <c r="D823" i="10"/>
  <c r="D336" i="10"/>
  <c r="D784" i="10"/>
  <c r="D694" i="10"/>
  <c r="D768" i="10"/>
  <c r="D489" i="10"/>
  <c r="D99" i="10"/>
  <c r="D109" i="10"/>
  <c r="D96" i="10"/>
  <c r="D148" i="10"/>
  <c r="D86" i="10"/>
  <c r="D82" i="10"/>
  <c r="D523" i="10"/>
  <c r="D451" i="10"/>
  <c r="D997" i="10"/>
  <c r="D854" i="10"/>
  <c r="D980" i="10"/>
  <c r="D462" i="10"/>
  <c r="D446" i="10"/>
  <c r="D630" i="10"/>
  <c r="D999" i="10"/>
  <c r="D944" i="10"/>
  <c r="D293" i="10"/>
  <c r="D894" i="10"/>
  <c r="D693" i="10"/>
  <c r="D360" i="10"/>
  <c r="D316" i="10"/>
  <c r="D883" i="10"/>
  <c r="D504" i="10"/>
  <c r="D497" i="10"/>
  <c r="D913" i="10"/>
  <c r="D942" i="10"/>
  <c r="D862" i="10"/>
  <c r="D701" i="10"/>
  <c r="D591" i="10"/>
  <c r="D488" i="10"/>
  <c r="D547" i="10"/>
  <c r="D806" i="10"/>
  <c r="D345" i="10"/>
  <c r="D655" i="10"/>
  <c r="D377" i="10"/>
  <c r="D505" i="10"/>
  <c r="D985" i="10"/>
  <c r="D722" i="10"/>
  <c r="D974" i="10"/>
  <c r="D196" i="10"/>
  <c r="D9" i="10"/>
  <c r="D114" i="10"/>
  <c r="D385" i="10"/>
  <c r="D723" i="10"/>
  <c r="D272" i="10"/>
  <c r="D408" i="10"/>
  <c r="D739" i="10"/>
  <c r="D880" i="10"/>
  <c r="D466" i="10"/>
  <c r="D842" i="10"/>
  <c r="D93" i="10"/>
  <c r="D40" i="10"/>
  <c r="D229" i="10"/>
  <c r="D12" i="10"/>
  <c r="D634" i="10"/>
  <c r="D855" i="10"/>
  <c r="D317" i="10"/>
  <c r="D573" i="10"/>
  <c r="D265" i="10"/>
  <c r="D831" i="10"/>
  <c r="D878" i="10"/>
  <c r="D820" i="10"/>
  <c r="D645" i="10"/>
  <c r="D951" i="10"/>
  <c r="D429" i="10"/>
  <c r="D762" i="10"/>
  <c r="D780" i="10"/>
  <c r="D979" i="10"/>
  <c r="D422" i="10"/>
  <c r="D821" i="10"/>
  <c r="D737" i="10"/>
  <c r="D270" i="10"/>
  <c r="D816" i="10"/>
  <c r="D515" i="10"/>
  <c r="D402" i="10"/>
  <c r="D340" i="10"/>
  <c r="D241" i="10"/>
  <c r="D945" i="10"/>
  <c r="D63" i="10"/>
  <c r="D382" i="10"/>
  <c r="D688" i="10"/>
  <c r="D714" i="10"/>
  <c r="D948" i="10"/>
  <c r="D525" i="10"/>
  <c r="D359" i="10"/>
  <c r="D312" i="10"/>
  <c r="D576" i="10"/>
  <c r="D500" i="10"/>
  <c r="D460" i="10"/>
  <c r="D607" i="10"/>
  <c r="D431" i="10"/>
  <c r="D324" i="10"/>
  <c r="D908" i="10"/>
  <c r="D991" i="10"/>
  <c r="D496" i="10"/>
  <c r="D425" i="10"/>
  <c r="D696" i="10"/>
  <c r="D905" i="10"/>
  <c r="D459" i="10"/>
  <c r="D443" i="10"/>
  <c r="D675" i="10"/>
  <c r="D641" i="10"/>
  <c r="D442" i="10"/>
  <c r="D539" i="10"/>
  <c r="D950" i="10"/>
  <c r="D428" i="10"/>
  <c r="D452" i="10"/>
  <c r="D989" i="10"/>
  <c r="D436" i="10"/>
  <c r="D271" i="10"/>
  <c r="D522" i="10"/>
  <c r="D654" i="10"/>
  <c r="D277" i="10"/>
  <c r="D924" i="10"/>
  <c r="D323" i="10"/>
  <c r="D614" i="10"/>
  <c r="D797" i="10"/>
  <c r="D300" i="10"/>
  <c r="D219" i="10"/>
  <c r="D89" i="10"/>
  <c r="D508" i="10"/>
  <c r="D532" i="10"/>
  <c r="D868" i="10"/>
  <c r="D288" i="10"/>
  <c r="D330" i="10"/>
  <c r="D482" i="10"/>
  <c r="D305" i="10"/>
  <c r="D803" i="10"/>
  <c r="D278" i="10"/>
  <c r="D524" i="10"/>
  <c r="D463" i="10"/>
  <c r="D813" i="10"/>
  <c r="D918" i="10"/>
  <c r="D728" i="10"/>
  <c r="D506" i="10"/>
  <c r="D933" i="10"/>
  <c r="D683" i="10"/>
  <c r="D996" i="10"/>
  <c r="D817" i="10"/>
  <c r="D810" i="10"/>
  <c r="D380" i="10"/>
  <c r="D309" i="10"/>
  <c r="D829" i="10"/>
  <c r="D866" i="10"/>
  <c r="D835" i="10"/>
  <c r="D282" i="10"/>
  <c r="D567" i="10"/>
  <c r="D590" i="10"/>
  <c r="D536" i="10"/>
  <c r="D134" i="10"/>
  <c r="D374" i="10"/>
  <c r="D85" i="10"/>
  <c r="D744" i="10"/>
  <c r="D574" i="10"/>
  <c r="D530" i="10"/>
  <c r="D514" i="10"/>
  <c r="D964" i="10"/>
  <c r="D390" i="10"/>
  <c r="D369" i="10"/>
  <c r="D781" i="10"/>
  <c r="D18" i="10"/>
  <c r="D778" i="10"/>
  <c r="D23" i="10"/>
  <c r="D917" i="10"/>
  <c r="D252" i="10"/>
  <c r="D937" i="10"/>
  <c r="D939" i="10"/>
  <c r="D444" i="10"/>
  <c r="D124" i="10"/>
  <c r="D34" i="10"/>
  <c r="D81" i="10"/>
  <c r="D891" i="10"/>
  <c r="D234" i="10"/>
  <c r="D474" i="10"/>
  <c r="D405" i="10"/>
  <c r="D435" i="10"/>
  <c r="D910" i="10"/>
  <c r="D981" i="10"/>
  <c r="D558" i="10"/>
  <c r="D711" i="10"/>
  <c r="D896" i="10"/>
  <c r="D676" i="10"/>
  <c r="D837" i="10"/>
  <c r="D268" i="10"/>
  <c r="D752" i="10"/>
  <c r="D705" i="10"/>
  <c r="D361" i="10"/>
  <c r="D898" i="10"/>
  <c r="D849" i="10"/>
  <c r="D1001" i="10"/>
  <c r="D620" i="10"/>
  <c r="D782" i="10"/>
  <c r="D358" i="10"/>
  <c r="D776" i="10"/>
  <c r="D511" i="10"/>
  <c r="D445" i="10"/>
  <c r="D475" i="10"/>
  <c r="D912" i="10"/>
  <c r="D499" i="10"/>
  <c r="D485" i="10"/>
  <c r="D438" i="10"/>
  <c r="D925" i="10"/>
  <c r="D457" i="10"/>
  <c r="D404" i="10"/>
  <c r="D280" i="10"/>
  <c r="D670" i="10"/>
  <c r="D333" i="10"/>
  <c r="D518" i="10"/>
  <c r="D747" i="10"/>
  <c r="D301" i="10"/>
  <c r="D689" i="10"/>
  <c r="D927" i="10"/>
  <c r="D790" i="10"/>
  <c r="D754" i="10"/>
  <c r="D865" i="10"/>
  <c r="D549" i="10"/>
  <c r="D667" i="10"/>
  <c r="D993" i="10"/>
  <c r="D393" i="10"/>
  <c r="D700" i="10"/>
  <c r="D290" i="10"/>
  <c r="D1000" i="10"/>
  <c r="D179" i="10"/>
  <c r="D472" i="10"/>
  <c r="D538" i="10"/>
  <c r="D555" i="10"/>
  <c r="D329" i="10"/>
  <c r="D556" i="10"/>
  <c r="D962" i="10"/>
  <c r="D663" i="10"/>
  <c r="D686" i="10"/>
  <c r="D764" i="10"/>
  <c r="D691" i="10"/>
  <c r="D484" i="10"/>
  <c r="D406" i="10"/>
  <c r="D328" i="10"/>
  <c r="D904" i="10"/>
  <c r="D919" i="10"/>
  <c r="D875" i="10"/>
  <c r="D772" i="10"/>
  <c r="D627" i="10"/>
  <c r="D202" i="10"/>
  <c r="D187" i="10"/>
  <c r="D355" i="10"/>
  <c r="D366" i="10"/>
  <c r="D458" i="10"/>
  <c r="D969" i="10"/>
  <c r="D697" i="10"/>
  <c r="D994" i="10"/>
  <c r="D321" i="10"/>
  <c r="D267" i="10"/>
  <c r="D930" i="10"/>
  <c r="D269" i="10"/>
  <c r="D430" i="10"/>
  <c r="D746" i="10"/>
  <c r="D327" i="10"/>
  <c r="D599" i="10"/>
  <c r="D845" i="10"/>
  <c r="D403" i="10"/>
  <c r="D827" i="10"/>
  <c r="D439" i="10"/>
  <c r="D973" i="10"/>
  <c r="D348" i="10"/>
  <c r="D394" i="10"/>
  <c r="D553" i="10"/>
  <c r="D612" i="10"/>
  <c r="D734" i="10"/>
  <c r="D332" i="10"/>
  <c r="D789" i="10"/>
  <c r="D965" i="10"/>
  <c r="D760" i="10"/>
  <c r="D281" i="10"/>
  <c r="D940" i="10"/>
  <c r="D957" i="10"/>
  <c r="D190" i="10"/>
  <c r="D992" i="10"/>
  <c r="D543" i="10"/>
  <c r="D931" i="10"/>
  <c r="D491" i="10"/>
  <c r="D116" i="10"/>
  <c r="D334" i="10"/>
  <c r="D26" i="10"/>
  <c r="D5" i="10"/>
  <c r="D326" i="10"/>
  <c r="D812" i="10"/>
  <c r="D857" i="10"/>
  <c r="D729" i="10"/>
  <c r="D809" i="10"/>
  <c r="D331" i="10"/>
  <c r="D249" i="10"/>
  <c r="D545" i="10"/>
  <c r="D415" i="10"/>
  <c r="D725" i="10"/>
  <c r="D639" i="10"/>
  <c r="D295" i="10"/>
  <c r="D673" i="10"/>
  <c r="D914" i="10"/>
  <c r="D811" i="10"/>
  <c r="D343" i="10"/>
  <c r="D469" i="10"/>
  <c r="D649" i="10"/>
  <c r="D631" i="10"/>
  <c r="D373" i="10"/>
  <c r="D476" i="10"/>
  <c r="D434" i="10"/>
  <c r="D314" i="10"/>
  <c r="D807" i="10"/>
  <c r="D529" i="10"/>
  <c r="D713" i="10"/>
  <c r="D619" i="10"/>
  <c r="D704" i="10"/>
  <c r="D687" i="10"/>
  <c r="D978" i="10"/>
  <c r="D598" i="10"/>
  <c r="D916" i="10"/>
  <c r="D677" i="10"/>
  <c r="D662" i="10"/>
  <c r="D389" i="10"/>
  <c r="D57" i="10"/>
  <c r="D751" i="10"/>
  <c r="D302" i="10"/>
  <c r="D846" i="10"/>
  <c r="D818" i="10"/>
  <c r="D604" i="10"/>
  <c r="D239" i="10"/>
  <c r="D949" i="10"/>
  <c r="D379" i="10"/>
  <c r="D507" i="10"/>
  <c r="D594" i="10"/>
  <c r="D838" i="10"/>
  <c r="D378" i="10"/>
  <c r="D851" i="10"/>
  <c r="D586" i="10"/>
  <c r="D592" i="10"/>
  <c r="D112" i="10"/>
  <c r="D749" i="10"/>
  <c r="D416" i="10"/>
  <c r="D886" i="10"/>
  <c r="D364" i="10"/>
  <c r="D982" i="10"/>
  <c r="D750" i="10"/>
  <c r="D738" i="10"/>
  <c r="D995" i="10"/>
  <c r="D977" i="10"/>
  <c r="D660" i="10"/>
  <c r="D595" i="10"/>
  <c r="D286" i="10"/>
  <c r="D299" i="10"/>
  <c r="D513" i="10"/>
  <c r="D250" i="10"/>
  <c r="D365" i="10"/>
  <c r="D909" i="10"/>
  <c r="D685" i="10"/>
  <c r="D561" i="10"/>
  <c r="D672" i="10"/>
  <c r="D596" i="10"/>
  <c r="D197" i="10"/>
  <c r="D6" i="10"/>
  <c r="D92" i="10"/>
  <c r="D71" i="10"/>
  <c r="D126" i="10"/>
  <c r="D41" i="10"/>
  <c r="D386" i="10"/>
  <c r="D341" i="10"/>
  <c r="D706" i="10"/>
  <c r="D959" i="10"/>
  <c r="D521" i="10"/>
  <c r="D432" i="10"/>
  <c r="D640" i="10"/>
  <c r="D658" i="10"/>
  <c r="D624" i="10"/>
  <c r="D449" i="10"/>
  <c r="D732" i="10"/>
  <c r="D770" i="10"/>
  <c r="D872" i="10"/>
  <c r="D465" i="10"/>
  <c r="D454" i="10"/>
  <c r="D826" i="10"/>
  <c r="D740" i="10"/>
  <c r="D387" i="10"/>
  <c r="D801" i="10"/>
  <c r="D566" i="10"/>
  <c r="D168" i="10"/>
  <c r="D892" i="10"/>
  <c r="D702" i="10"/>
  <c r="D255" i="10"/>
  <c r="D608" i="10"/>
  <c r="D703" i="10"/>
  <c r="D391" i="10"/>
  <c r="D287" i="10"/>
  <c r="D257" i="10"/>
  <c r="D767" i="10"/>
  <c r="D830" i="10"/>
  <c r="D362" i="10"/>
  <c r="D858" i="10"/>
  <c r="D244" i="10"/>
  <c r="D401" i="10"/>
  <c r="D242" i="10"/>
  <c r="D920" i="10"/>
  <c r="D788" i="10"/>
  <c r="D318" i="10"/>
  <c r="D233" i="10"/>
  <c r="D731" i="10"/>
  <c r="D410" i="10"/>
  <c r="D955" i="10"/>
  <c r="D156" i="10"/>
  <c r="D903" i="10"/>
  <c r="D400" i="10"/>
  <c r="D552" i="10"/>
  <c r="D170" i="10"/>
  <c r="D517" i="10"/>
  <c r="D542" i="10"/>
  <c r="D98" i="10"/>
  <c r="D551" i="10"/>
  <c r="D453" i="10"/>
  <c r="D65" i="10"/>
  <c r="D135" i="10"/>
  <c r="D775" i="10"/>
  <c r="D773" i="10"/>
  <c r="D483" i="10"/>
  <c r="D80" i="10"/>
  <c r="D346" i="10"/>
  <c r="D777" i="10"/>
  <c r="D24" i="10"/>
  <c r="D298" i="10"/>
  <c r="D311" i="10"/>
  <c r="D953" i="10"/>
  <c r="D338" i="10"/>
  <c r="D206" i="10"/>
  <c r="D191" i="10"/>
  <c r="D248" i="10"/>
  <c r="D319" i="10"/>
  <c r="D195" i="10"/>
  <c r="D901" i="10"/>
  <c r="D70" i="10"/>
  <c r="D832" i="10"/>
  <c r="D695" i="10"/>
  <c r="D961" i="10"/>
  <c r="D779" i="10"/>
  <c r="D344" i="10"/>
  <c r="D844" i="10"/>
  <c r="D247" i="10"/>
  <c r="D259" i="10"/>
  <c r="D716" i="10"/>
  <c r="D447" i="10"/>
  <c r="D890" i="10"/>
  <c r="D211" i="10"/>
  <c r="D546" i="10"/>
  <c r="D397" i="10"/>
  <c r="D814" i="10"/>
  <c r="D682" i="10"/>
  <c r="D492" i="10"/>
  <c r="D548" i="10"/>
  <c r="D907" i="10"/>
  <c r="D611" i="10"/>
  <c r="D217" i="10"/>
  <c r="D42" i="10"/>
  <c r="D118" i="10"/>
  <c r="D349" i="10"/>
  <c r="D796" i="10"/>
  <c r="D559" i="10"/>
  <c r="D876" i="10"/>
  <c r="D787" i="10"/>
  <c r="D315" i="10"/>
  <c r="D470" i="10"/>
  <c r="D799" i="10"/>
  <c r="D119" i="10"/>
  <c r="D77" i="10"/>
  <c r="D69" i="10"/>
  <c r="D169" i="10"/>
  <c r="D533" i="10"/>
  <c r="D486" i="10"/>
  <c r="D528" i="10"/>
  <c r="D808" i="10"/>
  <c r="D284" i="10"/>
  <c r="D609" i="10"/>
  <c r="D115" i="10"/>
  <c r="D43" i="10"/>
  <c r="D320" i="10"/>
  <c r="D260" i="10"/>
  <c r="D304" i="10"/>
  <c r="D213" i="10"/>
  <c r="D616" i="10"/>
  <c r="D208" i="10"/>
  <c r="D20" i="10"/>
  <c r="D647" i="10"/>
  <c r="D68" i="10"/>
  <c r="D308" i="10"/>
  <c r="D22" i="10"/>
  <c r="D736" i="10"/>
  <c r="D357" i="10"/>
  <c r="D203" i="10"/>
  <c r="D650" i="10"/>
  <c r="D668" i="10"/>
  <c r="D884" i="10"/>
  <c r="D843" i="10"/>
  <c r="D766" i="10"/>
  <c r="D94" i="10"/>
  <c r="D138" i="10"/>
  <c r="D158" i="10"/>
  <c r="D62" i="10"/>
  <c r="D960" i="10"/>
  <c r="D720" i="10"/>
  <c r="D956" i="10"/>
  <c r="D490" i="10"/>
  <c r="D75" i="10"/>
  <c r="D133" i="10"/>
  <c r="D793" i="10"/>
  <c r="D412" i="10"/>
  <c r="D588" i="10"/>
  <c r="D8" i="10"/>
  <c r="D433" i="10"/>
  <c r="D384" i="10"/>
  <c r="D182" i="10"/>
  <c r="D544" i="10"/>
  <c r="D144" i="10"/>
  <c r="D699" i="10"/>
  <c r="D988" i="10"/>
  <c r="D478" i="10"/>
  <c r="D25" i="10"/>
  <c r="D795" i="10"/>
  <c r="D759" i="10"/>
  <c r="D224" i="10"/>
  <c r="D414" i="10"/>
  <c r="D537" i="10"/>
  <c r="D540" i="10"/>
  <c r="D578" i="10"/>
  <c r="D231" i="10"/>
  <c r="D91" i="10"/>
  <c r="D130" i="10"/>
  <c r="D698" i="10"/>
  <c r="D45" i="10"/>
  <c r="D111" i="10"/>
  <c r="D628" i="10"/>
  <c r="D852" i="10"/>
  <c r="D839" i="10"/>
  <c r="D805" i="10"/>
  <c r="D10" i="10"/>
  <c r="D143" i="10"/>
  <c r="D828" i="10"/>
  <c r="D568" i="10"/>
  <c r="D804" i="10"/>
  <c r="D120" i="10"/>
  <c r="D719" i="10"/>
  <c r="D610" i="10"/>
  <c r="D275" i="10"/>
  <c r="D724" i="10"/>
  <c r="D570" i="10"/>
  <c r="D657" i="10"/>
  <c r="D192" i="10"/>
  <c r="D427" i="10"/>
  <c r="D671" i="10"/>
  <c r="D895" i="10"/>
  <c r="D726" i="10"/>
  <c r="D139" i="10"/>
  <c r="D167" i="10"/>
  <c r="D110" i="10"/>
  <c r="D104" i="10"/>
  <c r="D420" i="10"/>
  <c r="D264" i="10"/>
  <c r="D337" i="10"/>
  <c r="D137" i="10"/>
  <c r="D409" i="10"/>
  <c r="D153" i="10"/>
  <c r="D150" i="10"/>
  <c r="D352" i="10"/>
  <c r="D353" i="10"/>
  <c r="D785" i="10"/>
  <c r="D669" i="10"/>
  <c r="D771" i="10"/>
  <c r="D253" i="10"/>
  <c r="D621" i="10"/>
  <c r="D60" i="10"/>
  <c r="D237" i="10"/>
  <c r="D49" i="10"/>
  <c r="D708" i="10"/>
  <c r="D763" i="10"/>
  <c r="D399" i="10"/>
  <c r="D756" i="10"/>
  <c r="D710" i="10"/>
  <c r="D632" i="10"/>
  <c r="D100" i="10"/>
  <c r="D160" i="10"/>
  <c r="D19" i="10"/>
  <c r="D792" i="10"/>
  <c r="D636" i="10"/>
  <c r="D36" i="10"/>
  <c r="D512" i="10"/>
  <c r="D617" i="10"/>
  <c r="D245" i="10"/>
  <c r="D569" i="10"/>
  <c r="D605" i="10"/>
  <c r="D541" i="10"/>
  <c r="D205" i="10"/>
  <c r="D113" i="10"/>
  <c r="D72" i="10"/>
  <c r="D646" i="10"/>
  <c r="D603" i="10"/>
  <c r="D859" i="10"/>
  <c r="D367" i="10"/>
  <c r="D297" i="10"/>
  <c r="D526" i="10"/>
  <c r="D273" i="10"/>
  <c r="D227" i="10"/>
  <c r="D597" i="10"/>
  <c r="D873" i="10"/>
  <c r="D581" i="10"/>
  <c r="D958" i="10"/>
  <c r="D157" i="10"/>
  <c r="D121" i="10"/>
  <c r="D743" i="10"/>
  <c r="D87" i="10"/>
  <c r="D735" i="10"/>
  <c r="D495" i="10"/>
  <c r="D146" i="10"/>
  <c r="D210" i="10"/>
  <c r="D464" i="10"/>
  <c r="D171" i="10"/>
  <c r="D681" i="10"/>
  <c r="D498" i="10"/>
  <c r="D230" i="10"/>
  <c r="D824" i="10"/>
  <c r="D963" i="10"/>
  <c r="D643" i="10"/>
  <c r="D21" i="10"/>
  <c r="D194" i="10"/>
  <c r="D47" i="10"/>
  <c r="D915" i="10"/>
  <c r="D774" i="10"/>
  <c r="D103" i="10"/>
  <c r="D638" i="10"/>
  <c r="D733" i="10"/>
  <c r="D635" i="10"/>
  <c r="D833" i="10"/>
  <c r="D132" i="10"/>
  <c r="D929" i="10"/>
  <c r="D717" i="10"/>
  <c r="D376" i="10"/>
  <c r="D67" i="10"/>
  <c r="D625" i="10"/>
  <c r="D159" i="10"/>
  <c r="D840" i="10"/>
  <c r="D870" i="10"/>
  <c r="D656" i="10"/>
  <c r="D274" i="10"/>
  <c r="D181" i="10"/>
  <c r="D83" i="10"/>
  <c r="D456" i="10"/>
  <c r="D395" i="10"/>
  <c r="D972" i="10"/>
  <c r="D745" i="10"/>
  <c r="D889" i="10"/>
  <c r="D3" i="10"/>
  <c r="D413" i="10"/>
  <c r="D850" i="10"/>
  <c r="D690" i="10"/>
  <c r="D198" i="10"/>
  <c r="D172" i="10"/>
  <c r="D306" i="10"/>
  <c r="D193" i="10"/>
  <c r="D122" i="10"/>
  <c r="D313" i="10"/>
  <c r="D680" i="10"/>
  <c r="D147" i="10"/>
  <c r="D564" i="10"/>
  <c r="D874" i="10"/>
  <c r="D200" i="10"/>
  <c r="D674" i="10"/>
  <c r="D437" i="10"/>
  <c r="D990" i="10"/>
  <c r="D188" i="10"/>
  <c r="D174" i="10"/>
  <c r="D97" i="10"/>
  <c r="D897" i="10"/>
  <c r="D802" i="10"/>
  <c r="D163" i="10"/>
  <c r="D557" i="10"/>
  <c r="D757" i="10"/>
  <c r="D926" i="10"/>
  <c r="D869" i="10"/>
  <c r="D232" i="10"/>
  <c r="D102" i="10"/>
  <c r="D186" i="10"/>
  <c r="D176" i="10"/>
  <c r="D222" i="10"/>
  <c r="D251" i="10"/>
  <c r="D107" i="10"/>
  <c r="D834" i="10"/>
  <c r="D822" i="10"/>
  <c r="D800" i="10"/>
  <c r="D372" i="10"/>
  <c r="D721" i="10"/>
  <c r="D266" i="10"/>
  <c r="D261" i="10"/>
  <c r="D481" i="10"/>
  <c r="D166" i="10"/>
  <c r="D339" i="10"/>
  <c r="D587" i="10"/>
  <c r="D128" i="10"/>
  <c r="D976" i="10"/>
  <c r="D613" i="10"/>
  <c r="D223" i="10"/>
  <c r="D185" i="10"/>
  <c r="D131" i="10"/>
  <c r="D441" i="10"/>
  <c r="D48" i="10"/>
  <c r="D987" i="10"/>
  <c r="D37" i="10"/>
  <c r="D154" i="10"/>
  <c r="D240" i="10"/>
  <c r="D562" i="10"/>
  <c r="D11" i="10"/>
  <c r="D209" i="10"/>
  <c r="D659" i="10"/>
  <c r="D370" i="10"/>
  <c r="D665" i="10"/>
  <c r="D753" i="10"/>
  <c r="D392" i="10"/>
  <c r="D583" i="10"/>
  <c r="D7" i="10"/>
  <c r="D246" i="10"/>
  <c r="D199" i="10"/>
  <c r="D847" i="10"/>
  <c r="D59" i="10"/>
  <c r="D108" i="10"/>
  <c r="D411" i="10"/>
  <c r="D510" i="10"/>
  <c r="D173" i="10"/>
  <c r="D602" i="10"/>
  <c r="D623" i="10"/>
  <c r="D354" i="10"/>
  <c r="D347" i="10"/>
  <c r="D291" i="10"/>
  <c r="D142" i="10"/>
  <c r="D162" i="10"/>
  <c r="D151" i="10"/>
  <c r="D66" i="10"/>
  <c r="D78" i="10"/>
  <c r="D893" i="10"/>
  <c r="D661" i="10"/>
  <c r="D678" i="10"/>
  <c r="D127" i="10"/>
  <c r="D651" i="10"/>
  <c r="D575" i="10"/>
  <c r="D519" i="10"/>
  <c r="D943" i="10"/>
  <c r="D243" i="10"/>
  <c r="D33" i="10"/>
  <c r="D554" i="10"/>
  <c r="D418" i="10"/>
  <c r="D593" i="10"/>
  <c r="D450" i="10"/>
  <c r="D105" i="10"/>
  <c r="D74" i="10"/>
  <c r="D55" i="10"/>
  <c r="D216" i="10"/>
  <c r="D149" i="10"/>
  <c r="D32" i="10"/>
  <c r="D140" i="10"/>
  <c r="D727" i="10"/>
  <c r="D888" i="10"/>
  <c r="D125" i="10"/>
  <c r="D480" i="10"/>
  <c r="D16" i="10"/>
  <c r="D798" i="10"/>
  <c r="D117" i="10"/>
  <c r="D885" i="10"/>
  <c r="D769" i="10"/>
  <c r="D715" i="10"/>
  <c r="D652" i="10"/>
  <c r="D30" i="10"/>
  <c r="D928" i="10"/>
  <c r="D935" i="10"/>
  <c r="D310" i="10"/>
  <c r="D520" i="10"/>
  <c r="D666" i="10"/>
  <c r="D76" i="10"/>
  <c r="D52" i="10"/>
  <c r="D629" i="10"/>
  <c r="D755" i="10"/>
  <c r="D50" i="10"/>
  <c r="D214" i="10"/>
  <c r="D468" i="10"/>
  <c r="D426" i="10"/>
  <c r="D285" i="10"/>
  <c r="D90" i="10"/>
  <c r="D882" i="10"/>
  <c r="D226" i="10"/>
  <c r="D783" i="10"/>
  <c r="D54" i="10"/>
  <c r="D180" i="10"/>
  <c r="D853" i="10"/>
  <c r="D27" i="10"/>
  <c r="D572" i="10"/>
  <c r="D615" i="10"/>
  <c r="D606" i="10"/>
  <c r="D178" i="10"/>
  <c r="D201" i="10"/>
  <c r="D585" i="10"/>
  <c r="D622" i="10"/>
  <c r="D53" i="10"/>
  <c r="D407" i="10"/>
  <c r="D44" i="10"/>
  <c r="D189" i="10"/>
  <c r="D626" i="10"/>
  <c r="D471" i="10"/>
  <c r="D254" i="10"/>
  <c r="D584" i="10"/>
  <c r="D794" i="10"/>
  <c r="D791" i="10"/>
  <c r="D17" i="10"/>
  <c r="D825" i="10"/>
  <c r="D177" i="10"/>
  <c r="D307" i="10"/>
  <c r="D276" i="10"/>
  <c r="D356" i="10"/>
  <c r="D900" i="10"/>
  <c r="D161" i="10"/>
  <c r="D204" i="10"/>
  <c r="D550" i="10"/>
  <c r="D84" i="10"/>
  <c r="D184" i="10"/>
  <c r="D123" i="10"/>
  <c r="D88" i="10"/>
  <c r="D535" i="10"/>
  <c r="D64" i="10"/>
  <c r="D848" i="10"/>
  <c r="D155" i="10"/>
  <c r="D938" i="10"/>
  <c r="D479" i="10"/>
  <c r="D741" i="10"/>
  <c r="D582" i="10"/>
  <c r="D46" i="10"/>
  <c r="D350" i="10"/>
  <c r="D819" i="10"/>
  <c r="D786" i="10"/>
  <c r="D836" i="10"/>
  <c r="D164" i="10"/>
  <c r="D292" i="10"/>
  <c r="D971" i="10"/>
  <c r="D589" i="10"/>
  <c r="D106" i="10"/>
  <c r="D879" i="10"/>
  <c r="D396" i="10"/>
  <c r="D923" i="10"/>
  <c r="D145" i="10"/>
  <c r="D283" i="10"/>
  <c r="D864" i="10"/>
  <c r="D363" i="10"/>
  <c r="D644" i="10"/>
  <c r="D856" i="10"/>
  <c r="D899" i="10"/>
  <c r="D136" i="10"/>
  <c r="D761" i="10"/>
  <c r="D31" i="10"/>
  <c r="D220" i="10"/>
  <c r="D38" i="10"/>
  <c r="D303" i="10"/>
  <c r="D501" i="10"/>
  <c r="D221" i="10"/>
  <c r="D141" i="10"/>
  <c r="D129" i="10"/>
  <c r="D165" i="10"/>
  <c r="D95" i="10"/>
  <c r="D709" i="10"/>
  <c r="D984" i="10"/>
  <c r="D565" i="10"/>
  <c r="D263" i="10"/>
  <c r="D398" i="10"/>
  <c r="D325" i="10"/>
  <c r="D212" i="10"/>
  <c r="D906" i="10"/>
  <c r="D56" i="10"/>
  <c r="D322" i="10"/>
  <c r="D871" i="10"/>
  <c r="D39" i="10"/>
  <c r="D383" i="10"/>
  <c r="D13" i="10"/>
  <c r="D73" i="10"/>
  <c r="D983" i="10"/>
  <c r="D986" i="10"/>
  <c r="D207" i="10"/>
  <c r="D183" i="10"/>
  <c r="D4" i="10"/>
  <c r="D618" i="10"/>
  <c r="D730" i="10"/>
  <c r="D934" i="10"/>
  <c r="D742" i="10"/>
  <c r="D262" i="10"/>
  <c r="D28" i="10"/>
  <c r="D579" i="10"/>
  <c r="D503" i="10"/>
  <c r="D502" i="10"/>
  <c r="D455" i="10"/>
  <c r="D228" i="10"/>
  <c r="D218" i="10"/>
  <c r="D215" i="10"/>
  <c r="D15" i="10"/>
  <c r="D51" i="10"/>
  <c r="D61" i="10"/>
  <c r="D419" i="10"/>
  <c r="D175" i="10"/>
  <c r="D860" i="10"/>
  <c r="D58" i="10"/>
  <c r="D79" i="10"/>
  <c r="D461" i="10"/>
  <c r="D921" i="10"/>
  <c r="D975" i="10"/>
  <c r="D225" i="10"/>
  <c r="D101" i="10"/>
  <c r="D516" i="10"/>
  <c r="D600" i="10"/>
  <c r="D152" i="10"/>
  <c r="D236" i="10"/>
  <c r="D423" i="10"/>
  <c r="D342" i="10"/>
  <c r="D563" i="10"/>
  <c r="D29" i="10"/>
  <c r="D518" i="3"/>
  <c r="D585" i="3"/>
  <c r="D968" i="3"/>
  <c r="D929" i="3"/>
  <c r="D861" i="3"/>
  <c r="D985" i="3"/>
  <c r="D467" i="3"/>
  <c r="D271" i="3"/>
  <c r="D419" i="3"/>
  <c r="D927" i="3"/>
  <c r="D442" i="3"/>
  <c r="D618" i="3"/>
  <c r="D729" i="3"/>
  <c r="D639" i="3"/>
  <c r="D636" i="3"/>
  <c r="D680" i="3"/>
  <c r="D883" i="3"/>
  <c r="D993" i="3"/>
  <c r="D282" i="3"/>
  <c r="D352" i="3"/>
  <c r="D635" i="3"/>
  <c r="D905" i="3"/>
  <c r="D503" i="3"/>
  <c r="D759" i="3"/>
  <c r="D260" i="3"/>
  <c r="D374" i="3"/>
  <c r="D438" i="3"/>
  <c r="D970" i="3"/>
  <c r="D914" i="3"/>
  <c r="D726" i="3"/>
  <c r="D446" i="3"/>
  <c r="D310" i="3"/>
  <c r="D443" i="3"/>
  <c r="D468" i="3"/>
  <c r="D851" i="3"/>
  <c r="D751" i="3"/>
  <c r="D899" i="3"/>
  <c r="D825" i="3"/>
  <c r="D653" i="3"/>
  <c r="D279" i="3"/>
  <c r="D967" i="3"/>
  <c r="D864" i="3"/>
  <c r="D658" i="3"/>
  <c r="D781" i="3"/>
  <c r="D756" i="3"/>
  <c r="D813" i="3"/>
  <c r="D850" i="3"/>
  <c r="D829" i="3"/>
  <c r="D911" i="3"/>
  <c r="D461" i="3"/>
  <c r="D340" i="3"/>
  <c r="D361" i="3"/>
  <c r="D779" i="3"/>
  <c r="D893" i="3"/>
  <c r="D907" i="3"/>
  <c r="D957" i="3"/>
  <c r="D881" i="3"/>
  <c r="D524" i="3"/>
  <c r="D983" i="3"/>
  <c r="D815" i="3"/>
  <c r="D890" i="3"/>
  <c r="D935" i="3"/>
  <c r="D797" i="3"/>
  <c r="D796" i="3"/>
  <c r="D641" i="3"/>
  <c r="D660" i="3"/>
  <c r="D402" i="3"/>
  <c r="D558" i="3"/>
  <c r="D204" i="3"/>
  <c r="D940" i="3"/>
  <c r="D679" i="3"/>
  <c r="D369" i="3"/>
  <c r="D984" i="3"/>
  <c r="D628" i="3"/>
  <c r="D888" i="3"/>
  <c r="D966" i="3"/>
  <c r="D473" i="3"/>
  <c r="D422" i="3"/>
  <c r="D168" i="3"/>
  <c r="D205" i="3"/>
  <c r="D502" i="3"/>
  <c r="D234" i="3"/>
  <c r="D712" i="3"/>
  <c r="D487" i="3"/>
  <c r="D563" i="3"/>
  <c r="D904" i="3"/>
  <c r="D354" i="3"/>
  <c r="D977" i="3"/>
  <c r="D523" i="3"/>
  <c r="D973" i="3"/>
  <c r="D830" i="3"/>
  <c r="D707" i="3"/>
  <c r="D591" i="3"/>
  <c r="D497" i="3"/>
  <c r="D710" i="3"/>
  <c r="D715" i="3"/>
  <c r="D760" i="3"/>
  <c r="D847" i="3"/>
  <c r="D241" i="3"/>
  <c r="D394" i="3"/>
  <c r="D225" i="3"/>
  <c r="D586" i="3"/>
  <c r="D892" i="3"/>
  <c r="D834" i="3"/>
  <c r="D730" i="3"/>
  <c r="D958" i="3"/>
  <c r="D719" i="3"/>
  <c r="D142" i="3"/>
  <c r="D379" i="3"/>
  <c r="D159" i="3"/>
  <c r="D916" i="3"/>
  <c r="D809" i="3"/>
  <c r="D492" i="3"/>
  <c r="D307" i="3"/>
  <c r="D363" i="3"/>
  <c r="D365" i="3"/>
  <c r="D507" i="3"/>
  <c r="D223" i="3"/>
  <c r="D702" i="3"/>
  <c r="D811" i="3"/>
  <c r="D479" i="3"/>
  <c r="D682" i="3"/>
  <c r="D803" i="3"/>
  <c r="D666" i="3"/>
  <c r="D713" i="3"/>
  <c r="D827" i="3"/>
  <c r="D643" i="3"/>
  <c r="D428" i="3"/>
  <c r="D380" i="3"/>
  <c r="D505" i="3"/>
  <c r="D768" i="3"/>
  <c r="D284" i="3"/>
  <c r="D320" i="3"/>
  <c r="D306" i="3"/>
  <c r="D885" i="3"/>
  <c r="D642" i="3"/>
  <c r="D896" i="3"/>
  <c r="D920" i="3"/>
  <c r="D520" i="3"/>
  <c r="D286" i="3"/>
  <c r="D371" i="3"/>
  <c r="D988" i="3"/>
  <c r="D542" i="3"/>
  <c r="D387" i="3"/>
  <c r="D961" i="3"/>
  <c r="D771" i="3"/>
  <c r="D631" i="3"/>
  <c r="D874" i="3"/>
  <c r="D602" i="3"/>
  <c r="D735" i="3"/>
  <c r="D508" i="3"/>
  <c r="D547" i="3"/>
  <c r="D471" i="3"/>
  <c r="D594" i="3"/>
  <c r="D704" i="3"/>
  <c r="D749" i="3"/>
  <c r="D445" i="3"/>
  <c r="D559" i="3"/>
  <c r="D484" i="3"/>
  <c r="D526" i="3"/>
  <c r="D397" i="3"/>
  <c r="D617" i="3"/>
  <c r="D875" i="3"/>
  <c r="D807" i="3"/>
  <c r="D621" i="3"/>
  <c r="D464" i="3"/>
  <c r="D846" i="3"/>
  <c r="D677" i="3"/>
  <c r="D624" i="3"/>
  <c r="D780" i="3"/>
  <c r="D534" i="3"/>
  <c r="D848" i="3"/>
  <c r="D761" i="3"/>
  <c r="D573" i="3"/>
  <c r="D254" i="3"/>
  <c r="D903" i="3"/>
  <c r="D765" i="3"/>
  <c r="D412" i="3"/>
  <c r="D1001" i="3"/>
  <c r="D745" i="3"/>
  <c r="D944" i="3"/>
  <c r="D589" i="3"/>
  <c r="D345" i="3"/>
  <c r="D627" i="3"/>
  <c r="D511" i="3"/>
  <c r="D509" i="3"/>
  <c r="D843" i="3"/>
  <c r="D1000" i="3"/>
  <c r="D909" i="3"/>
  <c r="D265" i="3"/>
  <c r="D383" i="3"/>
  <c r="D603" i="3"/>
  <c r="D189" i="3"/>
  <c r="D207" i="3"/>
  <c r="D513" i="3"/>
  <c r="D727" i="3"/>
  <c r="D334" i="3"/>
  <c r="D838" i="3"/>
  <c r="D699" i="3"/>
  <c r="D992" i="3"/>
  <c r="D994" i="3"/>
  <c r="D669" i="3"/>
  <c r="D692" i="3"/>
  <c r="D399" i="3"/>
  <c r="D884" i="3"/>
  <c r="D662" i="3"/>
  <c r="D703" i="3"/>
  <c r="D820" i="3"/>
  <c r="D720" i="3"/>
  <c r="D350" i="3"/>
  <c r="D512" i="3"/>
  <c r="D242" i="3"/>
  <c r="D172" i="3"/>
  <c r="D146" i="3"/>
  <c r="D409" i="3"/>
  <c r="D500" i="3"/>
  <c r="D351" i="3"/>
  <c r="D311" i="3"/>
  <c r="D429" i="3"/>
  <c r="D663" i="3"/>
  <c r="D148" i="3"/>
  <c r="D405" i="3"/>
  <c r="D406" i="3"/>
  <c r="D156" i="3"/>
  <c r="D434" i="3"/>
  <c r="D791" i="3"/>
  <c r="D415" i="3"/>
  <c r="D684" i="3"/>
  <c r="D645" i="3"/>
  <c r="D835" i="3"/>
  <c r="D924" i="3"/>
  <c r="D595" i="3"/>
  <c r="D629" i="3"/>
  <c r="D855" i="3"/>
  <c r="D292" i="3"/>
  <c r="D362" i="3"/>
  <c r="D769" i="3"/>
  <c r="D877" i="3"/>
  <c r="D801" i="3"/>
  <c r="D936" i="3"/>
  <c r="D599" i="3"/>
  <c r="D609" i="3"/>
  <c r="D457" i="3"/>
  <c r="D588" i="3"/>
  <c r="D823" i="3"/>
  <c r="D537" i="3"/>
  <c r="D469" i="3"/>
  <c r="D794" i="3"/>
  <c r="D753" i="3"/>
  <c r="D865" i="3"/>
  <c r="D324" i="3"/>
  <c r="D483" i="3"/>
  <c r="D665" i="3"/>
  <c r="D462" i="3"/>
  <c r="D481" i="3"/>
  <c r="D584" i="3"/>
  <c r="D772" i="3"/>
  <c r="D451" i="3"/>
  <c r="D783" i="3"/>
  <c r="D949" i="3"/>
  <c r="D261" i="3"/>
  <c r="D335" i="3"/>
  <c r="D922" i="3"/>
  <c r="D955" i="3"/>
  <c r="D476" i="3"/>
  <c r="D671" i="3"/>
  <c r="D480" i="3"/>
  <c r="D818" i="3"/>
  <c r="D670" i="3"/>
  <c r="D923" i="3"/>
  <c r="D288" i="3"/>
  <c r="D698" i="3"/>
  <c r="D853" i="3"/>
  <c r="D551" i="3"/>
  <c r="D516" i="3"/>
  <c r="D742" i="3"/>
  <c r="D606" i="3"/>
  <c r="D873" i="3"/>
  <c r="D738" i="3"/>
  <c r="D971" i="3"/>
  <c r="D431" i="3"/>
  <c r="D979" i="3"/>
  <c r="D522" i="3"/>
  <c r="D593" i="3"/>
  <c r="D651" i="3"/>
  <c r="D946" i="3"/>
  <c r="D952" i="3"/>
  <c r="D655" i="3"/>
  <c r="D986" i="3"/>
  <c r="D343" i="3"/>
  <c r="D956" i="3"/>
  <c r="D744" i="3"/>
  <c r="D795" i="3"/>
  <c r="D806" i="3"/>
  <c r="D420" i="3"/>
  <c r="D844" i="3"/>
  <c r="D564" i="3"/>
  <c r="D777" i="3"/>
  <c r="D623" i="3"/>
  <c r="D475" i="3"/>
  <c r="D553" i="3"/>
  <c r="D403" i="3"/>
  <c r="D574" i="3"/>
  <c r="D921" i="3"/>
  <c r="D577" i="3"/>
  <c r="D543" i="3"/>
  <c r="D638" i="3"/>
  <c r="D817" i="3"/>
  <c r="D392" i="3"/>
  <c r="D423" i="3"/>
  <c r="D330" i="3"/>
  <c r="D425" i="3"/>
  <c r="D519" i="3"/>
  <c r="D975" i="3"/>
  <c r="D644" i="3"/>
  <c r="D716" i="3"/>
  <c r="D857" i="3"/>
  <c r="D724" i="3"/>
  <c r="D198" i="3"/>
  <c r="D152" i="3"/>
  <c r="D882" i="3"/>
  <c r="D549" i="3"/>
  <c r="D404" i="3"/>
  <c r="D630" i="3"/>
  <c r="D775" i="3"/>
  <c r="D580" i="3"/>
  <c r="D281" i="3"/>
  <c r="D277" i="3"/>
  <c r="D540" i="3"/>
  <c r="D336" i="3"/>
  <c r="D247" i="3"/>
  <c r="D774" i="3"/>
  <c r="D700" i="3"/>
  <c r="D329" i="3"/>
  <c r="D732" i="3"/>
  <c r="D424" i="3"/>
  <c r="D859" i="3"/>
  <c r="D996" i="3"/>
  <c r="D275" i="3"/>
  <c r="D184" i="3"/>
  <c r="D154" i="3"/>
  <c r="D478" i="3"/>
  <c r="D648" i="3"/>
  <c r="D932" i="3"/>
  <c r="D237" i="3"/>
  <c r="D808" i="3"/>
  <c r="D258" i="3"/>
  <c r="D506" i="3"/>
  <c r="D572" i="3"/>
  <c r="D474" i="3"/>
  <c r="D571" i="3"/>
  <c r="D305" i="3"/>
  <c r="D953" i="3"/>
  <c r="D886" i="3"/>
  <c r="D332" i="3"/>
  <c r="D255" i="3"/>
  <c r="D488" i="3"/>
  <c r="D990" i="3"/>
  <c r="D262" i="3"/>
  <c r="D934" i="3"/>
  <c r="D463" i="3"/>
  <c r="D612" i="3"/>
  <c r="D533" i="3"/>
  <c r="D544" i="3"/>
  <c r="D965" i="3"/>
  <c r="D652" i="3"/>
  <c r="D453" i="3"/>
  <c r="D717" i="3"/>
  <c r="D982" i="3"/>
  <c r="D454" i="3"/>
  <c r="D942" i="3"/>
  <c r="D667" i="3"/>
  <c r="D969" i="3"/>
  <c r="D370" i="3"/>
  <c r="D950" i="3"/>
  <c r="D852" i="3"/>
  <c r="D690" i="3"/>
  <c r="D622" i="3"/>
  <c r="D548" i="3"/>
  <c r="D539" i="3"/>
  <c r="D456" i="3"/>
  <c r="D959" i="3"/>
  <c r="D695" i="3"/>
  <c r="D650" i="3"/>
  <c r="D529" i="3"/>
  <c r="D598" i="3"/>
  <c r="D517" i="3"/>
  <c r="D931" i="3"/>
  <c r="D294" i="3"/>
  <c r="D510" i="3"/>
  <c r="D778" i="3"/>
  <c r="D863" i="3"/>
  <c r="D792" i="3"/>
  <c r="D395" i="3"/>
  <c r="D614" i="3"/>
  <c r="D691" i="3"/>
  <c r="D805" i="3"/>
  <c r="D832" i="3"/>
  <c r="D477" i="3"/>
  <c r="D706" i="3"/>
  <c r="D545" i="3"/>
  <c r="D951" i="3"/>
  <c r="D714" i="3"/>
  <c r="D301" i="3"/>
  <c r="D333" i="3"/>
  <c r="D688" i="3"/>
  <c r="D782" i="3"/>
  <c r="D889" i="3"/>
  <c r="D995" i="3"/>
  <c r="D826" i="3"/>
  <c r="D535" i="3"/>
  <c r="D289" i="3"/>
  <c r="D576" i="3"/>
  <c r="D521" i="3"/>
  <c r="D686" i="3"/>
  <c r="D981" i="3"/>
  <c r="D978" i="3"/>
  <c r="D377" i="3"/>
  <c r="D866" i="3"/>
  <c r="D938" i="3"/>
  <c r="D632" i="3"/>
  <c r="D963" i="3"/>
  <c r="D592" i="3"/>
  <c r="D762" i="3"/>
  <c r="D755" i="3"/>
  <c r="D455" i="3"/>
  <c r="D418" i="3"/>
  <c r="D499" i="3"/>
  <c r="D501" i="3"/>
  <c r="D384" i="3"/>
  <c r="D674" i="3"/>
  <c r="D304" i="3"/>
  <c r="D357" i="3"/>
  <c r="D293" i="3"/>
  <c r="D845" i="3"/>
  <c r="D910" i="3"/>
  <c r="D386" i="3"/>
  <c r="D227" i="3"/>
  <c r="D427" i="3"/>
  <c r="D331" i="3"/>
  <c r="D960" i="3"/>
  <c r="D465" i="3"/>
  <c r="D224" i="3"/>
  <c r="D525" i="3"/>
  <c r="D546" i="3"/>
  <c r="D711" i="3"/>
  <c r="D269" i="3"/>
  <c r="D833" i="3"/>
  <c r="D611" i="3"/>
  <c r="D536" i="3"/>
  <c r="D302" i="3"/>
  <c r="D685" i="3"/>
  <c r="D433" i="3"/>
  <c r="D251" i="3"/>
  <c r="D228" i="3"/>
  <c r="D689" i="3"/>
  <c r="D556" i="3"/>
  <c r="D208" i="3"/>
  <c r="D764" i="3"/>
  <c r="D733" i="3"/>
  <c r="D895" i="3"/>
  <c r="D788" i="3"/>
  <c r="D972" i="3"/>
  <c r="D917" i="3"/>
  <c r="D552" i="3"/>
  <c r="D253" i="3"/>
  <c r="D259" i="3"/>
  <c r="D673" i="3"/>
  <c r="D997" i="3"/>
  <c r="D570" i="3"/>
  <c r="D407" i="3"/>
  <c r="D840" i="3"/>
  <c r="D298" i="3"/>
  <c r="D248" i="3"/>
  <c r="D309" i="3"/>
  <c r="D177" i="3"/>
  <c r="D575" i="3"/>
  <c r="D528" i="3"/>
  <c r="D945" i="3"/>
  <c r="D514" i="3"/>
  <c r="D837" i="3"/>
  <c r="D787" i="3"/>
  <c r="D566" i="3"/>
  <c r="D171" i="3"/>
  <c r="D183" i="3"/>
  <c r="D708" i="3"/>
  <c r="D784" i="3"/>
  <c r="D939" i="3"/>
  <c r="D947" i="3"/>
  <c r="D554" i="3"/>
  <c r="D728" i="3"/>
  <c r="D372" i="3"/>
  <c r="D906" i="3"/>
  <c r="D328" i="3"/>
  <c r="D858" i="3"/>
  <c r="D798" i="3"/>
  <c r="D211" i="3"/>
  <c r="D138" i="3"/>
  <c r="D504" i="3"/>
  <c r="D222" i="3"/>
  <c r="D668" i="3"/>
  <c r="D872" i="3"/>
  <c r="D601" i="3"/>
  <c r="D193" i="3"/>
  <c r="D141" i="3"/>
  <c r="D565" i="3"/>
  <c r="D980" i="3"/>
  <c r="D752" i="3"/>
  <c r="D272" i="3"/>
  <c r="D587" i="3"/>
  <c r="D165" i="3"/>
  <c r="D705" i="3"/>
  <c r="D824" i="3"/>
  <c r="D831" i="3"/>
  <c r="D337" i="3"/>
  <c r="D413" i="3"/>
  <c r="D190" i="3"/>
  <c r="D176" i="3"/>
  <c r="D532" i="3"/>
  <c r="D721" i="3"/>
  <c r="D800" i="3"/>
  <c r="D137" i="3"/>
  <c r="D737" i="3"/>
  <c r="D555" i="3"/>
  <c r="D430" i="3"/>
  <c r="D376" i="3"/>
  <c r="D220" i="3"/>
  <c r="D181" i="3"/>
  <c r="D440" i="3"/>
  <c r="D494" i="3"/>
  <c r="D664" i="3"/>
  <c r="D659" i="3"/>
  <c r="D654" i="3"/>
  <c r="D459" i="3"/>
  <c r="D325" i="3"/>
  <c r="D561" i="3"/>
  <c r="D731" i="3"/>
  <c r="D398" i="3"/>
  <c r="D901" i="3"/>
  <c r="D161" i="3"/>
  <c r="D856" i="3"/>
  <c r="D661" i="3"/>
  <c r="D263" i="3"/>
  <c r="D416" i="3"/>
  <c r="D174" i="3"/>
  <c r="D341" i="3"/>
  <c r="D941" i="3"/>
  <c r="D257" i="3"/>
  <c r="D812" i="3"/>
  <c r="D948" i="3"/>
  <c r="D209" i="3"/>
  <c r="D243" i="3"/>
  <c r="D687" i="3"/>
  <c r="D557" i="3"/>
  <c r="D625" i="3"/>
  <c r="D218" i="3"/>
  <c r="D267" i="3"/>
  <c r="D741" i="3"/>
  <c r="D246" i="3"/>
  <c r="D150" i="3"/>
  <c r="D300" i="3"/>
  <c r="D562" i="3"/>
  <c r="D160" i="3"/>
  <c r="D210" i="3"/>
  <c r="D681" i="3"/>
  <c r="D816" i="3"/>
  <c r="D515" i="3"/>
  <c r="D149" i="3"/>
  <c r="D482" i="3"/>
  <c r="D964" i="3"/>
  <c r="D489" i="3"/>
  <c r="D437" i="3"/>
  <c r="D240" i="3"/>
  <c r="D485" i="3"/>
  <c r="D657" i="3"/>
  <c r="D810" i="3"/>
  <c r="D754" i="3"/>
  <c r="D925" i="3"/>
  <c r="D313" i="3"/>
  <c r="D197" i="3"/>
  <c r="D202" i="3"/>
  <c r="D937" i="3"/>
  <c r="D793" i="3"/>
  <c r="D610" i="3"/>
  <c r="D490" i="3"/>
  <c r="D683" i="3"/>
  <c r="D297" i="3"/>
  <c r="D678" i="3"/>
  <c r="D918" i="3"/>
  <c r="D739" i="3"/>
  <c r="D299" i="3"/>
  <c r="D388" i="3"/>
  <c r="D472" i="3"/>
  <c r="D991" i="3"/>
  <c r="D290" i="3"/>
  <c r="D143" i="3"/>
  <c r="D280" i="3"/>
  <c r="D734" i="3"/>
  <c r="D303" i="3"/>
  <c r="D391" i="3"/>
  <c r="D221" i="3"/>
  <c r="D470" i="3"/>
  <c r="D287" i="3"/>
  <c r="D136" i="3"/>
  <c r="D880" i="3"/>
  <c r="D238" i="3"/>
  <c r="D693" i="3"/>
  <c r="D836" i="3"/>
  <c r="D441" i="3"/>
  <c r="D578" i="3"/>
  <c r="D740" i="3"/>
  <c r="D620" i="3"/>
  <c r="D550" i="3"/>
  <c r="D608" i="3"/>
  <c r="D212" i="3"/>
  <c r="D276" i="3"/>
  <c r="D274" i="3"/>
  <c r="D192" i="3"/>
  <c r="D140" i="3"/>
  <c r="D323" i="3"/>
  <c r="D897" i="3"/>
  <c r="D567" i="3"/>
  <c r="D943" i="3"/>
  <c r="D785" i="3"/>
  <c r="D312" i="3"/>
  <c r="D849" i="3"/>
  <c r="D613" i="3"/>
  <c r="D203" i="3"/>
  <c r="D317" i="3"/>
  <c r="D722" i="3"/>
  <c r="D743" i="3"/>
  <c r="D252" i="3"/>
  <c r="D135" i="3"/>
  <c r="D219" i="3"/>
  <c r="D153" i="3"/>
  <c r="D583" i="3"/>
  <c r="D676" i="3"/>
  <c r="D348" i="3"/>
  <c r="D147" i="3"/>
  <c r="D672" i="3"/>
  <c r="D314" i="3"/>
  <c r="D930" i="3"/>
  <c r="D308" i="3"/>
  <c r="D646" i="3"/>
  <c r="D868" i="3"/>
  <c r="D579" i="3"/>
  <c r="D319" i="3"/>
  <c r="D162" i="3"/>
  <c r="D902" i="3"/>
  <c r="D766" i="3"/>
  <c r="D841" i="3"/>
  <c r="D898" i="3"/>
  <c r="D157" i="3"/>
  <c r="D164" i="3"/>
  <c r="D757" i="3"/>
  <c r="D696" i="3"/>
  <c r="D359" i="3"/>
  <c r="D541" i="3"/>
  <c r="D928" i="3"/>
  <c r="D268" i="3"/>
  <c r="D410" i="3"/>
  <c r="D196" i="3"/>
  <c r="D976" i="3"/>
  <c r="D926" i="3"/>
  <c r="D249" i="3"/>
  <c r="D871" i="3"/>
  <c r="D295" i="3"/>
  <c r="D974" i="3"/>
  <c r="D368" i="3"/>
  <c r="D185" i="3"/>
  <c r="D746" i="3"/>
  <c r="D347" i="3"/>
  <c r="D767" i="3"/>
  <c r="D709" i="3"/>
  <c r="D634" i="3"/>
  <c r="D338" i="3"/>
  <c r="D244" i="3"/>
  <c r="D436" i="3"/>
  <c r="D486" i="3"/>
  <c r="D828" i="3"/>
  <c r="D750" i="3"/>
  <c r="D786" i="3"/>
  <c r="D318" i="3"/>
  <c r="D38" i="3"/>
  <c r="D989" i="3"/>
  <c r="D530" i="3"/>
  <c r="D842" i="3"/>
  <c r="D460" i="3"/>
  <c r="D400" i="3"/>
  <c r="D804" i="3"/>
  <c r="D215" i="3"/>
  <c r="D862" i="3"/>
  <c r="D389" i="3"/>
  <c r="D799" i="3"/>
  <c r="D266" i="3"/>
  <c r="D647" i="3"/>
  <c r="D770" i="3"/>
  <c r="D604" i="3"/>
  <c r="D256" i="3"/>
  <c r="D285" i="3"/>
  <c r="D867" i="3"/>
  <c r="D448" i="3"/>
  <c r="D200" i="3"/>
  <c r="D236" i="3"/>
  <c r="D151" i="3"/>
  <c r="D316" i="3"/>
  <c r="D411" i="3"/>
  <c r="D496" i="3"/>
  <c r="D633" i="3"/>
  <c r="D694" i="3"/>
  <c r="D144" i="3"/>
  <c r="D353" i="3"/>
  <c r="D640" i="3"/>
  <c r="D179" i="3"/>
  <c r="D366" i="3"/>
  <c r="D322" i="3"/>
  <c r="D450" i="3"/>
  <c r="D195" i="3"/>
  <c r="D315" i="3"/>
  <c r="D821" i="3"/>
  <c r="D748" i="3"/>
  <c r="D870" i="3"/>
  <c r="D449" i="3"/>
  <c r="D226" i="3"/>
  <c r="D637" i="3"/>
  <c r="D421" i="3"/>
  <c r="D296" i="3"/>
  <c r="D887" i="3"/>
  <c r="D452" i="3"/>
  <c r="D182" i="3"/>
  <c r="D167" i="3"/>
  <c r="D962" i="3"/>
  <c r="D915" i="3"/>
  <c r="D396" i="3"/>
  <c r="D166" i="3"/>
  <c r="D245" i="3"/>
  <c r="D194" i="3"/>
  <c r="D447" i="3"/>
  <c r="D758" i="3"/>
  <c r="D180" i="3"/>
  <c r="D879" i="3"/>
  <c r="D900" i="3"/>
  <c r="D187" i="3"/>
  <c r="D321" i="3"/>
  <c r="D401" i="3"/>
  <c r="D264" i="3"/>
  <c r="D358" i="3"/>
  <c r="D344" i="3"/>
  <c r="D498" i="3"/>
  <c r="D232" i="3"/>
  <c r="D349" i="3"/>
  <c r="D158" i="3"/>
  <c r="D723" i="3"/>
  <c r="D891" i="3"/>
  <c r="D919" i="3"/>
  <c r="D854" i="3"/>
  <c r="D381" i="3"/>
  <c r="D656" i="3"/>
  <c r="D216" i="3"/>
  <c r="D169" i="3"/>
  <c r="D339" i="3"/>
  <c r="D39" i="3"/>
  <c r="D326" i="3"/>
  <c r="D615" i="3"/>
  <c r="D912" i="3"/>
  <c r="D568" i="3"/>
  <c r="D283" i="3"/>
  <c r="D790" i="3"/>
  <c r="D773" i="3"/>
  <c r="D776" i="3"/>
  <c r="D718" i="3"/>
  <c r="D619" i="3"/>
  <c r="D217" i="3"/>
  <c r="D390" i="3"/>
  <c r="D375" i="3"/>
  <c r="D933" i="3"/>
  <c r="D913" i="3"/>
  <c r="D747" i="3"/>
  <c r="D839" i="3"/>
  <c r="D876" i="3"/>
  <c r="D675" i="3"/>
  <c r="D649" i="3"/>
  <c r="D802" i="3"/>
  <c r="D367" i="3"/>
  <c r="D495" i="3"/>
  <c r="D466" i="3"/>
  <c r="D364" i="3"/>
  <c r="D385" i="3"/>
  <c r="D701" i="3"/>
  <c r="D414" i="3"/>
  <c r="D342" i="3"/>
  <c r="D170" i="3"/>
  <c r="D736" i="3"/>
  <c r="D596" i="3"/>
  <c r="D201" i="3"/>
  <c r="D878" i="3"/>
  <c r="D763" i="3"/>
  <c r="D346" i="3"/>
  <c r="D860" i="3"/>
  <c r="D206" i="3"/>
  <c r="D163" i="3"/>
  <c r="D569" i="3"/>
  <c r="D444" i="3"/>
  <c r="D869" i="3"/>
  <c r="D582" i="3"/>
  <c r="D435" i="3"/>
  <c r="D814" i="3"/>
  <c r="D954" i="3"/>
  <c r="D725" i="3"/>
  <c r="D493" i="3"/>
  <c r="D235" i="3"/>
  <c r="D186" i="3"/>
  <c r="D356" i="3"/>
  <c r="D355" i="3"/>
  <c r="D408" i="3"/>
  <c r="D491" i="3"/>
  <c r="D199" i="3"/>
  <c r="D233" i="3"/>
  <c r="D270" i="3"/>
  <c r="D597" i="3"/>
  <c r="D538" i="3"/>
  <c r="D894" i="3"/>
  <c r="D360" i="3"/>
  <c r="D134" i="3"/>
  <c r="D373" i="3"/>
  <c r="D250" i="3"/>
  <c r="D626" i="3"/>
  <c r="D590" i="3"/>
  <c r="D382" i="3"/>
  <c r="D393" i="3"/>
  <c r="D527" i="3"/>
  <c r="D145" i="3"/>
  <c r="D173" i="3"/>
  <c r="D439" i="3"/>
  <c r="D273" i="3"/>
  <c r="D819" i="3"/>
  <c r="D605" i="3"/>
  <c r="D231" i="3"/>
  <c r="D426" i="3"/>
  <c r="D531" i="3"/>
  <c r="D155" i="3"/>
  <c r="D178" i="3"/>
  <c r="D139" i="3"/>
  <c r="D432" i="3"/>
  <c r="D327" i="3"/>
  <c r="D291" i="3"/>
  <c r="D998" i="3"/>
  <c r="D188" i="3"/>
  <c r="D230" i="3"/>
  <c r="D229" i="3"/>
  <c r="D607" i="3"/>
  <c r="D908" i="3"/>
  <c r="D278" i="3"/>
  <c r="D214" i="3"/>
  <c r="D999" i="3"/>
  <c r="D239" i="3"/>
  <c r="D697" i="3"/>
  <c r="D987" i="3"/>
  <c r="D378" i="3"/>
  <c r="D822" i="3"/>
  <c r="D458" i="3"/>
  <c r="D417" i="3"/>
  <c r="D175" i="3"/>
  <c r="D600" i="3"/>
  <c r="D191" i="3"/>
  <c r="D616" i="3"/>
  <c r="D560" i="3"/>
  <c r="D581" i="3"/>
  <c r="D789" i="3"/>
  <c r="D213" i="3"/>
  <c r="D2" i="10"/>
  <c r="D2" i="3"/>
  <c r="D3" i="3"/>
  <c r="D130" i="3"/>
  <c r="D127" i="3"/>
  <c r="D126" i="3"/>
  <c r="D120" i="3"/>
  <c r="D102" i="3"/>
  <c r="D29" i="3"/>
  <c r="D73" i="3"/>
  <c r="D45" i="3"/>
  <c r="D14" i="3"/>
  <c r="D75" i="3"/>
  <c r="D22" i="3"/>
  <c r="D90" i="3"/>
  <c r="D106" i="3"/>
  <c r="D50" i="3"/>
  <c r="D87" i="3"/>
  <c r="D93" i="3"/>
  <c r="D57" i="3"/>
  <c r="D113" i="3"/>
  <c r="D82" i="3"/>
  <c r="D124" i="3"/>
  <c r="D121" i="3"/>
  <c r="D123" i="3"/>
  <c r="D96" i="3"/>
  <c r="D36" i="3"/>
  <c r="D86" i="3"/>
  <c r="D74" i="3"/>
  <c r="D61" i="3"/>
  <c r="D119" i="3"/>
  <c r="D59" i="3"/>
  <c r="D76" i="3"/>
  <c r="D84" i="3"/>
  <c r="D111" i="3"/>
  <c r="D9" i="3"/>
  <c r="D53" i="3"/>
  <c r="D19" i="3"/>
  <c r="D108" i="3"/>
  <c r="D116" i="3"/>
  <c r="D69" i="3"/>
  <c r="D101" i="3"/>
  <c r="D91" i="3"/>
  <c r="D48" i="3"/>
  <c r="D12" i="3"/>
  <c r="D88" i="3"/>
  <c r="D11" i="3"/>
  <c r="D100" i="3"/>
  <c r="D118" i="3"/>
  <c r="D109" i="3"/>
  <c r="D110" i="3"/>
  <c r="D92" i="3"/>
  <c r="D52" i="3"/>
  <c r="D18" i="3"/>
  <c r="D13" i="3"/>
  <c r="D107" i="3"/>
  <c r="D80" i="3"/>
  <c r="D34" i="3"/>
  <c r="D95" i="3"/>
  <c r="D122" i="3"/>
  <c r="D129" i="3"/>
  <c r="D132" i="3"/>
  <c r="D128" i="3"/>
  <c r="D54" i="3"/>
  <c r="D20" i="3"/>
  <c r="D62" i="3"/>
  <c r="D15" i="3"/>
  <c r="D47" i="3"/>
  <c r="D65" i="3"/>
  <c r="D105" i="3"/>
  <c r="D28" i="3"/>
  <c r="D26" i="3"/>
  <c r="D79" i="3"/>
  <c r="D27" i="3"/>
  <c r="D56" i="3"/>
  <c r="D78" i="3"/>
  <c r="D60" i="3"/>
  <c r="D99" i="3"/>
  <c r="D104" i="3"/>
  <c r="D46" i="3"/>
  <c r="D21" i="3"/>
  <c r="D51" i="3"/>
  <c r="D5" i="3"/>
  <c r="D89" i="3"/>
  <c r="D35" i="3"/>
  <c r="D67" i="3"/>
  <c r="D33" i="3"/>
  <c r="D40" i="3"/>
  <c r="D55" i="3"/>
  <c r="D23" i="3"/>
  <c r="D81" i="3"/>
  <c r="D43" i="3"/>
  <c r="D94" i="3"/>
  <c r="D70" i="3"/>
  <c r="D63" i="3"/>
  <c r="D103" i="3"/>
  <c r="D131" i="3"/>
  <c r="D133" i="3"/>
  <c r="D125" i="3"/>
  <c r="D42" i="3"/>
  <c r="D7" i="3"/>
  <c r="D31" i="3"/>
  <c r="D85" i="3"/>
  <c r="D41" i="3"/>
  <c r="D58" i="3"/>
  <c r="D8" i="3"/>
  <c r="D32" i="3"/>
  <c r="D16" i="3"/>
  <c r="D64" i="3"/>
  <c r="D77" i="3"/>
  <c r="D68" i="3"/>
  <c r="D112" i="3"/>
  <c r="D24" i="3"/>
  <c r="D66" i="3"/>
  <c r="D6" i="3"/>
  <c r="D44" i="3"/>
  <c r="D17" i="3"/>
  <c r="D83" i="3"/>
  <c r="D117" i="3"/>
  <c r="D97" i="3"/>
  <c r="D71" i="3"/>
  <c r="D30" i="3"/>
  <c r="D72" i="3"/>
  <c r="D4" i="3"/>
  <c r="D49" i="3"/>
  <c r="D10" i="3"/>
  <c r="D37" i="3"/>
  <c r="D115" i="3"/>
  <c r="D98" i="3"/>
  <c r="D25" i="3"/>
  <c r="D114" i="3"/>
  <c r="F14" i="3" l="1"/>
  <c r="I14" i="3"/>
  <c r="K14" i="3"/>
  <c r="J14" i="3"/>
  <c r="H14" i="3"/>
  <c r="H8" i="3"/>
  <c r="F8" i="3"/>
  <c r="J8" i="3"/>
  <c r="K8" i="3"/>
  <c r="I8" i="3"/>
  <c r="K7" i="3"/>
  <c r="I7" i="3"/>
  <c r="H7" i="3"/>
  <c r="J7" i="3"/>
  <c r="F7" i="3"/>
  <c r="F21" i="3"/>
  <c r="I21" i="3"/>
  <c r="J21" i="3"/>
  <c r="H21" i="3"/>
  <c r="K21" i="3"/>
  <c r="J12" i="3"/>
  <c r="K12" i="3"/>
  <c r="I12" i="3"/>
  <c r="F12" i="3"/>
  <c r="H12" i="3"/>
  <c r="H16" i="3"/>
  <c r="I16" i="3"/>
  <c r="F16" i="3"/>
  <c r="K16" i="3"/>
  <c r="J16" i="3"/>
  <c r="J17" i="3"/>
  <c r="H17" i="3"/>
  <c r="I17" i="3"/>
  <c r="K17" i="3"/>
  <c r="F17" i="3"/>
  <c r="K5" i="3"/>
  <c r="H5" i="3"/>
  <c r="J5" i="3"/>
  <c r="I5" i="3"/>
  <c r="F5" i="3"/>
  <c r="F10" i="3"/>
  <c r="I10" i="3"/>
  <c r="H10" i="3"/>
  <c r="K10" i="3"/>
  <c r="J10" i="3"/>
  <c r="I29" i="3"/>
  <c r="F29" i="3"/>
  <c r="H29" i="3"/>
  <c r="J29" i="3"/>
  <c r="K29" i="3"/>
  <c r="H3" i="3"/>
  <c r="K3" i="3"/>
  <c r="F3" i="3"/>
  <c r="I3" i="3"/>
  <c r="J3" i="3"/>
  <c r="J22" i="3"/>
  <c r="K22" i="3"/>
  <c r="H22" i="3"/>
  <c r="I22" i="3"/>
  <c r="F22" i="3"/>
  <c r="J31" i="3"/>
  <c r="H31" i="3"/>
  <c r="I31" i="3"/>
  <c r="K31" i="3"/>
  <c r="F31" i="3"/>
  <c r="K25" i="3"/>
  <c r="I25" i="3"/>
  <c r="F25" i="3"/>
  <c r="J25" i="3"/>
  <c r="H25" i="3"/>
  <c r="F36" i="3"/>
  <c r="J36" i="3"/>
  <c r="I36" i="3"/>
  <c r="K36" i="3"/>
  <c r="H36" i="3"/>
  <c r="K34" i="3"/>
  <c r="J34" i="3"/>
  <c r="H34" i="3"/>
  <c r="F34" i="3"/>
  <c r="I34" i="3"/>
  <c r="K27" i="3"/>
  <c r="J27" i="3"/>
  <c r="I27" i="3"/>
  <c r="H27" i="3"/>
  <c r="F27" i="3"/>
  <c r="H78" i="3"/>
  <c r="I78" i="3"/>
  <c r="F78" i="3"/>
  <c r="K78" i="3"/>
  <c r="J78" i="3"/>
  <c r="H123" i="3"/>
  <c r="F123" i="3"/>
  <c r="I123" i="3"/>
  <c r="J123" i="3"/>
  <c r="K123" i="3"/>
  <c r="K105" i="3"/>
  <c r="J105" i="3"/>
  <c r="I105" i="3"/>
  <c r="H105" i="3"/>
  <c r="F105" i="3"/>
  <c r="F125" i="3"/>
  <c r="I125" i="3"/>
  <c r="J125" i="3"/>
  <c r="K125" i="3"/>
  <c r="H125" i="3"/>
  <c r="I217" i="3"/>
  <c r="K217" i="3"/>
  <c r="J217" i="3"/>
  <c r="F217" i="3"/>
  <c r="H217" i="3"/>
  <c r="I437" i="3"/>
  <c r="H437" i="3"/>
  <c r="K437" i="3"/>
  <c r="J437" i="3"/>
  <c r="F437" i="3"/>
  <c r="F347" i="3"/>
  <c r="I347" i="3"/>
  <c r="K347" i="3"/>
  <c r="H347" i="3"/>
  <c r="J347" i="3"/>
  <c r="K619" i="3"/>
  <c r="F619" i="3"/>
  <c r="H619" i="3"/>
  <c r="I619" i="3"/>
  <c r="J619" i="3"/>
  <c r="J746" i="3"/>
  <c r="H746" i="3"/>
  <c r="F746" i="3"/>
  <c r="I746" i="3"/>
  <c r="K746" i="3"/>
  <c r="J213" i="3"/>
  <c r="I213" i="3"/>
  <c r="H213" i="3"/>
  <c r="K213" i="3"/>
  <c r="F213" i="3"/>
  <c r="F718" i="3"/>
  <c r="K718" i="3"/>
  <c r="I718" i="3"/>
  <c r="H718" i="3"/>
  <c r="J718" i="3"/>
  <c r="K185" i="3"/>
  <c r="J185" i="3"/>
  <c r="F185" i="3"/>
  <c r="H185" i="3"/>
  <c r="I185" i="3"/>
  <c r="K489" i="3"/>
  <c r="F489" i="3"/>
  <c r="H489" i="3"/>
  <c r="I489" i="3"/>
  <c r="J489" i="3"/>
  <c r="H240" i="3"/>
  <c r="I240" i="3"/>
  <c r="F240" i="3"/>
  <c r="J240" i="3"/>
  <c r="K240" i="3"/>
  <c r="K776" i="3"/>
  <c r="J776" i="3"/>
  <c r="H776" i="3"/>
  <c r="I776" i="3"/>
  <c r="F776" i="3"/>
  <c r="F368" i="3"/>
  <c r="H368" i="3"/>
  <c r="I368" i="3"/>
  <c r="K368" i="3"/>
  <c r="J368" i="3"/>
  <c r="H964" i="3"/>
  <c r="F964" i="3"/>
  <c r="J964" i="3"/>
  <c r="I964" i="3"/>
  <c r="K964" i="3"/>
  <c r="I789" i="3"/>
  <c r="F789" i="3"/>
  <c r="H789" i="3"/>
  <c r="J789" i="3"/>
  <c r="K789" i="3"/>
  <c r="K773" i="3"/>
  <c r="I773" i="3"/>
  <c r="H773" i="3"/>
  <c r="J773" i="3"/>
  <c r="F773" i="3"/>
  <c r="K482" i="3"/>
  <c r="J482" i="3"/>
  <c r="I482" i="3"/>
  <c r="F482" i="3"/>
  <c r="H482" i="3"/>
  <c r="I581" i="3"/>
  <c r="F581" i="3"/>
  <c r="H581" i="3"/>
  <c r="J581" i="3"/>
  <c r="K581" i="3"/>
  <c r="K790" i="3"/>
  <c r="I790" i="3"/>
  <c r="J790" i="3"/>
  <c r="H790" i="3"/>
  <c r="F790" i="3"/>
  <c r="F974" i="3"/>
  <c r="I974" i="3"/>
  <c r="H974" i="3"/>
  <c r="J974" i="3"/>
  <c r="K974" i="3"/>
  <c r="F51" i="3"/>
  <c r="H51" i="3"/>
  <c r="I51" i="3"/>
  <c r="K51" i="3"/>
  <c r="J51" i="3"/>
  <c r="F102" i="3"/>
  <c r="J102" i="3"/>
  <c r="I102" i="3"/>
  <c r="K102" i="3"/>
  <c r="H102" i="3"/>
  <c r="J55" i="3"/>
  <c r="H55" i="3"/>
  <c r="I55" i="3"/>
  <c r="K55" i="3"/>
  <c r="F55" i="3"/>
  <c r="I72" i="3"/>
  <c r="J72" i="3"/>
  <c r="F72" i="3"/>
  <c r="H72" i="3"/>
  <c r="K72" i="3"/>
  <c r="J149" i="3"/>
  <c r="I149" i="3"/>
  <c r="H149" i="3"/>
  <c r="F149" i="3"/>
  <c r="K149" i="3"/>
  <c r="J295" i="3"/>
  <c r="K295" i="3"/>
  <c r="F295" i="3"/>
  <c r="H295" i="3"/>
  <c r="I295" i="3"/>
  <c r="H515" i="3"/>
  <c r="K515" i="3"/>
  <c r="J515" i="3"/>
  <c r="I515" i="3"/>
  <c r="F515" i="3"/>
  <c r="K560" i="3"/>
  <c r="F560" i="3"/>
  <c r="H560" i="3"/>
  <c r="I560" i="3"/>
  <c r="J560" i="3"/>
  <c r="I283" i="3"/>
  <c r="F283" i="3"/>
  <c r="J283" i="3"/>
  <c r="K283" i="3"/>
  <c r="H283" i="3"/>
  <c r="J976" i="8"/>
  <c r="K976" i="8"/>
  <c r="H816" i="3"/>
  <c r="F816" i="3"/>
  <c r="J816" i="3"/>
  <c r="K816" i="3"/>
  <c r="I816" i="3"/>
  <c r="F616" i="3"/>
  <c r="H616" i="3"/>
  <c r="J616" i="3"/>
  <c r="I616" i="3"/>
  <c r="K616" i="3"/>
  <c r="J568" i="3"/>
  <c r="H568" i="3"/>
  <c r="I568" i="3"/>
  <c r="F568" i="3"/>
  <c r="K568" i="3"/>
  <c r="F79" i="3"/>
  <c r="J79" i="3"/>
  <c r="H79" i="3"/>
  <c r="I79" i="3"/>
  <c r="K79" i="3"/>
  <c r="I59" i="3"/>
  <c r="J59" i="3"/>
  <c r="K59" i="3"/>
  <c r="H59" i="3"/>
  <c r="F59" i="3"/>
  <c r="I46" i="3"/>
  <c r="H46" i="3"/>
  <c r="J46" i="3"/>
  <c r="F46" i="3"/>
  <c r="K46" i="3"/>
  <c r="K66" i="3"/>
  <c r="F66" i="3"/>
  <c r="J66" i="3"/>
  <c r="I66" i="3"/>
  <c r="H66" i="3"/>
  <c r="J111" i="3"/>
  <c r="H111" i="3"/>
  <c r="K111" i="3"/>
  <c r="F111" i="3"/>
  <c r="I111" i="3"/>
  <c r="H85" i="3"/>
  <c r="J85" i="3"/>
  <c r="I85" i="3"/>
  <c r="K85" i="3"/>
  <c r="F85" i="3"/>
  <c r="I58" i="3"/>
  <c r="H58" i="3"/>
  <c r="F58" i="3"/>
  <c r="K58" i="3"/>
  <c r="J58" i="3"/>
  <c r="K87" i="3"/>
  <c r="F87" i="3"/>
  <c r="J87" i="3"/>
  <c r="I87" i="3"/>
  <c r="H87" i="3"/>
  <c r="I74" i="3"/>
  <c r="K74" i="3"/>
  <c r="J74" i="3"/>
  <c r="H74" i="3"/>
  <c r="F74" i="3"/>
  <c r="H61" i="3"/>
  <c r="K61" i="3"/>
  <c r="F61" i="3"/>
  <c r="J61" i="3"/>
  <c r="I61" i="3"/>
  <c r="K133" i="3"/>
  <c r="F133" i="3"/>
  <c r="J133" i="3"/>
  <c r="H133" i="3"/>
  <c r="I133" i="3"/>
  <c r="F191" i="3"/>
  <c r="J191" i="3"/>
  <c r="I191" i="3"/>
  <c r="K191" i="3"/>
  <c r="H191" i="3"/>
  <c r="J912" i="3"/>
  <c r="K912" i="3"/>
  <c r="F912" i="3"/>
  <c r="H912" i="3"/>
  <c r="I912" i="3"/>
  <c r="K871" i="3"/>
  <c r="H871" i="3"/>
  <c r="J871" i="3"/>
  <c r="F871" i="3"/>
  <c r="I871" i="3"/>
  <c r="I681" i="3"/>
  <c r="H681" i="3"/>
  <c r="F681" i="3"/>
  <c r="J681" i="3"/>
  <c r="K681" i="3"/>
  <c r="J600" i="3"/>
  <c r="K600" i="3"/>
  <c r="F600" i="3"/>
  <c r="I600" i="3"/>
  <c r="H600" i="3"/>
  <c r="H615" i="3"/>
  <c r="I615" i="3"/>
  <c r="F615" i="3"/>
  <c r="K615" i="3"/>
  <c r="J615" i="3"/>
  <c r="K249" i="3"/>
  <c r="H249" i="3"/>
  <c r="J249" i="3"/>
  <c r="I249" i="3"/>
  <c r="F249" i="3"/>
  <c r="J210" i="3"/>
  <c r="I210" i="3"/>
  <c r="K210" i="3"/>
  <c r="F210" i="3"/>
  <c r="H210" i="3"/>
  <c r="H175" i="3"/>
  <c r="K175" i="3"/>
  <c r="J175" i="3"/>
  <c r="F175" i="3"/>
  <c r="I175" i="3"/>
  <c r="F326" i="3"/>
  <c r="H326" i="3"/>
  <c r="J326" i="3"/>
  <c r="K326" i="3"/>
  <c r="I326" i="3"/>
  <c r="K926" i="3"/>
  <c r="F926" i="3"/>
  <c r="I926" i="3"/>
  <c r="J926" i="3"/>
  <c r="H926" i="3"/>
  <c r="H160" i="3"/>
  <c r="F160" i="3"/>
  <c r="I160" i="3"/>
  <c r="J160" i="3"/>
  <c r="K160" i="3"/>
  <c r="K417" i="3"/>
  <c r="H417" i="3"/>
  <c r="F417" i="3"/>
  <c r="J417" i="3"/>
  <c r="I417" i="3"/>
  <c r="H39" i="3"/>
  <c r="I39" i="3"/>
  <c r="J39" i="3"/>
  <c r="F39" i="3"/>
  <c r="K39" i="3"/>
  <c r="K976" i="3"/>
  <c r="F976" i="3"/>
  <c r="J976" i="3"/>
  <c r="H976" i="3"/>
  <c r="I976" i="3"/>
  <c r="H562" i="3"/>
  <c r="F562" i="3"/>
  <c r="K562" i="3"/>
  <c r="I562" i="3"/>
  <c r="J562" i="3"/>
  <c r="K458" i="3"/>
  <c r="H458" i="3"/>
  <c r="I458" i="3"/>
  <c r="J458" i="3"/>
  <c r="F458" i="3"/>
  <c r="J339" i="3"/>
  <c r="F339" i="3"/>
  <c r="K339" i="3"/>
  <c r="H339" i="3"/>
  <c r="I339" i="3"/>
  <c r="H196" i="3"/>
  <c r="J196" i="3"/>
  <c r="I196" i="3"/>
  <c r="F196" i="3"/>
  <c r="K196" i="3"/>
  <c r="H300" i="3"/>
  <c r="F300" i="3"/>
  <c r="J300" i="3"/>
  <c r="I300" i="3"/>
  <c r="K300" i="3"/>
  <c r="J922" i="8"/>
  <c r="K922" i="8"/>
  <c r="K169" i="3"/>
  <c r="H169" i="3"/>
  <c r="I169" i="3"/>
  <c r="F169" i="3"/>
  <c r="J169" i="3"/>
  <c r="I410" i="3"/>
  <c r="H410" i="3"/>
  <c r="F410" i="3"/>
  <c r="J410" i="3"/>
  <c r="K410" i="3"/>
  <c r="F150" i="3"/>
  <c r="K150" i="3"/>
  <c r="H150" i="3"/>
  <c r="I150" i="3"/>
  <c r="J150" i="3"/>
  <c r="H822" i="3"/>
  <c r="F822" i="3"/>
  <c r="J822" i="3"/>
  <c r="K822" i="3"/>
  <c r="I822" i="3"/>
  <c r="J216" i="3"/>
  <c r="K216" i="3"/>
  <c r="H216" i="3"/>
  <c r="F216" i="3"/>
  <c r="I216" i="3"/>
  <c r="H246" i="3"/>
  <c r="J246" i="3"/>
  <c r="F246" i="3"/>
  <c r="K246" i="3"/>
  <c r="I246" i="3"/>
  <c r="F378" i="3"/>
  <c r="H378" i="3"/>
  <c r="K378" i="3"/>
  <c r="I378" i="3"/>
  <c r="J378" i="3"/>
  <c r="F656" i="3"/>
  <c r="J656" i="3"/>
  <c r="I656" i="3"/>
  <c r="H656" i="3"/>
  <c r="K656" i="3"/>
  <c r="J268" i="3"/>
  <c r="F268" i="3"/>
  <c r="K268" i="3"/>
  <c r="I268" i="3"/>
  <c r="H268" i="3"/>
  <c r="K741" i="3"/>
  <c r="J741" i="3"/>
  <c r="I741" i="3"/>
  <c r="H741" i="3"/>
  <c r="F741" i="3"/>
  <c r="F987" i="3"/>
  <c r="K987" i="3"/>
  <c r="H987" i="3"/>
  <c r="J987" i="3"/>
  <c r="I987" i="3"/>
  <c r="I381" i="3"/>
  <c r="J381" i="3"/>
  <c r="K381" i="3"/>
  <c r="H381" i="3"/>
  <c r="F381" i="3"/>
  <c r="H697" i="3"/>
  <c r="I697" i="3"/>
  <c r="J697" i="3"/>
  <c r="F697" i="3"/>
  <c r="K697" i="3"/>
  <c r="F854" i="3"/>
  <c r="H854" i="3"/>
  <c r="K854" i="3"/>
  <c r="I854" i="3"/>
  <c r="J854" i="3"/>
  <c r="F928" i="3"/>
  <c r="K928" i="3"/>
  <c r="J928" i="3"/>
  <c r="I928" i="3"/>
  <c r="H928" i="3"/>
  <c r="I267" i="3"/>
  <c r="H267" i="3"/>
  <c r="K267" i="3"/>
  <c r="J267" i="3"/>
  <c r="F267" i="3"/>
  <c r="J239" i="3"/>
  <c r="K239" i="3"/>
  <c r="I239" i="3"/>
  <c r="F239" i="3"/>
  <c r="H239" i="3"/>
  <c r="K861" i="8"/>
  <c r="J861" i="8"/>
  <c r="F541" i="3"/>
  <c r="J541" i="3"/>
  <c r="I541" i="3"/>
  <c r="H541" i="3"/>
  <c r="K541" i="3"/>
  <c r="I218" i="3"/>
  <c r="H218" i="3"/>
  <c r="F218" i="3"/>
  <c r="K218" i="3"/>
  <c r="J218" i="3"/>
  <c r="K919" i="3"/>
  <c r="H919" i="3"/>
  <c r="J919" i="3"/>
  <c r="F919" i="3"/>
  <c r="I919" i="3"/>
  <c r="J359" i="3"/>
  <c r="I359" i="3"/>
  <c r="H359" i="3"/>
  <c r="F359" i="3"/>
  <c r="K359" i="3"/>
  <c r="I625" i="3"/>
  <c r="K625" i="3"/>
  <c r="J625" i="3"/>
  <c r="F625" i="3"/>
  <c r="H625" i="3"/>
  <c r="K891" i="3"/>
  <c r="J891" i="3"/>
  <c r="F891" i="3"/>
  <c r="H891" i="3"/>
  <c r="I891" i="3"/>
  <c r="I696" i="3"/>
  <c r="K696" i="3"/>
  <c r="F696" i="3"/>
  <c r="J696" i="3"/>
  <c r="H696" i="3"/>
  <c r="J557" i="3"/>
  <c r="F557" i="3"/>
  <c r="H557" i="3"/>
  <c r="K557" i="3"/>
  <c r="I557" i="3"/>
  <c r="K999" i="3"/>
  <c r="H999" i="3"/>
  <c r="I999" i="3"/>
  <c r="O991" i="2"/>
  <c r="N991" i="2"/>
  <c r="F999" i="3"/>
  <c r="J999" i="3"/>
  <c r="F723" i="3"/>
  <c r="J723" i="3"/>
  <c r="K723" i="3"/>
  <c r="I723" i="3"/>
  <c r="H723" i="3"/>
  <c r="I687" i="3"/>
  <c r="F687" i="3"/>
  <c r="H687" i="3"/>
  <c r="J687" i="3"/>
  <c r="K687" i="3"/>
  <c r="J120" i="3"/>
  <c r="H120" i="3"/>
  <c r="K120" i="3"/>
  <c r="F120" i="3"/>
  <c r="I120" i="3"/>
  <c r="F80" i="3"/>
  <c r="I80" i="3"/>
  <c r="K80" i="3"/>
  <c r="H80" i="3"/>
  <c r="J80" i="3"/>
  <c r="H67" i="3"/>
  <c r="K67" i="3"/>
  <c r="F67" i="3"/>
  <c r="J67" i="3"/>
  <c r="I67" i="3"/>
  <c r="K158" i="3"/>
  <c r="H158" i="3"/>
  <c r="F158" i="3"/>
  <c r="J158" i="3"/>
  <c r="I158" i="3"/>
  <c r="I757" i="3"/>
  <c r="H757" i="3"/>
  <c r="F757" i="3"/>
  <c r="K757" i="3"/>
  <c r="J757" i="3"/>
  <c r="I214" i="3"/>
  <c r="K214" i="3"/>
  <c r="F214" i="3"/>
  <c r="H214" i="3"/>
  <c r="J214" i="3"/>
  <c r="K243" i="3"/>
  <c r="F243" i="3"/>
  <c r="J243" i="3"/>
  <c r="I243" i="3"/>
  <c r="H243" i="3"/>
  <c r="I278" i="3"/>
  <c r="K278" i="3"/>
  <c r="F278" i="3"/>
  <c r="H278" i="3"/>
  <c r="J278" i="3"/>
  <c r="J349" i="3"/>
  <c r="H349" i="3"/>
  <c r="I349" i="3"/>
  <c r="F349" i="3"/>
  <c r="K349" i="3"/>
  <c r="K164" i="3"/>
  <c r="F164" i="3"/>
  <c r="H164" i="3"/>
  <c r="I164" i="3"/>
  <c r="J164" i="3"/>
  <c r="I209" i="3"/>
  <c r="K209" i="3"/>
  <c r="F209" i="3"/>
  <c r="H209" i="3"/>
  <c r="J209" i="3"/>
  <c r="J65" i="3"/>
  <c r="I65" i="3"/>
  <c r="K65" i="3"/>
  <c r="H65" i="3"/>
  <c r="F65" i="3"/>
  <c r="H93" i="3"/>
  <c r="I93" i="3"/>
  <c r="K93" i="3"/>
  <c r="J93" i="3"/>
  <c r="F93" i="3"/>
  <c r="J63" i="3"/>
  <c r="I63" i="3"/>
  <c r="K63" i="3"/>
  <c r="H63" i="3"/>
  <c r="F63" i="3"/>
  <c r="F106" i="3"/>
  <c r="H106" i="3"/>
  <c r="I106" i="3"/>
  <c r="J106" i="3"/>
  <c r="K106" i="3"/>
  <c r="I97" i="3"/>
  <c r="F97" i="3"/>
  <c r="H97" i="3"/>
  <c r="J97" i="3"/>
  <c r="K97" i="3"/>
  <c r="K122" i="3"/>
  <c r="F122" i="3"/>
  <c r="I122" i="3"/>
  <c r="H122" i="3"/>
  <c r="J122" i="3"/>
  <c r="I88" i="3"/>
  <c r="F88" i="3"/>
  <c r="K88" i="3"/>
  <c r="H88" i="3"/>
  <c r="J88" i="3"/>
  <c r="I68" i="3"/>
  <c r="J68" i="3"/>
  <c r="K68" i="3"/>
  <c r="H68" i="3"/>
  <c r="F68" i="3"/>
  <c r="J112" i="3"/>
  <c r="F112" i="3"/>
  <c r="H112" i="3"/>
  <c r="K112" i="3"/>
  <c r="I112" i="3"/>
  <c r="K101" i="3"/>
  <c r="I101" i="3"/>
  <c r="F101" i="3"/>
  <c r="J101" i="3"/>
  <c r="H101" i="3"/>
  <c r="F83" i="3"/>
  <c r="H83" i="3"/>
  <c r="I83" i="3"/>
  <c r="K83" i="3"/>
  <c r="J83" i="3"/>
  <c r="J115" i="3"/>
  <c r="F115" i="3"/>
  <c r="I115" i="3"/>
  <c r="K115" i="3"/>
  <c r="H115" i="3"/>
  <c r="H157" i="3"/>
  <c r="K157" i="3"/>
  <c r="I157" i="3"/>
  <c r="F157" i="3"/>
  <c r="J157" i="3"/>
  <c r="K129" i="3"/>
  <c r="I129" i="3"/>
  <c r="F129" i="3"/>
  <c r="H129" i="3"/>
  <c r="J129" i="3"/>
  <c r="K132" i="3"/>
  <c r="I132" i="3"/>
  <c r="J132" i="3"/>
  <c r="H132" i="3"/>
  <c r="F132" i="3"/>
  <c r="I232" i="3"/>
  <c r="J232" i="3"/>
  <c r="F232" i="3"/>
  <c r="H232" i="3"/>
  <c r="K232" i="3"/>
  <c r="J948" i="3"/>
  <c r="F948" i="3"/>
  <c r="K948" i="3"/>
  <c r="H948" i="3"/>
  <c r="I948" i="3"/>
  <c r="J908" i="3"/>
  <c r="K908" i="3"/>
  <c r="I908" i="3"/>
  <c r="F908" i="3"/>
  <c r="H908" i="3"/>
  <c r="K498" i="3"/>
  <c r="J498" i="3"/>
  <c r="F498" i="3"/>
  <c r="I498" i="3"/>
  <c r="H498" i="3"/>
  <c r="J898" i="3"/>
  <c r="F898" i="3"/>
  <c r="H898" i="3"/>
  <c r="I898" i="3"/>
  <c r="K898" i="3"/>
  <c r="I344" i="3"/>
  <c r="H344" i="3"/>
  <c r="J344" i="3"/>
  <c r="F344" i="3"/>
  <c r="K344" i="3"/>
  <c r="F841" i="3"/>
  <c r="J841" i="3"/>
  <c r="K841" i="3"/>
  <c r="I841" i="3"/>
  <c r="H841" i="3"/>
  <c r="F812" i="3"/>
  <c r="H812" i="3"/>
  <c r="I812" i="3"/>
  <c r="K812" i="3"/>
  <c r="J812" i="3"/>
  <c r="I607" i="3"/>
  <c r="H607" i="3"/>
  <c r="K607" i="3"/>
  <c r="J607" i="3"/>
  <c r="F607" i="3"/>
  <c r="K358" i="3"/>
  <c r="I358" i="3"/>
  <c r="J358" i="3"/>
  <c r="F358" i="3"/>
  <c r="H358" i="3"/>
  <c r="J766" i="3"/>
  <c r="I766" i="3"/>
  <c r="F766" i="3"/>
  <c r="H766" i="3"/>
  <c r="K766" i="3"/>
  <c r="I257" i="3"/>
  <c r="F257" i="3"/>
  <c r="K257" i="3"/>
  <c r="H257" i="3"/>
  <c r="J257" i="3"/>
  <c r="F264" i="3"/>
  <c r="J264" i="3"/>
  <c r="H264" i="3"/>
  <c r="I264" i="3"/>
  <c r="K264" i="3"/>
  <c r="J902" i="3"/>
  <c r="F902" i="3"/>
  <c r="K902" i="3"/>
  <c r="I902" i="3"/>
  <c r="H902" i="3"/>
  <c r="J941" i="3"/>
  <c r="K941" i="3"/>
  <c r="I941" i="3"/>
  <c r="H941" i="3"/>
  <c r="F941" i="3"/>
  <c r="J743" i="8"/>
  <c r="K743" i="8"/>
  <c r="F401" i="3"/>
  <c r="H401" i="3"/>
  <c r="J401" i="3"/>
  <c r="I401" i="3"/>
  <c r="K401" i="3"/>
  <c r="H162" i="3"/>
  <c r="K162" i="3"/>
  <c r="I162" i="3"/>
  <c r="J162" i="3"/>
  <c r="F162" i="3"/>
  <c r="H341" i="3"/>
  <c r="F341" i="3"/>
  <c r="I341" i="3"/>
  <c r="J341" i="3"/>
  <c r="K341" i="3"/>
  <c r="I229" i="3"/>
  <c r="F229" i="3"/>
  <c r="H229" i="3"/>
  <c r="K229" i="3"/>
  <c r="J229" i="3"/>
  <c r="J321" i="3"/>
  <c r="H321" i="3"/>
  <c r="F321" i="3"/>
  <c r="K321" i="3"/>
  <c r="I321" i="3"/>
  <c r="H319" i="3"/>
  <c r="J319" i="3"/>
  <c r="I319" i="3"/>
  <c r="F319" i="3"/>
  <c r="K319" i="3"/>
  <c r="I174" i="3"/>
  <c r="F174" i="3"/>
  <c r="K174" i="3"/>
  <c r="J174" i="3"/>
  <c r="H174" i="3"/>
  <c r="K935" i="8"/>
  <c r="J935" i="8"/>
  <c r="J731" i="8"/>
  <c r="K731" i="8"/>
  <c r="J579" i="3"/>
  <c r="I579" i="3"/>
  <c r="F579" i="3"/>
  <c r="K579" i="3"/>
  <c r="H579" i="3"/>
  <c r="K416" i="3"/>
  <c r="J416" i="3"/>
  <c r="F416" i="3"/>
  <c r="H416" i="3"/>
  <c r="I416" i="3"/>
  <c r="F230" i="3"/>
  <c r="H230" i="3"/>
  <c r="I230" i="3"/>
  <c r="J230" i="3"/>
  <c r="K230" i="3"/>
  <c r="K187" i="3"/>
  <c r="H187" i="3"/>
  <c r="I187" i="3"/>
  <c r="F187" i="3"/>
  <c r="J187" i="3"/>
  <c r="F188" i="3"/>
  <c r="J188" i="3"/>
  <c r="I188" i="3"/>
  <c r="H188" i="3"/>
  <c r="K188" i="3"/>
  <c r="F900" i="3"/>
  <c r="K900" i="3"/>
  <c r="J900" i="3"/>
  <c r="I900" i="3"/>
  <c r="H900" i="3"/>
  <c r="J868" i="3"/>
  <c r="I868" i="3"/>
  <c r="H868" i="3"/>
  <c r="F868" i="3"/>
  <c r="K868" i="3"/>
  <c r="J998" i="3"/>
  <c r="F998" i="3"/>
  <c r="I998" i="3"/>
  <c r="K998" i="3"/>
  <c r="H998" i="3"/>
  <c r="H879" i="3"/>
  <c r="J879" i="3"/>
  <c r="F879" i="3"/>
  <c r="I879" i="3"/>
  <c r="K879" i="3"/>
  <c r="J987" i="8"/>
  <c r="K987" i="8"/>
  <c r="J291" i="3"/>
  <c r="I291" i="3"/>
  <c r="F291" i="3"/>
  <c r="H291" i="3"/>
  <c r="K291" i="3"/>
  <c r="H180" i="3"/>
  <c r="I180" i="3"/>
  <c r="J180" i="3"/>
  <c r="F180" i="3"/>
  <c r="K180" i="3"/>
  <c r="K984" i="8"/>
  <c r="J984" i="8"/>
  <c r="J327" i="3"/>
  <c r="F327" i="3"/>
  <c r="H327" i="3"/>
  <c r="I327" i="3"/>
  <c r="K327" i="3"/>
  <c r="F646" i="3"/>
  <c r="H646" i="3"/>
  <c r="K646" i="3"/>
  <c r="J646" i="3"/>
  <c r="I646" i="3"/>
  <c r="F432" i="3"/>
  <c r="J432" i="3"/>
  <c r="H432" i="3"/>
  <c r="K432" i="3"/>
  <c r="I432" i="3"/>
  <c r="J308" i="3"/>
  <c r="I308" i="3"/>
  <c r="K308" i="3"/>
  <c r="H308" i="3"/>
  <c r="F308" i="3"/>
  <c r="H263" i="3"/>
  <c r="F263" i="3"/>
  <c r="J263" i="3"/>
  <c r="K263" i="3"/>
  <c r="I263" i="3"/>
  <c r="K872" i="8"/>
  <c r="J872" i="8"/>
  <c r="J758" i="3"/>
  <c r="I758" i="3"/>
  <c r="F758" i="3"/>
  <c r="H758" i="3"/>
  <c r="K758" i="3"/>
  <c r="H930" i="3"/>
  <c r="K930" i="3"/>
  <c r="J930" i="3"/>
  <c r="I930" i="3"/>
  <c r="F930" i="3"/>
  <c r="I124" i="3"/>
  <c r="J124" i="3"/>
  <c r="H124" i="3"/>
  <c r="K124" i="3"/>
  <c r="F124" i="3"/>
  <c r="J71" i="3"/>
  <c r="K71" i="3"/>
  <c r="H71" i="3"/>
  <c r="I71" i="3"/>
  <c r="F71" i="3"/>
  <c r="K77" i="3"/>
  <c r="I77" i="3"/>
  <c r="H77" i="3"/>
  <c r="F77" i="3"/>
  <c r="J77" i="3"/>
  <c r="H139" i="3"/>
  <c r="J139" i="3"/>
  <c r="F139" i="3"/>
  <c r="I139" i="3"/>
  <c r="K139" i="3"/>
  <c r="K447" i="3"/>
  <c r="I447" i="3"/>
  <c r="J447" i="3"/>
  <c r="H447" i="3"/>
  <c r="F447" i="3"/>
  <c r="J178" i="3"/>
  <c r="F178" i="3"/>
  <c r="I178" i="3"/>
  <c r="H178" i="3"/>
  <c r="K178" i="3"/>
  <c r="J907" i="8"/>
  <c r="K907" i="8"/>
  <c r="I314" i="3"/>
  <c r="K314" i="3"/>
  <c r="H314" i="3"/>
  <c r="F314" i="3"/>
  <c r="J314" i="3"/>
  <c r="K661" i="3"/>
  <c r="J661" i="3"/>
  <c r="F661" i="3"/>
  <c r="H661" i="3"/>
  <c r="I661" i="3"/>
  <c r="I194" i="3"/>
  <c r="F194" i="3"/>
  <c r="K194" i="3"/>
  <c r="H194" i="3"/>
  <c r="J194" i="3"/>
  <c r="F672" i="3"/>
  <c r="H672" i="3"/>
  <c r="I672" i="3"/>
  <c r="J672" i="3"/>
  <c r="K672" i="3"/>
  <c r="H95" i="3"/>
  <c r="F95" i="3"/>
  <c r="I95" i="3"/>
  <c r="K95" i="3"/>
  <c r="J95" i="3"/>
  <c r="J18" i="3"/>
  <c r="H18" i="3"/>
  <c r="F18" i="3"/>
  <c r="I18" i="3"/>
  <c r="K18" i="3"/>
  <c r="K15" i="3"/>
  <c r="F15" i="3"/>
  <c r="H15" i="3"/>
  <c r="J15" i="3"/>
  <c r="I15" i="3"/>
  <c r="K19" i="3"/>
  <c r="I19" i="3"/>
  <c r="F19" i="3"/>
  <c r="H19" i="3"/>
  <c r="J19" i="3"/>
  <c r="H20" i="3"/>
  <c r="K20" i="3"/>
  <c r="J20" i="3"/>
  <c r="F20" i="3"/>
  <c r="I20" i="3"/>
  <c r="J9" i="3"/>
  <c r="H9" i="3"/>
  <c r="F9" i="3"/>
  <c r="I9" i="3"/>
  <c r="K9" i="3"/>
  <c r="K11" i="3"/>
  <c r="I11" i="3"/>
  <c r="J11" i="3"/>
  <c r="F11" i="3"/>
  <c r="H11" i="3"/>
  <c r="F4" i="3"/>
  <c r="H4" i="3"/>
  <c r="J4" i="3"/>
  <c r="I4" i="3"/>
  <c r="K4" i="3"/>
  <c r="J13" i="3"/>
  <c r="H13" i="3"/>
  <c r="F13" i="3"/>
  <c r="I13" i="3"/>
  <c r="K13" i="3"/>
  <c r="J6" i="3"/>
  <c r="K6" i="3"/>
  <c r="F6" i="3"/>
  <c r="I6" i="3"/>
  <c r="H6" i="3"/>
  <c r="I32" i="3"/>
  <c r="H32" i="3"/>
  <c r="K32" i="3"/>
  <c r="J32" i="3"/>
  <c r="F32" i="3"/>
  <c r="H35" i="3"/>
  <c r="J35" i="3"/>
  <c r="I35" i="3"/>
  <c r="F35" i="3"/>
  <c r="K35" i="3"/>
  <c r="H23" i="3"/>
  <c r="F23" i="3"/>
  <c r="J23" i="3"/>
  <c r="I23" i="3"/>
  <c r="K23" i="3"/>
  <c r="H2" i="3"/>
  <c r="I2" i="3"/>
  <c r="J2" i="3"/>
  <c r="K2" i="3"/>
  <c r="F2" i="3"/>
  <c r="H24" i="3"/>
  <c r="I24" i="3"/>
  <c r="F24" i="3"/>
  <c r="K24" i="3"/>
  <c r="J24" i="3"/>
  <c r="J30" i="3"/>
  <c r="I30" i="3"/>
  <c r="F30" i="3"/>
  <c r="H30" i="3"/>
  <c r="K30" i="3"/>
  <c r="H33" i="3"/>
  <c r="K33" i="3"/>
  <c r="I33" i="3"/>
  <c r="J33" i="3"/>
  <c r="F33" i="3"/>
  <c r="H26" i="3"/>
  <c r="K26" i="3"/>
  <c r="I26" i="3"/>
  <c r="J26" i="3"/>
  <c r="F26" i="3"/>
  <c r="J28" i="3"/>
  <c r="K28" i="3"/>
  <c r="H28" i="3"/>
  <c r="F28" i="3"/>
  <c r="I28" i="3"/>
  <c r="F84" i="3"/>
  <c r="I84" i="3"/>
  <c r="H84" i="3"/>
  <c r="K84" i="3"/>
  <c r="J84" i="3"/>
  <c r="H64" i="3"/>
  <c r="K64" i="3"/>
  <c r="I64" i="3"/>
  <c r="F64" i="3"/>
  <c r="J64" i="3"/>
  <c r="K54" i="3"/>
  <c r="F54" i="3"/>
  <c r="J54" i="3"/>
  <c r="I54" i="3"/>
  <c r="H54" i="3"/>
  <c r="K155" i="3"/>
  <c r="J155" i="3"/>
  <c r="H155" i="3"/>
  <c r="F155" i="3"/>
  <c r="I155" i="3"/>
  <c r="I245" i="3"/>
  <c r="F245" i="3"/>
  <c r="J245" i="3"/>
  <c r="K245" i="3"/>
  <c r="H245" i="3"/>
  <c r="J147" i="3"/>
  <c r="F147" i="3"/>
  <c r="K147" i="3"/>
  <c r="I147" i="3"/>
  <c r="H147" i="3"/>
  <c r="I856" i="3"/>
  <c r="K856" i="3"/>
  <c r="F856" i="3"/>
  <c r="H856" i="3"/>
  <c r="J856" i="3"/>
  <c r="H531" i="3"/>
  <c r="J531" i="3"/>
  <c r="K531" i="3"/>
  <c r="F531" i="3"/>
  <c r="I531" i="3"/>
  <c r="K166" i="3"/>
  <c r="H166" i="3"/>
  <c r="I166" i="3"/>
  <c r="F166" i="3"/>
  <c r="J166" i="3"/>
  <c r="H348" i="3"/>
  <c r="F348" i="3"/>
  <c r="I348" i="3"/>
  <c r="J348" i="3"/>
  <c r="K348" i="3"/>
  <c r="J426" i="3"/>
  <c r="K426" i="3"/>
  <c r="H426" i="3"/>
  <c r="F426" i="3"/>
  <c r="I426" i="3"/>
  <c r="H676" i="3"/>
  <c r="K676" i="3"/>
  <c r="J676" i="3"/>
  <c r="I676" i="3"/>
  <c r="F676" i="3"/>
  <c r="J231" i="3"/>
  <c r="F231" i="3"/>
  <c r="I231" i="3"/>
  <c r="H231" i="3"/>
  <c r="K231" i="3"/>
  <c r="F396" i="3"/>
  <c r="H396" i="3"/>
  <c r="I396" i="3"/>
  <c r="J396" i="3"/>
  <c r="K396" i="3"/>
  <c r="H161" i="3"/>
  <c r="F161" i="3"/>
  <c r="I161" i="3"/>
  <c r="J161" i="3"/>
  <c r="K161" i="3"/>
  <c r="H605" i="3"/>
  <c r="J605" i="3"/>
  <c r="F605" i="3"/>
  <c r="K605" i="3"/>
  <c r="I605" i="3"/>
  <c r="F915" i="3"/>
  <c r="J915" i="3"/>
  <c r="I915" i="3"/>
  <c r="H915" i="3"/>
  <c r="K915" i="3"/>
  <c r="J985" i="8"/>
  <c r="K985" i="8"/>
  <c r="J901" i="3"/>
  <c r="I901" i="3"/>
  <c r="H901" i="3"/>
  <c r="F901" i="3"/>
  <c r="K901" i="3"/>
  <c r="J710" i="8"/>
  <c r="K710" i="8"/>
  <c r="J583" i="3"/>
  <c r="H583" i="3"/>
  <c r="I583" i="3"/>
  <c r="F583" i="3"/>
  <c r="K583" i="3"/>
  <c r="J398" i="3"/>
  <c r="F398" i="3"/>
  <c r="H398" i="3"/>
  <c r="I398" i="3"/>
  <c r="K398" i="3"/>
  <c r="K819" i="3"/>
  <c r="F819" i="3"/>
  <c r="H819" i="3"/>
  <c r="I819" i="3"/>
  <c r="J819" i="3"/>
  <c r="H962" i="3"/>
  <c r="I962" i="3"/>
  <c r="K962" i="3"/>
  <c r="J962" i="3"/>
  <c r="F962" i="3"/>
  <c r="J731" i="3"/>
  <c r="H731" i="3"/>
  <c r="I731" i="3"/>
  <c r="K731" i="3"/>
  <c r="F731" i="3"/>
  <c r="K121" i="3"/>
  <c r="F121" i="3"/>
  <c r="I121" i="3"/>
  <c r="H121" i="3"/>
  <c r="J121" i="3"/>
  <c r="J126" i="3"/>
  <c r="H126" i="3"/>
  <c r="F126" i="3"/>
  <c r="K126" i="3"/>
  <c r="I126" i="3"/>
  <c r="F127" i="3"/>
  <c r="I127" i="3"/>
  <c r="H127" i="3"/>
  <c r="J127" i="3"/>
  <c r="K127" i="3"/>
  <c r="K561" i="3"/>
  <c r="I561" i="3"/>
  <c r="H561" i="3"/>
  <c r="F561" i="3"/>
  <c r="J561" i="3"/>
  <c r="J273" i="3"/>
  <c r="K273" i="3"/>
  <c r="F273" i="3"/>
  <c r="I273" i="3"/>
  <c r="H273" i="3"/>
  <c r="J167" i="3"/>
  <c r="F167" i="3"/>
  <c r="K167" i="3"/>
  <c r="H167" i="3"/>
  <c r="I167" i="3"/>
  <c r="F325" i="3"/>
  <c r="H325" i="3"/>
  <c r="I325" i="3"/>
  <c r="J325" i="3"/>
  <c r="K325" i="3"/>
  <c r="F439" i="3"/>
  <c r="J439" i="3"/>
  <c r="K439" i="3"/>
  <c r="I439" i="3"/>
  <c r="H439" i="3"/>
  <c r="H130" i="3"/>
  <c r="I130" i="3"/>
  <c r="K130" i="3"/>
  <c r="J130" i="3"/>
  <c r="F130" i="3"/>
  <c r="J153" i="3"/>
  <c r="K153" i="3"/>
  <c r="F153" i="3"/>
  <c r="H153" i="3"/>
  <c r="I153" i="3"/>
  <c r="K459" i="3"/>
  <c r="H459" i="3"/>
  <c r="I459" i="3"/>
  <c r="J459" i="3"/>
  <c r="F459" i="3"/>
  <c r="I173" i="3"/>
  <c r="H173" i="3"/>
  <c r="K173" i="3"/>
  <c r="J173" i="3"/>
  <c r="F173" i="3"/>
  <c r="F75" i="3"/>
  <c r="K75" i="3"/>
  <c r="J75" i="3"/>
  <c r="I75" i="3"/>
  <c r="H75" i="3"/>
  <c r="H50" i="3"/>
  <c r="I50" i="3"/>
  <c r="K50" i="3"/>
  <c r="J50" i="3"/>
  <c r="F50" i="3"/>
  <c r="H56" i="3"/>
  <c r="J56" i="3"/>
  <c r="K56" i="3"/>
  <c r="I56" i="3"/>
  <c r="F56" i="3"/>
  <c r="H41" i="3"/>
  <c r="I41" i="3"/>
  <c r="F41" i="3"/>
  <c r="J41" i="3"/>
  <c r="K41" i="3"/>
  <c r="F108" i="3"/>
  <c r="H108" i="3"/>
  <c r="K108" i="3"/>
  <c r="I108" i="3"/>
  <c r="J108" i="3"/>
  <c r="J48" i="3"/>
  <c r="F48" i="3"/>
  <c r="H48" i="3"/>
  <c r="K48" i="3"/>
  <c r="I48" i="3"/>
  <c r="K70" i="3"/>
  <c r="I70" i="3"/>
  <c r="F70" i="3"/>
  <c r="H70" i="3"/>
  <c r="J70" i="3"/>
  <c r="I119" i="3"/>
  <c r="F119" i="3"/>
  <c r="J119" i="3"/>
  <c r="K119" i="3"/>
  <c r="H119" i="3"/>
  <c r="J86" i="3"/>
  <c r="I86" i="3"/>
  <c r="H86" i="3"/>
  <c r="F86" i="3"/>
  <c r="K86" i="3"/>
  <c r="F82" i="3"/>
  <c r="I82" i="3"/>
  <c r="H82" i="3"/>
  <c r="J82" i="3"/>
  <c r="K82" i="3"/>
  <c r="K145" i="3"/>
  <c r="F145" i="3"/>
  <c r="I145" i="3"/>
  <c r="J145" i="3"/>
  <c r="H145" i="3"/>
  <c r="J182" i="3"/>
  <c r="K182" i="3"/>
  <c r="H182" i="3"/>
  <c r="I182" i="3"/>
  <c r="F182" i="3"/>
  <c r="K219" i="3"/>
  <c r="H219" i="3"/>
  <c r="F219" i="3"/>
  <c r="J219" i="3"/>
  <c r="I219" i="3"/>
  <c r="F654" i="3"/>
  <c r="J654" i="3"/>
  <c r="K654" i="3"/>
  <c r="I654" i="3"/>
  <c r="H654" i="3"/>
  <c r="I527" i="3"/>
  <c r="H527" i="3"/>
  <c r="K527" i="3"/>
  <c r="J527" i="3"/>
  <c r="F527" i="3"/>
  <c r="J452" i="3"/>
  <c r="H452" i="3"/>
  <c r="I452" i="3"/>
  <c r="K452" i="3"/>
  <c r="F452" i="3"/>
  <c r="J135" i="3"/>
  <c r="I135" i="3"/>
  <c r="H135" i="3"/>
  <c r="F135" i="3"/>
  <c r="K135" i="3"/>
  <c r="K887" i="3"/>
  <c r="I887" i="3"/>
  <c r="H887" i="3"/>
  <c r="J887" i="3"/>
  <c r="F887" i="3"/>
  <c r="K659" i="3"/>
  <c r="I659" i="3"/>
  <c r="F659" i="3"/>
  <c r="H659" i="3"/>
  <c r="J659" i="3"/>
  <c r="I393" i="3"/>
  <c r="J393" i="3"/>
  <c r="K393" i="3"/>
  <c r="F393" i="3"/>
  <c r="H393" i="3"/>
  <c r="K252" i="3"/>
  <c r="I252" i="3"/>
  <c r="H252" i="3"/>
  <c r="J252" i="3"/>
  <c r="F252" i="3"/>
  <c r="J664" i="3"/>
  <c r="K664" i="3"/>
  <c r="F664" i="3"/>
  <c r="I664" i="3"/>
  <c r="H664" i="3"/>
  <c r="J296" i="3"/>
  <c r="H296" i="3"/>
  <c r="F296" i="3"/>
  <c r="K296" i="3"/>
  <c r="I296" i="3"/>
  <c r="J743" i="3"/>
  <c r="H743" i="3"/>
  <c r="I743" i="3"/>
  <c r="F743" i="3"/>
  <c r="K743" i="3"/>
  <c r="I494" i="3"/>
  <c r="H494" i="3"/>
  <c r="F494" i="3"/>
  <c r="J494" i="3"/>
  <c r="K494" i="3"/>
  <c r="K382" i="3"/>
  <c r="H382" i="3"/>
  <c r="J382" i="3"/>
  <c r="F382" i="3"/>
  <c r="I382" i="3"/>
  <c r="K421" i="3"/>
  <c r="F421" i="3"/>
  <c r="I421" i="3"/>
  <c r="H421" i="3"/>
  <c r="J421" i="3"/>
  <c r="I722" i="3"/>
  <c r="J722" i="3"/>
  <c r="K722" i="3"/>
  <c r="F722" i="3"/>
  <c r="H722" i="3"/>
  <c r="F590" i="3"/>
  <c r="I590" i="3"/>
  <c r="K590" i="3"/>
  <c r="H590" i="3"/>
  <c r="J590" i="3"/>
  <c r="K762" i="8"/>
  <c r="J762" i="8"/>
  <c r="K900" i="8"/>
  <c r="J900" i="8"/>
  <c r="K626" i="3"/>
  <c r="F626" i="3"/>
  <c r="I626" i="3"/>
  <c r="H626" i="3"/>
  <c r="J626" i="3"/>
  <c r="K857" i="8"/>
  <c r="J857" i="8"/>
  <c r="I440" i="3"/>
  <c r="K440" i="3"/>
  <c r="F440" i="3"/>
  <c r="J440" i="3"/>
  <c r="H440" i="3"/>
  <c r="I250" i="3"/>
  <c r="H250" i="3"/>
  <c r="F250" i="3"/>
  <c r="K250" i="3"/>
  <c r="J250" i="3"/>
  <c r="K317" i="3"/>
  <c r="J317" i="3"/>
  <c r="F317" i="3"/>
  <c r="I317" i="3"/>
  <c r="H317" i="3"/>
  <c r="K181" i="3"/>
  <c r="J181" i="3"/>
  <c r="I181" i="3"/>
  <c r="F181" i="3"/>
  <c r="H181" i="3"/>
  <c r="F373" i="3"/>
  <c r="I373" i="3"/>
  <c r="J373" i="3"/>
  <c r="H373" i="3"/>
  <c r="K373" i="3"/>
  <c r="H637" i="3"/>
  <c r="K637" i="3"/>
  <c r="J637" i="3"/>
  <c r="F637" i="3"/>
  <c r="I637" i="3"/>
  <c r="K203" i="3"/>
  <c r="I203" i="3"/>
  <c r="J203" i="3"/>
  <c r="H203" i="3"/>
  <c r="F203" i="3"/>
  <c r="J220" i="3"/>
  <c r="F220" i="3"/>
  <c r="I220" i="3"/>
  <c r="K220" i="3"/>
  <c r="H220" i="3"/>
  <c r="I134" i="3"/>
  <c r="K134" i="3"/>
  <c r="J134" i="3"/>
  <c r="H134" i="3"/>
  <c r="F134" i="3"/>
  <c r="J226" i="3"/>
  <c r="H226" i="3"/>
  <c r="K226" i="3"/>
  <c r="I226" i="3"/>
  <c r="F226" i="3"/>
  <c r="F613" i="3"/>
  <c r="K613" i="3"/>
  <c r="J613" i="3"/>
  <c r="I613" i="3"/>
  <c r="H613" i="3"/>
  <c r="H376" i="3"/>
  <c r="I376" i="3"/>
  <c r="K376" i="3"/>
  <c r="F376" i="3"/>
  <c r="J376" i="3"/>
  <c r="K360" i="3"/>
  <c r="I360" i="3"/>
  <c r="H360" i="3"/>
  <c r="F360" i="3"/>
  <c r="J360" i="3"/>
  <c r="K449" i="3"/>
  <c r="H449" i="3"/>
  <c r="F449" i="3"/>
  <c r="J449" i="3"/>
  <c r="I449" i="3"/>
  <c r="I849" i="3"/>
  <c r="H849" i="3"/>
  <c r="F849" i="3"/>
  <c r="K849" i="3"/>
  <c r="J849" i="3"/>
  <c r="J430" i="3"/>
  <c r="I430" i="3"/>
  <c r="K430" i="3"/>
  <c r="F430" i="3"/>
  <c r="H430" i="3"/>
  <c r="K894" i="3"/>
  <c r="H894" i="3"/>
  <c r="F894" i="3"/>
  <c r="J894" i="3"/>
  <c r="I894" i="3"/>
  <c r="J870" i="3"/>
  <c r="K870" i="3"/>
  <c r="F870" i="3"/>
  <c r="I870" i="3"/>
  <c r="H870" i="3"/>
  <c r="K865" i="8"/>
  <c r="J865" i="8"/>
  <c r="K555" i="3"/>
  <c r="I555" i="3"/>
  <c r="F555" i="3"/>
  <c r="H555" i="3"/>
  <c r="J555" i="3"/>
  <c r="I538" i="3"/>
  <c r="F538" i="3"/>
  <c r="K538" i="3"/>
  <c r="J538" i="3"/>
  <c r="H538" i="3"/>
  <c r="I312" i="3"/>
  <c r="J312" i="3"/>
  <c r="H312" i="3"/>
  <c r="K312" i="3"/>
  <c r="F312" i="3"/>
  <c r="H737" i="3"/>
  <c r="J737" i="3"/>
  <c r="I737" i="3"/>
  <c r="F737" i="3"/>
  <c r="K737" i="3"/>
  <c r="F597" i="3"/>
  <c r="H597" i="3"/>
  <c r="I597" i="3"/>
  <c r="K597" i="3"/>
  <c r="J597" i="3"/>
  <c r="J785" i="3"/>
  <c r="K785" i="3"/>
  <c r="F785" i="3"/>
  <c r="I785" i="3"/>
  <c r="H785" i="3"/>
  <c r="K924" i="8"/>
  <c r="J924" i="8"/>
  <c r="F62" i="3"/>
  <c r="K62" i="3"/>
  <c r="I62" i="3"/>
  <c r="H62" i="3"/>
  <c r="J62" i="3"/>
  <c r="F96" i="3"/>
  <c r="J96" i="3"/>
  <c r="H96" i="3"/>
  <c r="I96" i="3"/>
  <c r="K96" i="3"/>
  <c r="K100" i="3"/>
  <c r="F100" i="3"/>
  <c r="J100" i="3"/>
  <c r="I100" i="3"/>
  <c r="H100" i="3"/>
  <c r="I137" i="3"/>
  <c r="H137" i="3"/>
  <c r="F137" i="3"/>
  <c r="K137" i="3"/>
  <c r="J137" i="3"/>
  <c r="K270" i="3"/>
  <c r="H270" i="3"/>
  <c r="I270" i="3"/>
  <c r="F270" i="3"/>
  <c r="J270" i="3"/>
  <c r="H748" i="3"/>
  <c r="I748" i="3"/>
  <c r="F748" i="3"/>
  <c r="J748" i="3"/>
  <c r="K748" i="3"/>
  <c r="I943" i="3"/>
  <c r="J943" i="3"/>
  <c r="K943" i="3"/>
  <c r="H943" i="3"/>
  <c r="F943" i="3"/>
  <c r="J800" i="3"/>
  <c r="F800" i="3"/>
  <c r="I800" i="3"/>
  <c r="K800" i="3"/>
  <c r="H800" i="3"/>
  <c r="F233" i="3"/>
  <c r="H233" i="3"/>
  <c r="K233" i="3"/>
  <c r="J233" i="3"/>
  <c r="I233" i="3"/>
  <c r="J821" i="3"/>
  <c r="I821" i="3"/>
  <c r="K821" i="3"/>
  <c r="H821" i="3"/>
  <c r="F821" i="3"/>
  <c r="I567" i="3"/>
  <c r="K567" i="3"/>
  <c r="H567" i="3"/>
  <c r="F567" i="3"/>
  <c r="J567" i="3"/>
  <c r="K721" i="3"/>
  <c r="J721" i="3"/>
  <c r="I721" i="3"/>
  <c r="H721" i="3"/>
  <c r="F721" i="3"/>
  <c r="H199" i="3"/>
  <c r="J199" i="3"/>
  <c r="K199" i="3"/>
  <c r="I199" i="3"/>
  <c r="F199" i="3"/>
  <c r="H315" i="3"/>
  <c r="F315" i="3"/>
  <c r="I315" i="3"/>
  <c r="K315" i="3"/>
  <c r="J315" i="3"/>
  <c r="J880" i="8"/>
  <c r="K880" i="8"/>
  <c r="H104" i="3"/>
  <c r="J104" i="3"/>
  <c r="F104" i="3"/>
  <c r="K104" i="3"/>
  <c r="I104" i="3"/>
  <c r="F113" i="3"/>
  <c r="J113" i="3"/>
  <c r="H113" i="3"/>
  <c r="K113" i="3"/>
  <c r="I113" i="3"/>
  <c r="F69" i="3"/>
  <c r="K69" i="3"/>
  <c r="I69" i="3"/>
  <c r="H69" i="3"/>
  <c r="J69" i="3"/>
  <c r="I40" i="3"/>
  <c r="H40" i="3"/>
  <c r="K40" i="3"/>
  <c r="J40" i="3"/>
  <c r="F40" i="3"/>
  <c r="J73" i="3"/>
  <c r="K73" i="3"/>
  <c r="H73" i="3"/>
  <c r="I73" i="3"/>
  <c r="F73" i="3"/>
  <c r="H60" i="3"/>
  <c r="J60" i="3"/>
  <c r="K60" i="3"/>
  <c r="F60" i="3"/>
  <c r="I60" i="3"/>
  <c r="F42" i="3"/>
  <c r="I42" i="3"/>
  <c r="K42" i="3"/>
  <c r="J42" i="3"/>
  <c r="H42" i="3"/>
  <c r="K89" i="3"/>
  <c r="H89" i="3"/>
  <c r="J89" i="3"/>
  <c r="F89" i="3"/>
  <c r="I89" i="3"/>
  <c r="J44" i="3"/>
  <c r="I44" i="3"/>
  <c r="K44" i="3"/>
  <c r="H44" i="3"/>
  <c r="F44" i="3"/>
  <c r="I81" i="3"/>
  <c r="H81" i="3"/>
  <c r="K81" i="3"/>
  <c r="F81" i="3"/>
  <c r="J81" i="3"/>
  <c r="F45" i="3"/>
  <c r="I45" i="3"/>
  <c r="H45" i="3"/>
  <c r="J45" i="3"/>
  <c r="K45" i="3"/>
  <c r="F195" i="3"/>
  <c r="K195" i="3"/>
  <c r="I195" i="3"/>
  <c r="J195" i="3"/>
  <c r="H195" i="3"/>
  <c r="I897" i="3"/>
  <c r="F897" i="3"/>
  <c r="H897" i="3"/>
  <c r="J897" i="3"/>
  <c r="K897" i="3"/>
  <c r="F532" i="3"/>
  <c r="K532" i="3"/>
  <c r="I532" i="3"/>
  <c r="H532" i="3"/>
  <c r="J532" i="3"/>
  <c r="F450" i="3"/>
  <c r="I450" i="3"/>
  <c r="K450" i="3"/>
  <c r="J450" i="3"/>
  <c r="H450" i="3"/>
  <c r="H323" i="3"/>
  <c r="K323" i="3"/>
  <c r="F323" i="3"/>
  <c r="J323" i="3"/>
  <c r="I323" i="3"/>
  <c r="J176" i="3"/>
  <c r="H176" i="3"/>
  <c r="F176" i="3"/>
  <c r="I176" i="3"/>
  <c r="K176" i="3"/>
  <c r="J491" i="3"/>
  <c r="I491" i="3"/>
  <c r="K491" i="3"/>
  <c r="F491" i="3"/>
  <c r="H491" i="3"/>
  <c r="I322" i="3"/>
  <c r="K322" i="3"/>
  <c r="H322" i="3"/>
  <c r="J322" i="3"/>
  <c r="F322" i="3"/>
  <c r="H140" i="3"/>
  <c r="F140" i="3"/>
  <c r="K140" i="3"/>
  <c r="I140" i="3"/>
  <c r="J140" i="3"/>
  <c r="F190" i="3"/>
  <c r="K190" i="3"/>
  <c r="H190" i="3"/>
  <c r="I190" i="3"/>
  <c r="J190" i="3"/>
  <c r="F408" i="3"/>
  <c r="H408" i="3"/>
  <c r="I408" i="3"/>
  <c r="J408" i="3"/>
  <c r="K408" i="3"/>
  <c r="I192" i="3"/>
  <c r="F192" i="3"/>
  <c r="H192" i="3"/>
  <c r="K192" i="3"/>
  <c r="J192" i="3"/>
  <c r="I413" i="3"/>
  <c r="K413" i="3"/>
  <c r="J413" i="3"/>
  <c r="F413" i="3"/>
  <c r="H413" i="3"/>
  <c r="F355" i="3"/>
  <c r="J355" i="3"/>
  <c r="H355" i="3"/>
  <c r="K355" i="3"/>
  <c r="I355" i="3"/>
  <c r="F366" i="3"/>
  <c r="H366" i="3"/>
  <c r="K366" i="3"/>
  <c r="I366" i="3"/>
  <c r="J366" i="3"/>
  <c r="K274" i="3"/>
  <c r="I274" i="3"/>
  <c r="H274" i="3"/>
  <c r="J274" i="3"/>
  <c r="F274" i="3"/>
  <c r="F337" i="3"/>
  <c r="H337" i="3"/>
  <c r="I337" i="3"/>
  <c r="K337" i="3"/>
  <c r="J337" i="3"/>
  <c r="J356" i="3"/>
  <c r="I356" i="3"/>
  <c r="H356" i="3"/>
  <c r="F356" i="3"/>
  <c r="K356" i="3"/>
  <c r="H179" i="3"/>
  <c r="F179" i="3"/>
  <c r="J179" i="3"/>
  <c r="K179" i="3"/>
  <c r="I179" i="3"/>
  <c r="F276" i="3"/>
  <c r="K276" i="3"/>
  <c r="H276" i="3"/>
  <c r="J276" i="3"/>
  <c r="I276" i="3"/>
  <c r="K831" i="3"/>
  <c r="J831" i="3"/>
  <c r="H831" i="3"/>
  <c r="F831" i="3"/>
  <c r="I831" i="3"/>
  <c r="K186" i="3"/>
  <c r="J186" i="3"/>
  <c r="H186" i="3"/>
  <c r="F186" i="3"/>
  <c r="I186" i="3"/>
  <c r="K640" i="3"/>
  <c r="J640" i="3"/>
  <c r="I640" i="3"/>
  <c r="H640" i="3"/>
  <c r="F640" i="3"/>
  <c r="H212" i="3"/>
  <c r="I212" i="3"/>
  <c r="K212" i="3"/>
  <c r="F212" i="3"/>
  <c r="J212" i="3"/>
  <c r="J972" i="8"/>
  <c r="K972" i="8"/>
  <c r="H235" i="3"/>
  <c r="F235" i="3"/>
  <c r="J235" i="3"/>
  <c r="K235" i="3"/>
  <c r="I235" i="3"/>
  <c r="I608" i="3"/>
  <c r="K608" i="3"/>
  <c r="H608" i="3"/>
  <c r="J608" i="3"/>
  <c r="F608" i="3"/>
  <c r="K824" i="3"/>
  <c r="H824" i="3"/>
  <c r="I824" i="3"/>
  <c r="J824" i="3"/>
  <c r="F824" i="3"/>
  <c r="K493" i="3"/>
  <c r="J493" i="3"/>
  <c r="H493" i="3"/>
  <c r="I493" i="3"/>
  <c r="F493" i="3"/>
  <c r="F550" i="3"/>
  <c r="J550" i="3"/>
  <c r="I550" i="3"/>
  <c r="K550" i="3"/>
  <c r="H550" i="3"/>
  <c r="H705" i="3"/>
  <c r="I705" i="3"/>
  <c r="J705" i="3"/>
  <c r="F705" i="3"/>
  <c r="K705" i="3"/>
  <c r="F725" i="3"/>
  <c r="I725" i="3"/>
  <c r="K725" i="3"/>
  <c r="J725" i="3"/>
  <c r="H725" i="3"/>
  <c r="J353" i="3"/>
  <c r="F353" i="3"/>
  <c r="H353" i="3"/>
  <c r="I353" i="3"/>
  <c r="K353" i="3"/>
  <c r="J620" i="3"/>
  <c r="F620" i="3"/>
  <c r="H620" i="3"/>
  <c r="I620" i="3"/>
  <c r="K620" i="3"/>
  <c r="K837" i="8"/>
  <c r="J837" i="8"/>
  <c r="I954" i="3"/>
  <c r="H954" i="3"/>
  <c r="K954" i="3"/>
  <c r="F954" i="3"/>
  <c r="J954" i="3"/>
  <c r="K144" i="3"/>
  <c r="F144" i="3"/>
  <c r="J144" i="3"/>
  <c r="I144" i="3"/>
  <c r="H144" i="3"/>
  <c r="J740" i="3"/>
  <c r="I740" i="3"/>
  <c r="K740" i="3"/>
  <c r="H740" i="3"/>
  <c r="F740" i="3"/>
  <c r="F165" i="3"/>
  <c r="I165" i="3"/>
  <c r="J165" i="3"/>
  <c r="K165" i="3"/>
  <c r="H165" i="3"/>
  <c r="F814" i="3"/>
  <c r="K814" i="3"/>
  <c r="I814" i="3"/>
  <c r="H814" i="3"/>
  <c r="J814" i="3"/>
  <c r="I694" i="3"/>
  <c r="J694" i="3"/>
  <c r="K694" i="3"/>
  <c r="F694" i="3"/>
  <c r="H694" i="3"/>
  <c r="K578" i="3"/>
  <c r="H578" i="3"/>
  <c r="F578" i="3"/>
  <c r="I578" i="3"/>
  <c r="J578" i="3"/>
  <c r="F587" i="3"/>
  <c r="I587" i="3"/>
  <c r="H587" i="3"/>
  <c r="K587" i="3"/>
  <c r="J587" i="3"/>
  <c r="J435" i="3"/>
  <c r="H435" i="3"/>
  <c r="F435" i="3"/>
  <c r="I435" i="3"/>
  <c r="K435" i="3"/>
  <c r="H633" i="3"/>
  <c r="K633" i="3"/>
  <c r="F633" i="3"/>
  <c r="J633" i="3"/>
  <c r="I633" i="3"/>
  <c r="H441" i="3"/>
  <c r="K441" i="3"/>
  <c r="J441" i="3"/>
  <c r="F441" i="3"/>
  <c r="I441" i="3"/>
  <c r="I272" i="3"/>
  <c r="J272" i="3"/>
  <c r="K272" i="3"/>
  <c r="H272" i="3"/>
  <c r="F272" i="3"/>
  <c r="K787" i="8"/>
  <c r="J787" i="8"/>
  <c r="J496" i="3"/>
  <c r="F496" i="3"/>
  <c r="H496" i="3"/>
  <c r="I496" i="3"/>
  <c r="K496" i="3"/>
  <c r="I836" i="3"/>
  <c r="F836" i="3"/>
  <c r="J836" i="3"/>
  <c r="K836" i="3"/>
  <c r="H836" i="3"/>
  <c r="I752" i="3"/>
  <c r="J752" i="3"/>
  <c r="H752" i="3"/>
  <c r="F752" i="3"/>
  <c r="K752" i="3"/>
  <c r="J820" i="8"/>
  <c r="K820" i="8"/>
  <c r="I693" i="3"/>
  <c r="J693" i="3"/>
  <c r="F693" i="3"/>
  <c r="K693" i="3"/>
  <c r="H693" i="3"/>
  <c r="I582" i="3"/>
  <c r="H582" i="3"/>
  <c r="K582" i="3"/>
  <c r="F582" i="3"/>
  <c r="J582" i="3"/>
  <c r="J411" i="3"/>
  <c r="H411" i="3"/>
  <c r="F411" i="3"/>
  <c r="I411" i="3"/>
  <c r="K411" i="3"/>
  <c r="I76" i="3"/>
  <c r="H76" i="3"/>
  <c r="J76" i="3"/>
  <c r="F76" i="3"/>
  <c r="K76" i="3"/>
  <c r="H49" i="3"/>
  <c r="J49" i="3"/>
  <c r="I49" i="3"/>
  <c r="F49" i="3"/>
  <c r="K49" i="3"/>
  <c r="K90" i="3"/>
  <c r="I90" i="3"/>
  <c r="J90" i="3"/>
  <c r="H90" i="3"/>
  <c r="F90" i="3"/>
  <c r="J238" i="3"/>
  <c r="H238" i="3"/>
  <c r="I238" i="3"/>
  <c r="K238" i="3"/>
  <c r="F238" i="3"/>
  <c r="F869" i="3"/>
  <c r="J869" i="3"/>
  <c r="K869" i="3"/>
  <c r="H869" i="3"/>
  <c r="I869" i="3"/>
  <c r="I316" i="3"/>
  <c r="F316" i="3"/>
  <c r="K316" i="3"/>
  <c r="H316" i="3"/>
  <c r="J316" i="3"/>
  <c r="J742" i="8"/>
  <c r="K742" i="8"/>
  <c r="J980" i="3"/>
  <c r="H980" i="3"/>
  <c r="I980" i="3"/>
  <c r="K980" i="3"/>
  <c r="F980" i="3"/>
  <c r="J444" i="3"/>
  <c r="I444" i="3"/>
  <c r="K444" i="3"/>
  <c r="H444" i="3"/>
  <c r="F444" i="3"/>
  <c r="J880" i="3"/>
  <c r="K880" i="3"/>
  <c r="I880" i="3"/>
  <c r="H880" i="3"/>
  <c r="F880" i="3"/>
  <c r="J565" i="3"/>
  <c r="H565" i="3"/>
  <c r="I565" i="3"/>
  <c r="K565" i="3"/>
  <c r="F565" i="3"/>
  <c r="H569" i="3"/>
  <c r="I569" i="3"/>
  <c r="K569" i="3"/>
  <c r="F569" i="3"/>
  <c r="J569" i="3"/>
  <c r="I47" i="3"/>
  <c r="J47" i="3"/>
  <c r="H47" i="3"/>
  <c r="F47" i="3"/>
  <c r="K47" i="3"/>
  <c r="H99" i="3"/>
  <c r="F99" i="3"/>
  <c r="J99" i="3"/>
  <c r="I99" i="3"/>
  <c r="K99" i="3"/>
  <c r="I114" i="3"/>
  <c r="H114" i="3"/>
  <c r="K114" i="3"/>
  <c r="J114" i="3"/>
  <c r="F114" i="3"/>
  <c r="H118" i="3"/>
  <c r="J118" i="3"/>
  <c r="I118" i="3"/>
  <c r="F118" i="3"/>
  <c r="K118" i="3"/>
  <c r="I117" i="3"/>
  <c r="F117" i="3"/>
  <c r="J117" i="3"/>
  <c r="H117" i="3"/>
  <c r="K117" i="3"/>
  <c r="H43" i="3"/>
  <c r="I43" i="3"/>
  <c r="F43" i="3"/>
  <c r="J43" i="3"/>
  <c r="K43" i="3"/>
  <c r="J52" i="3"/>
  <c r="K52" i="3"/>
  <c r="H52" i="3"/>
  <c r="I52" i="3"/>
  <c r="F52" i="3"/>
  <c r="J116" i="3"/>
  <c r="F116" i="3"/>
  <c r="K116" i="3"/>
  <c r="I116" i="3"/>
  <c r="H116" i="3"/>
  <c r="I57" i="3"/>
  <c r="H57" i="3"/>
  <c r="K57" i="3"/>
  <c r="F57" i="3"/>
  <c r="J57" i="3"/>
  <c r="J37" i="3"/>
  <c r="F37" i="3"/>
  <c r="K37" i="3"/>
  <c r="I37" i="3"/>
  <c r="H37" i="3"/>
  <c r="J136" i="3"/>
  <c r="K136" i="3"/>
  <c r="F136" i="3"/>
  <c r="H136" i="3"/>
  <c r="I136" i="3"/>
  <c r="F141" i="3"/>
  <c r="H141" i="3"/>
  <c r="I141" i="3"/>
  <c r="J141" i="3"/>
  <c r="K141" i="3"/>
  <c r="J163" i="3"/>
  <c r="H163" i="3"/>
  <c r="F163" i="3"/>
  <c r="K163" i="3"/>
  <c r="I163" i="3"/>
  <c r="F151" i="3"/>
  <c r="I151" i="3"/>
  <c r="H151" i="3"/>
  <c r="J151" i="3"/>
  <c r="K151" i="3"/>
  <c r="I287" i="3"/>
  <c r="H287" i="3"/>
  <c r="F287" i="3"/>
  <c r="J287" i="3"/>
  <c r="K287" i="3"/>
  <c r="K193" i="3"/>
  <c r="I193" i="3"/>
  <c r="F193" i="3"/>
  <c r="J193" i="3"/>
  <c r="H193" i="3"/>
  <c r="J939" i="8"/>
  <c r="K939" i="8"/>
  <c r="I236" i="3"/>
  <c r="H236" i="3"/>
  <c r="F236" i="3"/>
  <c r="J236" i="3"/>
  <c r="K236" i="3"/>
  <c r="K470" i="3"/>
  <c r="I470" i="3"/>
  <c r="J470" i="3"/>
  <c r="F470" i="3"/>
  <c r="H470" i="3"/>
  <c r="H601" i="3"/>
  <c r="I601" i="3"/>
  <c r="J601" i="3"/>
  <c r="F601" i="3"/>
  <c r="K601" i="3"/>
  <c r="F200" i="3"/>
  <c r="H200" i="3"/>
  <c r="I200" i="3"/>
  <c r="J200" i="3"/>
  <c r="K200" i="3"/>
  <c r="I221" i="3"/>
  <c r="J221" i="3"/>
  <c r="F221" i="3"/>
  <c r="K221" i="3"/>
  <c r="H221" i="3"/>
  <c r="F872" i="3"/>
  <c r="I872" i="3"/>
  <c r="H872" i="3"/>
  <c r="K872" i="3"/>
  <c r="J872" i="3"/>
  <c r="J206" i="3"/>
  <c r="H206" i="3"/>
  <c r="K206" i="3"/>
  <c r="I206" i="3"/>
  <c r="F206" i="3"/>
  <c r="H448" i="3"/>
  <c r="I448" i="3"/>
  <c r="K448" i="3"/>
  <c r="F448" i="3"/>
  <c r="J448" i="3"/>
  <c r="H391" i="3"/>
  <c r="J391" i="3"/>
  <c r="F391" i="3"/>
  <c r="K391" i="3"/>
  <c r="I391" i="3"/>
  <c r="F668" i="3"/>
  <c r="K668" i="3"/>
  <c r="H668" i="3"/>
  <c r="J668" i="3"/>
  <c r="I668" i="3"/>
  <c r="H860" i="3"/>
  <c r="F860" i="3"/>
  <c r="J860" i="3"/>
  <c r="K860" i="3"/>
  <c r="I860" i="3"/>
  <c r="I867" i="3"/>
  <c r="F867" i="3"/>
  <c r="H867" i="3"/>
  <c r="J867" i="3"/>
  <c r="K867" i="3"/>
  <c r="K849" i="8"/>
  <c r="J849" i="8"/>
  <c r="I346" i="3"/>
  <c r="F346" i="3"/>
  <c r="J346" i="3"/>
  <c r="H346" i="3"/>
  <c r="K346" i="3"/>
  <c r="I285" i="3"/>
  <c r="F285" i="3"/>
  <c r="H285" i="3"/>
  <c r="K285" i="3"/>
  <c r="J285" i="3"/>
  <c r="H303" i="3"/>
  <c r="K303" i="3"/>
  <c r="I303" i="3"/>
  <c r="J303" i="3"/>
  <c r="F303" i="3"/>
  <c r="J222" i="3"/>
  <c r="H222" i="3"/>
  <c r="F222" i="3"/>
  <c r="I222" i="3"/>
  <c r="K222" i="3"/>
  <c r="K256" i="3"/>
  <c r="J256" i="3"/>
  <c r="H256" i="3"/>
  <c r="F256" i="3"/>
  <c r="I256" i="3"/>
  <c r="H128" i="3"/>
  <c r="I128" i="3"/>
  <c r="F128" i="3"/>
  <c r="K128" i="3"/>
  <c r="J128" i="3"/>
  <c r="J504" i="3"/>
  <c r="H504" i="3"/>
  <c r="F504" i="3"/>
  <c r="I504" i="3"/>
  <c r="K504" i="3"/>
  <c r="K763" i="3"/>
  <c r="F763" i="3"/>
  <c r="I763" i="3"/>
  <c r="J763" i="3"/>
  <c r="H763" i="3"/>
  <c r="J604" i="3"/>
  <c r="I604" i="3"/>
  <c r="K604" i="3"/>
  <c r="F604" i="3"/>
  <c r="H604" i="3"/>
  <c r="H734" i="3"/>
  <c r="J734" i="3"/>
  <c r="F734" i="3"/>
  <c r="I734" i="3"/>
  <c r="K734" i="3"/>
  <c r="K770" i="3"/>
  <c r="H770" i="3"/>
  <c r="J770" i="3"/>
  <c r="I770" i="3"/>
  <c r="F770" i="3"/>
  <c r="J280" i="3"/>
  <c r="K280" i="3"/>
  <c r="H280" i="3"/>
  <c r="F280" i="3"/>
  <c r="I280" i="3"/>
  <c r="H138" i="3"/>
  <c r="F138" i="3"/>
  <c r="K138" i="3"/>
  <c r="J138" i="3"/>
  <c r="I138" i="3"/>
  <c r="F878" i="3"/>
  <c r="K878" i="3"/>
  <c r="I878" i="3"/>
  <c r="J878" i="3"/>
  <c r="H878" i="3"/>
  <c r="I143" i="3"/>
  <c r="F143" i="3"/>
  <c r="K143" i="3"/>
  <c r="H143" i="3"/>
  <c r="J143" i="3"/>
  <c r="J201" i="3"/>
  <c r="I201" i="3"/>
  <c r="F201" i="3"/>
  <c r="H201" i="3"/>
  <c r="K201" i="3"/>
  <c r="F647" i="3"/>
  <c r="I647" i="3"/>
  <c r="K647" i="3"/>
  <c r="J647" i="3"/>
  <c r="H647" i="3"/>
  <c r="H290" i="3"/>
  <c r="F290" i="3"/>
  <c r="J290" i="3"/>
  <c r="K290" i="3"/>
  <c r="I290" i="3"/>
  <c r="I211" i="3"/>
  <c r="F211" i="3"/>
  <c r="H211" i="3"/>
  <c r="J211" i="3"/>
  <c r="K211" i="3"/>
  <c r="F131" i="3"/>
  <c r="I131" i="3"/>
  <c r="K131" i="3"/>
  <c r="H131" i="3"/>
  <c r="J131" i="3"/>
  <c r="F798" i="3"/>
  <c r="I798" i="3"/>
  <c r="J798" i="3"/>
  <c r="K798" i="3"/>
  <c r="H798" i="3"/>
  <c r="H596" i="3"/>
  <c r="K596" i="3"/>
  <c r="J596" i="3"/>
  <c r="I596" i="3"/>
  <c r="F596" i="3"/>
  <c r="K901" i="8"/>
  <c r="J901" i="8"/>
  <c r="F266" i="3"/>
  <c r="J266" i="3"/>
  <c r="I266" i="3"/>
  <c r="H266" i="3"/>
  <c r="K266" i="3"/>
  <c r="K991" i="3"/>
  <c r="F991" i="3"/>
  <c r="H991" i="3"/>
  <c r="I991" i="3"/>
  <c r="J991" i="3"/>
  <c r="F858" i="3"/>
  <c r="J858" i="3"/>
  <c r="H858" i="3"/>
  <c r="K858" i="3"/>
  <c r="I858" i="3"/>
  <c r="F799" i="3"/>
  <c r="J799" i="3"/>
  <c r="H799" i="3"/>
  <c r="I799" i="3"/>
  <c r="K799" i="3"/>
  <c r="J826" i="8"/>
  <c r="K826" i="8"/>
  <c r="F736" i="3"/>
  <c r="J736" i="3"/>
  <c r="K736" i="3"/>
  <c r="H736" i="3"/>
  <c r="I736" i="3"/>
  <c r="H389" i="3"/>
  <c r="I389" i="3"/>
  <c r="K389" i="3"/>
  <c r="J389" i="3"/>
  <c r="F389" i="3"/>
  <c r="F328" i="3"/>
  <c r="K328" i="3"/>
  <c r="J328" i="3"/>
  <c r="I328" i="3"/>
  <c r="H328" i="3"/>
  <c r="J170" i="3"/>
  <c r="I170" i="3"/>
  <c r="K170" i="3"/>
  <c r="H170" i="3"/>
  <c r="F170" i="3"/>
  <c r="J792" i="8"/>
  <c r="K792" i="8"/>
  <c r="K472" i="3"/>
  <c r="J472" i="3"/>
  <c r="H472" i="3"/>
  <c r="F472" i="3"/>
  <c r="I472" i="3"/>
  <c r="K795" i="8"/>
  <c r="J795" i="8"/>
  <c r="H342" i="3"/>
  <c r="K342" i="3"/>
  <c r="J342" i="3"/>
  <c r="F342" i="3"/>
  <c r="I342" i="3"/>
  <c r="J862" i="3"/>
  <c r="H862" i="3"/>
  <c r="K862" i="3"/>
  <c r="F862" i="3"/>
  <c r="I862" i="3"/>
  <c r="J388" i="3"/>
  <c r="I388" i="3"/>
  <c r="F388" i="3"/>
  <c r="K388" i="3"/>
  <c r="H388" i="3"/>
  <c r="F414" i="3"/>
  <c r="J414" i="3"/>
  <c r="I414" i="3"/>
  <c r="H414" i="3"/>
  <c r="K414" i="3"/>
  <c r="F215" i="3"/>
  <c r="H215" i="3"/>
  <c r="I215" i="3"/>
  <c r="J215" i="3"/>
  <c r="K215" i="3"/>
  <c r="K906" i="3"/>
  <c r="H906" i="3"/>
  <c r="I906" i="3"/>
  <c r="F906" i="3"/>
  <c r="J906" i="3"/>
  <c r="F701" i="3"/>
  <c r="K701" i="3"/>
  <c r="H701" i="3"/>
  <c r="J701" i="3"/>
  <c r="I701" i="3"/>
  <c r="J299" i="3"/>
  <c r="H299" i="3"/>
  <c r="I299" i="3"/>
  <c r="F299" i="3"/>
  <c r="K299" i="3"/>
  <c r="I372" i="3"/>
  <c r="H372" i="3"/>
  <c r="J372" i="3"/>
  <c r="F372" i="3"/>
  <c r="K372" i="3"/>
  <c r="J385" i="3"/>
  <c r="K385" i="3"/>
  <c r="H385" i="3"/>
  <c r="F385" i="3"/>
  <c r="I385" i="3"/>
  <c r="K804" i="3"/>
  <c r="F804" i="3"/>
  <c r="J804" i="3"/>
  <c r="I804" i="3"/>
  <c r="H804" i="3"/>
  <c r="H739" i="3"/>
  <c r="J739" i="3"/>
  <c r="K739" i="3"/>
  <c r="I739" i="3"/>
  <c r="F739" i="3"/>
  <c r="F400" i="3"/>
  <c r="K400" i="3"/>
  <c r="I400" i="3"/>
  <c r="J400" i="3"/>
  <c r="H400" i="3"/>
  <c r="I728" i="3"/>
  <c r="H728" i="3"/>
  <c r="K728" i="3"/>
  <c r="F728" i="3"/>
  <c r="J728" i="3"/>
  <c r="K460" i="3"/>
  <c r="I460" i="3"/>
  <c r="H460" i="3"/>
  <c r="F460" i="3"/>
  <c r="J460" i="3"/>
  <c r="I918" i="3"/>
  <c r="J918" i="3"/>
  <c r="F918" i="3"/>
  <c r="H918" i="3"/>
  <c r="K918" i="3"/>
  <c r="I554" i="3"/>
  <c r="J554" i="3"/>
  <c r="K554" i="3"/>
  <c r="F554" i="3"/>
  <c r="H554" i="3"/>
  <c r="F842" i="3"/>
  <c r="K842" i="3"/>
  <c r="H842" i="3"/>
  <c r="I842" i="3"/>
  <c r="J842" i="3"/>
  <c r="J947" i="3"/>
  <c r="F947" i="3"/>
  <c r="I947" i="3"/>
  <c r="K947" i="3"/>
  <c r="H947" i="3"/>
  <c r="I530" i="3"/>
  <c r="J530" i="3"/>
  <c r="F530" i="3"/>
  <c r="H530" i="3"/>
  <c r="K530" i="3"/>
  <c r="J678" i="3"/>
  <c r="F678" i="3"/>
  <c r="I678" i="3"/>
  <c r="K678" i="3"/>
  <c r="H678" i="3"/>
  <c r="K989" i="3"/>
  <c r="I989" i="3"/>
  <c r="F989" i="3"/>
  <c r="J989" i="3"/>
  <c r="H989" i="3"/>
  <c r="J297" i="3"/>
  <c r="K297" i="3"/>
  <c r="F297" i="3"/>
  <c r="I297" i="3"/>
  <c r="H297" i="3"/>
  <c r="J38" i="3"/>
  <c r="F38" i="3"/>
  <c r="H38" i="3"/>
  <c r="I38" i="3"/>
  <c r="K38" i="3"/>
  <c r="F683" i="3"/>
  <c r="K683" i="3"/>
  <c r="J683" i="3"/>
  <c r="H683" i="3"/>
  <c r="I683" i="3"/>
  <c r="K854" i="8"/>
  <c r="J854" i="8"/>
  <c r="H490" i="3"/>
  <c r="F490" i="3"/>
  <c r="I490" i="3"/>
  <c r="K490" i="3"/>
  <c r="J490" i="3"/>
  <c r="K939" i="3"/>
  <c r="H939" i="3"/>
  <c r="F939" i="3"/>
  <c r="J939" i="3"/>
  <c r="I939" i="3"/>
  <c r="J364" i="3"/>
  <c r="F364" i="3"/>
  <c r="H364" i="3"/>
  <c r="I364" i="3"/>
  <c r="K364" i="3"/>
  <c r="F318" i="3"/>
  <c r="I318" i="3"/>
  <c r="H318" i="3"/>
  <c r="K318" i="3"/>
  <c r="J318" i="3"/>
  <c r="H466" i="3"/>
  <c r="K466" i="3"/>
  <c r="I466" i="3"/>
  <c r="F466" i="3"/>
  <c r="J466" i="3"/>
  <c r="K786" i="3"/>
  <c r="I786" i="3"/>
  <c r="F786" i="3"/>
  <c r="H786" i="3"/>
  <c r="J786" i="3"/>
  <c r="K610" i="3"/>
  <c r="I610" i="3"/>
  <c r="J610" i="3"/>
  <c r="H610" i="3"/>
  <c r="F610" i="3"/>
  <c r="F784" i="3"/>
  <c r="H784" i="3"/>
  <c r="J784" i="3"/>
  <c r="I784" i="3"/>
  <c r="K784" i="3"/>
  <c r="K784" i="8"/>
  <c r="J784" i="8"/>
  <c r="F750" i="3"/>
  <c r="I750" i="3"/>
  <c r="J750" i="3"/>
  <c r="H750" i="3"/>
  <c r="K750" i="3"/>
  <c r="K793" i="3"/>
  <c r="I793" i="3"/>
  <c r="F793" i="3"/>
  <c r="H793" i="3"/>
  <c r="J793" i="3"/>
  <c r="I708" i="3"/>
  <c r="H708" i="3"/>
  <c r="K708" i="3"/>
  <c r="J708" i="3"/>
  <c r="F708" i="3"/>
  <c r="K495" i="3"/>
  <c r="I495" i="3"/>
  <c r="J495" i="3"/>
  <c r="H495" i="3"/>
  <c r="F495" i="3"/>
  <c r="F828" i="3"/>
  <c r="H828" i="3"/>
  <c r="K828" i="3"/>
  <c r="I828" i="3"/>
  <c r="J828" i="3"/>
  <c r="H937" i="3"/>
  <c r="K937" i="3"/>
  <c r="I937" i="3"/>
  <c r="F937" i="3"/>
  <c r="J937" i="3"/>
  <c r="K883" i="8"/>
  <c r="J883" i="8"/>
  <c r="J486" i="3"/>
  <c r="H486" i="3"/>
  <c r="I486" i="3"/>
  <c r="F486" i="3"/>
  <c r="K486" i="3"/>
  <c r="K183" i="3"/>
  <c r="J183" i="3"/>
  <c r="H183" i="3"/>
  <c r="F183" i="3"/>
  <c r="I183" i="3"/>
  <c r="H436" i="3"/>
  <c r="I436" i="3"/>
  <c r="K436" i="3"/>
  <c r="J436" i="3"/>
  <c r="F436" i="3"/>
  <c r="I202" i="3"/>
  <c r="K202" i="3"/>
  <c r="F202" i="3"/>
  <c r="J202" i="3"/>
  <c r="H202" i="3"/>
  <c r="K171" i="3"/>
  <c r="I171" i="3"/>
  <c r="J171" i="3"/>
  <c r="H171" i="3"/>
  <c r="F171" i="3"/>
  <c r="J367" i="3"/>
  <c r="K367" i="3"/>
  <c r="F367" i="3"/>
  <c r="H367" i="3"/>
  <c r="I367" i="3"/>
  <c r="F244" i="3"/>
  <c r="I244" i="3"/>
  <c r="H244" i="3"/>
  <c r="J244" i="3"/>
  <c r="K244" i="3"/>
  <c r="K197" i="3"/>
  <c r="J197" i="3"/>
  <c r="F197" i="3"/>
  <c r="H197" i="3"/>
  <c r="I197" i="3"/>
  <c r="I566" i="3"/>
  <c r="J566" i="3"/>
  <c r="F566" i="3"/>
  <c r="K566" i="3"/>
  <c r="H566" i="3"/>
  <c r="I802" i="3"/>
  <c r="H802" i="3"/>
  <c r="F802" i="3"/>
  <c r="K802" i="3"/>
  <c r="J802" i="3"/>
  <c r="J787" i="3"/>
  <c r="K787" i="3"/>
  <c r="F787" i="3"/>
  <c r="H787" i="3"/>
  <c r="I787" i="3"/>
  <c r="I649" i="3"/>
  <c r="H649" i="3"/>
  <c r="F649" i="3"/>
  <c r="J649" i="3"/>
  <c r="K649" i="3"/>
  <c r="H313" i="3"/>
  <c r="I313" i="3"/>
  <c r="F313" i="3"/>
  <c r="J313" i="3"/>
  <c r="K313" i="3"/>
  <c r="J837" i="3"/>
  <c r="F837" i="3"/>
  <c r="K837" i="3"/>
  <c r="H837" i="3"/>
  <c r="I837" i="3"/>
  <c r="K675" i="3"/>
  <c r="F675" i="3"/>
  <c r="H675" i="3"/>
  <c r="J675" i="3"/>
  <c r="I675" i="3"/>
  <c r="F338" i="3"/>
  <c r="H338" i="3"/>
  <c r="K338" i="3"/>
  <c r="I338" i="3"/>
  <c r="J338" i="3"/>
  <c r="F925" i="3"/>
  <c r="I925" i="3"/>
  <c r="H925" i="3"/>
  <c r="K925" i="3"/>
  <c r="J925" i="3"/>
  <c r="K514" i="3"/>
  <c r="J514" i="3"/>
  <c r="I514" i="3"/>
  <c r="F514" i="3"/>
  <c r="H514" i="3"/>
  <c r="J876" i="3"/>
  <c r="I876" i="3"/>
  <c r="H876" i="3"/>
  <c r="F876" i="3"/>
  <c r="K876" i="3"/>
  <c r="K756" i="8"/>
  <c r="J756" i="8"/>
  <c r="F839" i="3"/>
  <c r="I839" i="3"/>
  <c r="J839" i="3"/>
  <c r="H839" i="3"/>
  <c r="K839" i="3"/>
  <c r="K754" i="3"/>
  <c r="F754" i="3"/>
  <c r="H754" i="3"/>
  <c r="J754" i="3"/>
  <c r="I754" i="3"/>
  <c r="K945" i="3"/>
  <c r="F945" i="3"/>
  <c r="I945" i="3"/>
  <c r="H945" i="3"/>
  <c r="J945" i="3"/>
  <c r="H747" i="3"/>
  <c r="F747" i="3"/>
  <c r="I747" i="3"/>
  <c r="K747" i="3"/>
  <c r="J747" i="3"/>
  <c r="I634" i="3"/>
  <c r="F634" i="3"/>
  <c r="H634" i="3"/>
  <c r="K634" i="3"/>
  <c r="J634" i="3"/>
  <c r="J810" i="3"/>
  <c r="K810" i="3"/>
  <c r="F810" i="3"/>
  <c r="I810" i="3"/>
  <c r="H810" i="3"/>
  <c r="I528" i="3"/>
  <c r="J528" i="3"/>
  <c r="F528" i="3"/>
  <c r="K528" i="3"/>
  <c r="H528" i="3"/>
  <c r="K913" i="3"/>
  <c r="H913" i="3"/>
  <c r="J913" i="3"/>
  <c r="I913" i="3"/>
  <c r="F913" i="3"/>
  <c r="K936" i="8"/>
  <c r="J936" i="8"/>
  <c r="J929" i="8"/>
  <c r="K929" i="8"/>
  <c r="H933" i="3"/>
  <c r="J933" i="3"/>
  <c r="K933" i="3"/>
  <c r="I933" i="3"/>
  <c r="F933" i="3"/>
  <c r="J716" i="8"/>
  <c r="K716" i="8"/>
  <c r="J770" i="8"/>
  <c r="K770" i="8"/>
  <c r="H375" i="3"/>
  <c r="K375" i="3"/>
  <c r="F375" i="3"/>
  <c r="I375" i="3"/>
  <c r="J375" i="3"/>
  <c r="I709" i="3"/>
  <c r="J709" i="3"/>
  <c r="K709" i="3"/>
  <c r="F709" i="3"/>
  <c r="H709" i="3"/>
  <c r="K657" i="3"/>
  <c r="H657" i="3"/>
  <c r="F657" i="3"/>
  <c r="J657" i="3"/>
  <c r="I657" i="3"/>
  <c r="J886" i="8"/>
  <c r="K886" i="8"/>
  <c r="K799" i="8"/>
  <c r="J799" i="8"/>
  <c r="H485" i="3"/>
  <c r="K485" i="3"/>
  <c r="I485" i="3"/>
  <c r="J485" i="3"/>
  <c r="F485" i="3"/>
  <c r="J575" i="3"/>
  <c r="H575" i="3"/>
  <c r="F575" i="3"/>
  <c r="K575" i="3"/>
  <c r="I575" i="3"/>
  <c r="J390" i="3"/>
  <c r="H390" i="3"/>
  <c r="F390" i="3"/>
  <c r="K390" i="3"/>
  <c r="I390" i="3"/>
  <c r="H767" i="3"/>
  <c r="F767" i="3"/>
  <c r="I767" i="3"/>
  <c r="K767" i="3"/>
  <c r="J767" i="3"/>
  <c r="F177" i="3"/>
  <c r="H177" i="3"/>
  <c r="I177" i="3"/>
  <c r="J177" i="3"/>
  <c r="K177" i="3"/>
  <c r="J811" i="3"/>
  <c r="F811" i="3"/>
  <c r="I811" i="3"/>
  <c r="K811" i="3"/>
  <c r="H811" i="3"/>
  <c r="J889" i="8"/>
  <c r="K889" i="8"/>
  <c r="H702" i="3"/>
  <c r="I702" i="3"/>
  <c r="J702" i="3"/>
  <c r="F702" i="3"/>
  <c r="K702" i="3"/>
  <c r="F248" i="3"/>
  <c r="K248" i="3"/>
  <c r="H248" i="3"/>
  <c r="I248" i="3"/>
  <c r="J248" i="3"/>
  <c r="H309" i="3"/>
  <c r="J309" i="3"/>
  <c r="F309" i="3"/>
  <c r="I309" i="3"/>
  <c r="K309" i="3"/>
  <c r="I362" i="3"/>
  <c r="J362" i="3"/>
  <c r="K362" i="3"/>
  <c r="F362" i="3"/>
  <c r="H362" i="3"/>
  <c r="H223" i="3"/>
  <c r="K223" i="3"/>
  <c r="J223" i="3"/>
  <c r="I223" i="3"/>
  <c r="F223" i="3"/>
  <c r="J298" i="3"/>
  <c r="F298" i="3"/>
  <c r="I298" i="3"/>
  <c r="K298" i="3"/>
  <c r="H298" i="3"/>
  <c r="J463" i="3"/>
  <c r="K463" i="3"/>
  <c r="H463" i="3"/>
  <c r="I463" i="3"/>
  <c r="F463" i="3"/>
  <c r="J728" i="8"/>
  <c r="K728" i="8"/>
  <c r="K507" i="3"/>
  <c r="J507" i="3"/>
  <c r="F507" i="3"/>
  <c r="I507" i="3"/>
  <c r="H507" i="3"/>
  <c r="F840" i="3"/>
  <c r="I840" i="3"/>
  <c r="K840" i="3"/>
  <c r="H840" i="3"/>
  <c r="J840" i="3"/>
  <c r="J365" i="3"/>
  <c r="I365" i="3"/>
  <c r="K365" i="3"/>
  <c r="H365" i="3"/>
  <c r="F365" i="3"/>
  <c r="F407" i="3"/>
  <c r="H407" i="3"/>
  <c r="I407" i="3"/>
  <c r="K407" i="3"/>
  <c r="J407" i="3"/>
  <c r="H934" i="3"/>
  <c r="I934" i="3"/>
  <c r="K934" i="3"/>
  <c r="J934" i="3"/>
  <c r="F934" i="3"/>
  <c r="K292" i="3"/>
  <c r="I292" i="3"/>
  <c r="F292" i="3"/>
  <c r="H292" i="3"/>
  <c r="J292" i="3"/>
  <c r="F570" i="3"/>
  <c r="K570" i="3"/>
  <c r="H570" i="3"/>
  <c r="J570" i="3"/>
  <c r="I570" i="3"/>
  <c r="H262" i="3"/>
  <c r="F262" i="3"/>
  <c r="J262" i="3"/>
  <c r="K262" i="3"/>
  <c r="I262" i="3"/>
  <c r="K997" i="3"/>
  <c r="H997" i="3"/>
  <c r="J997" i="3"/>
  <c r="I997" i="3"/>
  <c r="F997" i="3"/>
  <c r="J990" i="3"/>
  <c r="F990" i="3"/>
  <c r="H990" i="3"/>
  <c r="K990" i="3"/>
  <c r="I990" i="3"/>
  <c r="F363" i="3"/>
  <c r="J363" i="3"/>
  <c r="K363" i="3"/>
  <c r="I363" i="3"/>
  <c r="H363" i="3"/>
  <c r="J488" i="3"/>
  <c r="K488" i="3"/>
  <c r="F488" i="3"/>
  <c r="I488" i="3"/>
  <c r="H488" i="3"/>
  <c r="F855" i="3"/>
  <c r="K855" i="3"/>
  <c r="H855" i="3"/>
  <c r="I855" i="3"/>
  <c r="J855" i="3"/>
  <c r="F673" i="3"/>
  <c r="H673" i="3"/>
  <c r="J673" i="3"/>
  <c r="I673" i="3"/>
  <c r="K673" i="3"/>
  <c r="I259" i="3"/>
  <c r="K259" i="3"/>
  <c r="F259" i="3"/>
  <c r="J259" i="3"/>
  <c r="H259" i="3"/>
  <c r="K255" i="3"/>
  <c r="I255" i="3"/>
  <c r="H255" i="3"/>
  <c r="J255" i="3"/>
  <c r="F255" i="3"/>
  <c r="K944" i="8"/>
  <c r="J944" i="8"/>
  <c r="F629" i="3"/>
  <c r="I629" i="3"/>
  <c r="J629" i="3"/>
  <c r="K629" i="3"/>
  <c r="H629" i="3"/>
  <c r="H332" i="3"/>
  <c r="K332" i="3"/>
  <c r="F332" i="3"/>
  <c r="J332" i="3"/>
  <c r="I332" i="3"/>
  <c r="F595" i="3"/>
  <c r="J595" i="3"/>
  <c r="K595" i="3"/>
  <c r="H595" i="3"/>
  <c r="I595" i="3"/>
  <c r="F886" i="3"/>
  <c r="I886" i="3"/>
  <c r="K886" i="3"/>
  <c r="H886" i="3"/>
  <c r="J886" i="3"/>
  <c r="J924" i="3"/>
  <c r="K924" i="3"/>
  <c r="F924" i="3"/>
  <c r="I924" i="3"/>
  <c r="H924" i="3"/>
  <c r="K307" i="3"/>
  <c r="J307" i="3"/>
  <c r="F307" i="3"/>
  <c r="I307" i="3"/>
  <c r="H307" i="3"/>
  <c r="J253" i="3"/>
  <c r="I253" i="3"/>
  <c r="K253" i="3"/>
  <c r="H253" i="3"/>
  <c r="F253" i="3"/>
  <c r="H953" i="3"/>
  <c r="F953" i="3"/>
  <c r="I953" i="3"/>
  <c r="K953" i="3"/>
  <c r="J953" i="3"/>
  <c r="K835" i="3"/>
  <c r="H835" i="3"/>
  <c r="F835" i="3"/>
  <c r="I835" i="3"/>
  <c r="J835" i="3"/>
  <c r="K492" i="3"/>
  <c r="J492" i="3"/>
  <c r="H492" i="3"/>
  <c r="F492" i="3"/>
  <c r="I492" i="3"/>
  <c r="J92" i="3"/>
  <c r="I92" i="3"/>
  <c r="F92" i="3"/>
  <c r="K92" i="3"/>
  <c r="H92" i="3"/>
  <c r="H94" i="3"/>
  <c r="J94" i="3"/>
  <c r="K94" i="3"/>
  <c r="I94" i="3"/>
  <c r="F94" i="3"/>
  <c r="I98" i="3"/>
  <c r="H98" i="3"/>
  <c r="F98" i="3"/>
  <c r="K98" i="3"/>
  <c r="J98" i="3"/>
  <c r="F53" i="3"/>
  <c r="I53" i="3"/>
  <c r="J53" i="3"/>
  <c r="K53" i="3"/>
  <c r="H53" i="3"/>
  <c r="H109" i="3"/>
  <c r="K109" i="3"/>
  <c r="I109" i="3"/>
  <c r="J109" i="3"/>
  <c r="F109" i="3"/>
  <c r="F91" i="3"/>
  <c r="J91" i="3"/>
  <c r="I91" i="3"/>
  <c r="H91" i="3"/>
  <c r="K91" i="3"/>
  <c r="H107" i="3"/>
  <c r="F107" i="3"/>
  <c r="I107" i="3"/>
  <c r="J107" i="3"/>
  <c r="K107" i="3"/>
  <c r="F103" i="3"/>
  <c r="K103" i="3"/>
  <c r="H103" i="3"/>
  <c r="J103" i="3"/>
  <c r="I103" i="3"/>
  <c r="I110" i="3"/>
  <c r="H110" i="3"/>
  <c r="J110" i="3"/>
  <c r="K110" i="3"/>
  <c r="F110" i="3"/>
  <c r="K809" i="3"/>
  <c r="J809" i="3"/>
  <c r="H809" i="3"/>
  <c r="F809" i="3"/>
  <c r="I809" i="3"/>
  <c r="J552" i="3"/>
  <c r="F552" i="3"/>
  <c r="K552" i="3"/>
  <c r="I552" i="3"/>
  <c r="H552" i="3"/>
  <c r="K894" i="8"/>
  <c r="J894" i="8"/>
  <c r="I645" i="3"/>
  <c r="H645" i="3"/>
  <c r="K645" i="3"/>
  <c r="F645" i="3"/>
  <c r="J645" i="3"/>
  <c r="J916" i="3"/>
  <c r="H916" i="3"/>
  <c r="I916" i="3"/>
  <c r="K916" i="3"/>
  <c r="F916" i="3"/>
  <c r="I917" i="3"/>
  <c r="J917" i="3"/>
  <c r="F917" i="3"/>
  <c r="H917" i="3"/>
  <c r="K917" i="3"/>
  <c r="K684" i="3"/>
  <c r="J684" i="3"/>
  <c r="F684" i="3"/>
  <c r="I684" i="3"/>
  <c r="H684" i="3"/>
  <c r="J159" i="3"/>
  <c r="I159" i="3"/>
  <c r="H159" i="3"/>
  <c r="F159" i="3"/>
  <c r="K159" i="3"/>
  <c r="I972" i="3"/>
  <c r="K972" i="3"/>
  <c r="H972" i="3"/>
  <c r="F972" i="3"/>
  <c r="J972" i="3"/>
  <c r="K305" i="3"/>
  <c r="J305" i="3"/>
  <c r="H305" i="3"/>
  <c r="F305" i="3"/>
  <c r="I305" i="3"/>
  <c r="F415" i="3"/>
  <c r="K415" i="3"/>
  <c r="J415" i="3"/>
  <c r="I415" i="3"/>
  <c r="H415" i="3"/>
  <c r="K379" i="3"/>
  <c r="I379" i="3"/>
  <c r="F379" i="3"/>
  <c r="J379" i="3"/>
  <c r="H379" i="3"/>
  <c r="H788" i="3"/>
  <c r="F788" i="3"/>
  <c r="I788" i="3"/>
  <c r="K788" i="3"/>
  <c r="J788" i="3"/>
  <c r="J791" i="3"/>
  <c r="H791" i="3"/>
  <c r="K791" i="3"/>
  <c r="F791" i="3"/>
  <c r="I791" i="3"/>
  <c r="H895" i="3"/>
  <c r="J895" i="3"/>
  <c r="I895" i="3"/>
  <c r="K895" i="3"/>
  <c r="F895" i="3"/>
  <c r="F571" i="3"/>
  <c r="K571" i="3"/>
  <c r="H571" i="3"/>
  <c r="J571" i="3"/>
  <c r="I571" i="3"/>
  <c r="I434" i="3"/>
  <c r="H434" i="3"/>
  <c r="K434" i="3"/>
  <c r="J434" i="3"/>
  <c r="F434" i="3"/>
  <c r="F142" i="3"/>
  <c r="K142" i="3"/>
  <c r="J142" i="3"/>
  <c r="H142" i="3"/>
  <c r="I142" i="3"/>
  <c r="K733" i="3"/>
  <c r="J733" i="3"/>
  <c r="H733" i="3"/>
  <c r="I733" i="3"/>
  <c r="F733" i="3"/>
  <c r="J474" i="3"/>
  <c r="I474" i="3"/>
  <c r="F474" i="3"/>
  <c r="K474" i="3"/>
  <c r="H474" i="3"/>
  <c r="I156" i="3"/>
  <c r="J156" i="3"/>
  <c r="F156" i="3"/>
  <c r="H156" i="3"/>
  <c r="K156" i="3"/>
  <c r="J719" i="3"/>
  <c r="H719" i="3"/>
  <c r="I719" i="3"/>
  <c r="F719" i="3"/>
  <c r="K719" i="3"/>
  <c r="J764" i="3"/>
  <c r="K764" i="3"/>
  <c r="H764" i="3"/>
  <c r="F764" i="3"/>
  <c r="I764" i="3"/>
  <c r="I572" i="3"/>
  <c r="K572" i="3"/>
  <c r="J572" i="3"/>
  <c r="F572" i="3"/>
  <c r="H572" i="3"/>
  <c r="H406" i="3"/>
  <c r="I406" i="3"/>
  <c r="K406" i="3"/>
  <c r="J406" i="3"/>
  <c r="F406" i="3"/>
  <c r="F208" i="3"/>
  <c r="H208" i="3"/>
  <c r="I208" i="3"/>
  <c r="K208" i="3"/>
  <c r="J208" i="3"/>
  <c r="H506" i="3"/>
  <c r="J506" i="3"/>
  <c r="I506" i="3"/>
  <c r="K506" i="3"/>
  <c r="F506" i="3"/>
  <c r="I405" i="3"/>
  <c r="J405" i="3"/>
  <c r="F405" i="3"/>
  <c r="K405" i="3"/>
  <c r="H405" i="3"/>
  <c r="J958" i="3"/>
  <c r="I958" i="3"/>
  <c r="K958" i="3"/>
  <c r="H958" i="3"/>
  <c r="F958" i="3"/>
  <c r="F556" i="3"/>
  <c r="K556" i="3"/>
  <c r="I556" i="3"/>
  <c r="H556" i="3"/>
  <c r="J556" i="3"/>
  <c r="I258" i="3"/>
  <c r="K258" i="3"/>
  <c r="F258" i="3"/>
  <c r="J258" i="3"/>
  <c r="H258" i="3"/>
  <c r="F148" i="3"/>
  <c r="I148" i="3"/>
  <c r="J148" i="3"/>
  <c r="H148" i="3"/>
  <c r="K148" i="3"/>
  <c r="K730" i="3"/>
  <c r="J730" i="3"/>
  <c r="F730" i="3"/>
  <c r="H730" i="3"/>
  <c r="I730" i="3"/>
  <c r="J689" i="3"/>
  <c r="I689" i="3"/>
  <c r="F689" i="3"/>
  <c r="H689" i="3"/>
  <c r="K689" i="3"/>
  <c r="F808" i="3"/>
  <c r="H808" i="3"/>
  <c r="K808" i="3"/>
  <c r="J808" i="3"/>
  <c r="I808" i="3"/>
  <c r="I663" i="3"/>
  <c r="K663" i="3"/>
  <c r="H663" i="3"/>
  <c r="F663" i="3"/>
  <c r="J663" i="3"/>
  <c r="J834" i="3"/>
  <c r="I834" i="3"/>
  <c r="F834" i="3"/>
  <c r="H834" i="3"/>
  <c r="K834" i="3"/>
  <c r="F228" i="3"/>
  <c r="H228" i="3"/>
  <c r="I228" i="3"/>
  <c r="K228" i="3"/>
  <c r="J228" i="3"/>
  <c r="I237" i="3"/>
  <c r="F237" i="3"/>
  <c r="J237" i="3"/>
  <c r="K237" i="3"/>
  <c r="H237" i="3"/>
  <c r="J429" i="3"/>
  <c r="F429" i="3"/>
  <c r="I429" i="3"/>
  <c r="H429" i="3"/>
  <c r="K429" i="3"/>
  <c r="K311" i="3"/>
  <c r="J311" i="3"/>
  <c r="I311" i="3"/>
  <c r="F311" i="3"/>
  <c r="H311" i="3"/>
  <c r="H892" i="3"/>
  <c r="I892" i="3"/>
  <c r="J892" i="3"/>
  <c r="F892" i="3"/>
  <c r="K892" i="3"/>
  <c r="H932" i="3"/>
  <c r="J932" i="3"/>
  <c r="I932" i="3"/>
  <c r="F932" i="3"/>
  <c r="K932" i="3"/>
  <c r="H351" i="3"/>
  <c r="J351" i="3"/>
  <c r="I351" i="3"/>
  <c r="K351" i="3"/>
  <c r="F351" i="3"/>
  <c r="K586" i="3"/>
  <c r="I586" i="3"/>
  <c r="F586" i="3"/>
  <c r="H586" i="3"/>
  <c r="J586" i="3"/>
  <c r="J251" i="3"/>
  <c r="H251" i="3"/>
  <c r="I251" i="3"/>
  <c r="F251" i="3"/>
  <c r="K251" i="3"/>
  <c r="F500" i="3"/>
  <c r="J500" i="3"/>
  <c r="H500" i="3"/>
  <c r="K500" i="3"/>
  <c r="I500" i="3"/>
  <c r="F225" i="3"/>
  <c r="J225" i="3"/>
  <c r="I225" i="3"/>
  <c r="H225" i="3"/>
  <c r="K225" i="3"/>
  <c r="J433" i="3"/>
  <c r="K433" i="3"/>
  <c r="F433" i="3"/>
  <c r="I433" i="3"/>
  <c r="H433" i="3"/>
  <c r="I648" i="3"/>
  <c r="H648" i="3"/>
  <c r="F648" i="3"/>
  <c r="K648" i="3"/>
  <c r="J648" i="3"/>
  <c r="J409" i="3"/>
  <c r="K409" i="3"/>
  <c r="H409" i="3"/>
  <c r="I409" i="3"/>
  <c r="F409" i="3"/>
  <c r="K394" i="3"/>
  <c r="J394" i="3"/>
  <c r="I394" i="3"/>
  <c r="F394" i="3"/>
  <c r="H394" i="3"/>
  <c r="K685" i="3"/>
  <c r="H685" i="3"/>
  <c r="J685" i="3"/>
  <c r="F685" i="3"/>
  <c r="I685" i="3"/>
  <c r="H478" i="3"/>
  <c r="F478" i="3"/>
  <c r="I478" i="3"/>
  <c r="K478" i="3"/>
  <c r="J478" i="3"/>
  <c r="H146" i="3"/>
  <c r="K146" i="3"/>
  <c r="F146" i="3"/>
  <c r="I146" i="3"/>
  <c r="J146" i="3"/>
  <c r="F241" i="3"/>
  <c r="I241" i="3"/>
  <c r="H241" i="3"/>
  <c r="K241" i="3"/>
  <c r="J241" i="3"/>
  <c r="H154" i="3"/>
  <c r="K154" i="3"/>
  <c r="J154" i="3"/>
  <c r="F154" i="3"/>
  <c r="I154" i="3"/>
  <c r="H172" i="3"/>
  <c r="I172" i="3"/>
  <c r="J172" i="3"/>
  <c r="F172" i="3"/>
  <c r="K172" i="3"/>
  <c r="I847" i="3"/>
  <c r="J847" i="3"/>
  <c r="F847" i="3"/>
  <c r="H847" i="3"/>
  <c r="K847" i="3"/>
  <c r="I184" i="3"/>
  <c r="K184" i="3"/>
  <c r="J184" i="3"/>
  <c r="F184" i="3"/>
  <c r="H184" i="3"/>
  <c r="I242" i="3"/>
  <c r="F242" i="3"/>
  <c r="H242" i="3"/>
  <c r="J242" i="3"/>
  <c r="K242" i="3"/>
  <c r="J848" i="8"/>
  <c r="K848" i="8"/>
  <c r="K302" i="3"/>
  <c r="I302" i="3"/>
  <c r="H302" i="3"/>
  <c r="F302" i="3"/>
  <c r="J302" i="3"/>
  <c r="I512" i="3"/>
  <c r="H512" i="3"/>
  <c r="F512" i="3"/>
  <c r="K512" i="3"/>
  <c r="J512" i="3"/>
  <c r="F536" i="3"/>
  <c r="I536" i="3"/>
  <c r="K536" i="3"/>
  <c r="J536" i="3"/>
  <c r="H536" i="3"/>
  <c r="K275" i="3"/>
  <c r="H275" i="3"/>
  <c r="I275" i="3"/>
  <c r="J275" i="3"/>
  <c r="F275" i="3"/>
  <c r="K350" i="3"/>
  <c r="I350" i="3"/>
  <c r="H350" i="3"/>
  <c r="F350" i="3"/>
  <c r="J350" i="3"/>
  <c r="H760" i="3"/>
  <c r="K760" i="3"/>
  <c r="J760" i="3"/>
  <c r="F760" i="3"/>
  <c r="I760" i="3"/>
  <c r="K720" i="3"/>
  <c r="H720" i="3"/>
  <c r="J720" i="3"/>
  <c r="F720" i="3"/>
  <c r="I720" i="3"/>
  <c r="H715" i="3"/>
  <c r="F715" i="3"/>
  <c r="I715" i="3"/>
  <c r="K715" i="3"/>
  <c r="J715" i="3"/>
  <c r="H996" i="3"/>
  <c r="J996" i="3"/>
  <c r="I996" i="3"/>
  <c r="K996" i="3"/>
  <c r="F996" i="3"/>
  <c r="I820" i="3"/>
  <c r="H820" i="3"/>
  <c r="J820" i="3"/>
  <c r="K820" i="3"/>
  <c r="F820" i="3"/>
  <c r="J754" i="8"/>
  <c r="K754" i="8"/>
  <c r="K611" i="3"/>
  <c r="F611" i="3"/>
  <c r="I611" i="3"/>
  <c r="H611" i="3"/>
  <c r="J611" i="3"/>
  <c r="H859" i="3"/>
  <c r="F859" i="3"/>
  <c r="I859" i="3"/>
  <c r="J859" i="3"/>
  <c r="K859" i="3"/>
  <c r="F710" i="3"/>
  <c r="I710" i="3"/>
  <c r="J710" i="3"/>
  <c r="K710" i="3"/>
  <c r="H710" i="3"/>
  <c r="J833" i="3"/>
  <c r="K833" i="3"/>
  <c r="I833" i="3"/>
  <c r="H833" i="3"/>
  <c r="F833" i="3"/>
  <c r="I424" i="3"/>
  <c r="F424" i="3"/>
  <c r="H424" i="3"/>
  <c r="K424" i="3"/>
  <c r="J424" i="3"/>
  <c r="F703" i="3"/>
  <c r="H703" i="3"/>
  <c r="J703" i="3"/>
  <c r="I703" i="3"/>
  <c r="K703" i="3"/>
  <c r="H497" i="3"/>
  <c r="I497" i="3"/>
  <c r="F497" i="3"/>
  <c r="K497" i="3"/>
  <c r="J497" i="3"/>
  <c r="F269" i="3"/>
  <c r="K269" i="3"/>
  <c r="J269" i="3"/>
  <c r="H269" i="3"/>
  <c r="I269" i="3"/>
  <c r="F732" i="3"/>
  <c r="J732" i="3"/>
  <c r="K732" i="3"/>
  <c r="I732" i="3"/>
  <c r="H732" i="3"/>
  <c r="F662" i="3"/>
  <c r="H662" i="3"/>
  <c r="K662" i="3"/>
  <c r="I662" i="3"/>
  <c r="J662" i="3"/>
  <c r="J591" i="3"/>
  <c r="K591" i="3"/>
  <c r="I591" i="3"/>
  <c r="H591" i="3"/>
  <c r="F591" i="3"/>
  <c r="J884" i="3"/>
  <c r="I884" i="3"/>
  <c r="F884" i="3"/>
  <c r="H884" i="3"/>
  <c r="K884" i="3"/>
  <c r="K707" i="3"/>
  <c r="H707" i="3"/>
  <c r="J707" i="3"/>
  <c r="F707" i="3"/>
  <c r="I707" i="3"/>
  <c r="F711" i="3"/>
  <c r="H711" i="3"/>
  <c r="I711" i="3"/>
  <c r="K711" i="3"/>
  <c r="J711" i="3"/>
  <c r="K399" i="3"/>
  <c r="F399" i="3"/>
  <c r="H399" i="3"/>
  <c r="J399" i="3"/>
  <c r="I399" i="3"/>
  <c r="K988" i="8"/>
  <c r="J988" i="8"/>
  <c r="I329" i="3"/>
  <c r="F329" i="3"/>
  <c r="K329" i="3"/>
  <c r="J329" i="3"/>
  <c r="H329" i="3"/>
  <c r="K830" i="3"/>
  <c r="J830" i="3"/>
  <c r="H830" i="3"/>
  <c r="I830" i="3"/>
  <c r="F830" i="3"/>
  <c r="J546" i="3"/>
  <c r="K546" i="3"/>
  <c r="I546" i="3"/>
  <c r="H546" i="3"/>
  <c r="F546" i="3"/>
  <c r="I700" i="3"/>
  <c r="J700" i="3"/>
  <c r="H700" i="3"/>
  <c r="K700" i="3"/>
  <c r="F700" i="3"/>
  <c r="F525" i="3"/>
  <c r="K525" i="3"/>
  <c r="I525" i="3"/>
  <c r="H525" i="3"/>
  <c r="J525" i="3"/>
  <c r="J692" i="3"/>
  <c r="H692" i="3"/>
  <c r="F692" i="3"/>
  <c r="I692" i="3"/>
  <c r="K692" i="3"/>
  <c r="H973" i="3"/>
  <c r="F973" i="3"/>
  <c r="I973" i="3"/>
  <c r="K973" i="3"/>
  <c r="J973" i="3"/>
  <c r="J224" i="3"/>
  <c r="F224" i="3"/>
  <c r="H224" i="3"/>
  <c r="I224" i="3"/>
  <c r="K224" i="3"/>
  <c r="F774" i="3"/>
  <c r="H774" i="3"/>
  <c r="K774" i="3"/>
  <c r="J774" i="3"/>
  <c r="I774" i="3"/>
  <c r="F669" i="3"/>
  <c r="I669" i="3"/>
  <c r="K669" i="3"/>
  <c r="J669" i="3"/>
  <c r="H669" i="3"/>
  <c r="H247" i="3"/>
  <c r="I247" i="3"/>
  <c r="F247" i="3"/>
  <c r="K247" i="3"/>
  <c r="J247" i="3"/>
  <c r="J994" i="3"/>
  <c r="H994" i="3"/>
  <c r="K994" i="3"/>
  <c r="F994" i="3"/>
  <c r="I994" i="3"/>
  <c r="F523" i="3"/>
  <c r="J523" i="3"/>
  <c r="K523" i="3"/>
  <c r="I523" i="3"/>
  <c r="H523" i="3"/>
  <c r="I465" i="3"/>
  <c r="F465" i="3"/>
  <c r="H465" i="3"/>
  <c r="K465" i="3"/>
  <c r="J465" i="3"/>
  <c r="K336" i="3"/>
  <c r="J336" i="3"/>
  <c r="H336" i="3"/>
  <c r="F336" i="3"/>
  <c r="I336" i="3"/>
  <c r="J977" i="8"/>
  <c r="K977" i="8"/>
  <c r="I977" i="3"/>
  <c r="K977" i="3"/>
  <c r="F977" i="3"/>
  <c r="J977" i="3"/>
  <c r="H977" i="3"/>
  <c r="J540" i="3"/>
  <c r="F540" i="3"/>
  <c r="H540" i="3"/>
  <c r="I540" i="3"/>
  <c r="K540" i="3"/>
  <c r="K992" i="3"/>
  <c r="J992" i="3"/>
  <c r="H992" i="3"/>
  <c r="F992" i="3"/>
  <c r="I992" i="3"/>
  <c r="K277" i="3"/>
  <c r="I277" i="3"/>
  <c r="H277" i="3"/>
  <c r="J277" i="3"/>
  <c r="F277" i="3"/>
  <c r="K699" i="3"/>
  <c r="J699" i="3"/>
  <c r="F699" i="3"/>
  <c r="I699" i="3"/>
  <c r="H699" i="3"/>
  <c r="J281" i="3"/>
  <c r="H281" i="3"/>
  <c r="K281" i="3"/>
  <c r="F281" i="3"/>
  <c r="I281" i="3"/>
  <c r="I838" i="3"/>
  <c r="F838" i="3"/>
  <c r="H838" i="3"/>
  <c r="J838" i="3"/>
  <c r="K838" i="3"/>
  <c r="F354" i="3"/>
  <c r="J354" i="3"/>
  <c r="I354" i="3"/>
  <c r="H354" i="3"/>
  <c r="K354" i="3"/>
  <c r="J722" i="8"/>
  <c r="K722" i="8"/>
  <c r="K904" i="3"/>
  <c r="F904" i="3"/>
  <c r="I904" i="3"/>
  <c r="J904" i="3"/>
  <c r="H904" i="3"/>
  <c r="H960" i="3"/>
  <c r="K960" i="3"/>
  <c r="F960" i="3"/>
  <c r="J960" i="3"/>
  <c r="I960" i="3"/>
  <c r="J801" i="8"/>
  <c r="K801" i="8"/>
  <c r="J823" i="8"/>
  <c r="K823" i="8"/>
  <c r="K835" i="8"/>
  <c r="J835" i="8"/>
  <c r="I563" i="3"/>
  <c r="J563" i="3"/>
  <c r="H563" i="3"/>
  <c r="F563" i="3"/>
  <c r="K563" i="3"/>
  <c r="I331" i="3"/>
  <c r="H331" i="3"/>
  <c r="J331" i="3"/>
  <c r="F331" i="3"/>
  <c r="K331" i="3"/>
  <c r="H580" i="3"/>
  <c r="K580" i="3"/>
  <c r="F580" i="3"/>
  <c r="I580" i="3"/>
  <c r="J580" i="3"/>
  <c r="K870" i="8"/>
  <c r="J870" i="8"/>
  <c r="K927" i="8"/>
  <c r="J927" i="8"/>
  <c r="I775" i="3"/>
  <c r="H775" i="3"/>
  <c r="F775" i="3"/>
  <c r="K775" i="3"/>
  <c r="J775" i="3"/>
  <c r="J758" i="8"/>
  <c r="K758" i="8"/>
  <c r="F487" i="3"/>
  <c r="H487" i="3"/>
  <c r="J487" i="3"/>
  <c r="I487" i="3"/>
  <c r="K487" i="3"/>
  <c r="H427" i="3"/>
  <c r="J427" i="3"/>
  <c r="F427" i="3"/>
  <c r="I427" i="3"/>
  <c r="K427" i="3"/>
  <c r="I630" i="3"/>
  <c r="H630" i="3"/>
  <c r="F630" i="3"/>
  <c r="K630" i="3"/>
  <c r="J630" i="3"/>
  <c r="I334" i="3"/>
  <c r="H334" i="3"/>
  <c r="K334" i="3"/>
  <c r="J334" i="3"/>
  <c r="F334" i="3"/>
  <c r="J712" i="3"/>
  <c r="H712" i="3"/>
  <c r="F712" i="3"/>
  <c r="K712" i="3"/>
  <c r="I712" i="3"/>
  <c r="J227" i="3"/>
  <c r="K227" i="3"/>
  <c r="I227" i="3"/>
  <c r="H227" i="3"/>
  <c r="F227" i="3"/>
  <c r="H404" i="3"/>
  <c r="K404" i="3"/>
  <c r="J404" i="3"/>
  <c r="I404" i="3"/>
  <c r="F404" i="3"/>
  <c r="I234" i="3"/>
  <c r="F234" i="3"/>
  <c r="J234" i="3"/>
  <c r="H234" i="3"/>
  <c r="K234" i="3"/>
  <c r="J803" i="8"/>
  <c r="K803" i="8"/>
  <c r="F727" i="3"/>
  <c r="J727" i="3"/>
  <c r="H727" i="3"/>
  <c r="K727" i="3"/>
  <c r="I727" i="3"/>
  <c r="J502" i="3"/>
  <c r="K502" i="3"/>
  <c r="F502" i="3"/>
  <c r="I502" i="3"/>
  <c r="H502" i="3"/>
  <c r="K898" i="8"/>
  <c r="J898" i="8"/>
  <c r="F549" i="3"/>
  <c r="H549" i="3"/>
  <c r="J549" i="3"/>
  <c r="K549" i="3"/>
  <c r="I549" i="3"/>
  <c r="K513" i="3"/>
  <c r="F513" i="3"/>
  <c r="I513" i="3"/>
  <c r="J513" i="3"/>
  <c r="H513" i="3"/>
  <c r="J386" i="3"/>
  <c r="H386" i="3"/>
  <c r="K386" i="3"/>
  <c r="F386" i="3"/>
  <c r="I386" i="3"/>
  <c r="F882" i="3"/>
  <c r="K882" i="3"/>
  <c r="J882" i="3"/>
  <c r="H882" i="3"/>
  <c r="I882" i="3"/>
  <c r="J205" i="3"/>
  <c r="K205" i="3"/>
  <c r="I205" i="3"/>
  <c r="F205" i="3"/>
  <c r="H205" i="3"/>
  <c r="I152" i="3"/>
  <c r="K152" i="3"/>
  <c r="H152" i="3"/>
  <c r="F152" i="3"/>
  <c r="J152" i="3"/>
  <c r="H207" i="3"/>
  <c r="J207" i="3"/>
  <c r="I207" i="3"/>
  <c r="F207" i="3"/>
  <c r="K207" i="3"/>
  <c r="I168" i="3"/>
  <c r="F168" i="3"/>
  <c r="H168" i="3"/>
  <c r="J168" i="3"/>
  <c r="K168" i="3"/>
  <c r="I910" i="3"/>
  <c r="K910" i="3"/>
  <c r="F910" i="3"/>
  <c r="H910" i="3"/>
  <c r="J910" i="3"/>
  <c r="H198" i="3"/>
  <c r="F198" i="3"/>
  <c r="J198" i="3"/>
  <c r="K198" i="3"/>
  <c r="I198" i="3"/>
  <c r="F189" i="3"/>
  <c r="K189" i="3"/>
  <c r="H189" i="3"/>
  <c r="J189" i="3"/>
  <c r="I189" i="3"/>
  <c r="K422" i="3"/>
  <c r="I422" i="3"/>
  <c r="F422" i="3"/>
  <c r="H422" i="3"/>
  <c r="J422" i="3"/>
  <c r="K845" i="3"/>
  <c r="J845" i="3"/>
  <c r="I845" i="3"/>
  <c r="F845" i="3"/>
  <c r="H845" i="3"/>
  <c r="K991" i="8"/>
  <c r="J991" i="8"/>
  <c r="F603" i="3"/>
  <c r="J603" i="3"/>
  <c r="K603" i="3"/>
  <c r="I603" i="3"/>
  <c r="H603" i="3"/>
  <c r="H473" i="3"/>
  <c r="K473" i="3"/>
  <c r="J473" i="3"/>
  <c r="F473" i="3"/>
  <c r="I473" i="3"/>
  <c r="I293" i="3"/>
  <c r="K293" i="3"/>
  <c r="J293" i="3"/>
  <c r="F293" i="3"/>
  <c r="H293" i="3"/>
  <c r="F724" i="3"/>
  <c r="I724" i="3"/>
  <c r="H724" i="3"/>
  <c r="K724" i="3"/>
  <c r="J724" i="3"/>
  <c r="H966" i="3"/>
  <c r="I966" i="3"/>
  <c r="K966" i="3"/>
  <c r="F966" i="3"/>
  <c r="J966" i="3"/>
  <c r="H857" i="3"/>
  <c r="K857" i="3"/>
  <c r="F857" i="3"/>
  <c r="I857" i="3"/>
  <c r="J857" i="3"/>
  <c r="K383" i="3"/>
  <c r="J383" i="3"/>
  <c r="F383" i="3"/>
  <c r="H383" i="3"/>
  <c r="I383" i="3"/>
  <c r="F888" i="3"/>
  <c r="J888" i="3"/>
  <c r="I888" i="3"/>
  <c r="K888" i="3"/>
  <c r="H888" i="3"/>
  <c r="F357" i="3"/>
  <c r="J357" i="3"/>
  <c r="H357" i="3"/>
  <c r="K357" i="3"/>
  <c r="I357" i="3"/>
  <c r="J716" i="3"/>
  <c r="F716" i="3"/>
  <c r="H716" i="3"/>
  <c r="I716" i="3"/>
  <c r="K716" i="3"/>
  <c r="I265" i="3"/>
  <c r="H265" i="3"/>
  <c r="J265" i="3"/>
  <c r="F265" i="3"/>
  <c r="K265" i="3"/>
  <c r="J875" i="8"/>
  <c r="K875" i="8"/>
  <c r="H644" i="3"/>
  <c r="J644" i="3"/>
  <c r="F644" i="3"/>
  <c r="I644" i="3"/>
  <c r="K644" i="3"/>
  <c r="J909" i="3"/>
  <c r="K909" i="3"/>
  <c r="F909" i="3"/>
  <c r="I909" i="3"/>
  <c r="H909" i="3"/>
  <c r="N992" i="2"/>
  <c r="I1000" i="3"/>
  <c r="O992" i="2"/>
  <c r="F1000" i="3"/>
  <c r="K1000" i="3"/>
  <c r="J1000" i="3"/>
  <c r="H1000" i="3"/>
  <c r="I304" i="3"/>
  <c r="F304" i="3"/>
  <c r="H304" i="3"/>
  <c r="J304" i="3"/>
  <c r="K304" i="3"/>
  <c r="J691" i="8"/>
  <c r="K691" i="8"/>
  <c r="H628" i="3"/>
  <c r="K628" i="3"/>
  <c r="J628" i="3"/>
  <c r="F628" i="3"/>
  <c r="I628" i="3"/>
  <c r="J851" i="8"/>
  <c r="K851" i="8"/>
  <c r="H975" i="3"/>
  <c r="K975" i="3"/>
  <c r="I975" i="3"/>
  <c r="F975" i="3"/>
  <c r="J975" i="3"/>
  <c r="K843" i="3"/>
  <c r="J843" i="3"/>
  <c r="I843" i="3"/>
  <c r="F843" i="3"/>
  <c r="H843" i="3"/>
  <c r="F984" i="3"/>
  <c r="J984" i="3"/>
  <c r="I984" i="3"/>
  <c r="K984" i="3"/>
  <c r="H984" i="3"/>
  <c r="F674" i="3"/>
  <c r="K674" i="3"/>
  <c r="H674" i="3"/>
  <c r="J674" i="3"/>
  <c r="I674" i="3"/>
  <c r="I519" i="3"/>
  <c r="J519" i="3"/>
  <c r="F519" i="3"/>
  <c r="K519" i="3"/>
  <c r="H519" i="3"/>
  <c r="J509" i="3"/>
  <c r="F509" i="3"/>
  <c r="H509" i="3"/>
  <c r="K509" i="3"/>
  <c r="I509" i="3"/>
  <c r="K369" i="3"/>
  <c r="H369" i="3"/>
  <c r="F369" i="3"/>
  <c r="I369" i="3"/>
  <c r="J369" i="3"/>
  <c r="K384" i="3"/>
  <c r="I384" i="3"/>
  <c r="J384" i="3"/>
  <c r="F384" i="3"/>
  <c r="H384" i="3"/>
  <c r="F425" i="3"/>
  <c r="H425" i="3"/>
  <c r="K425" i="3"/>
  <c r="J425" i="3"/>
  <c r="I425" i="3"/>
  <c r="K679" i="3"/>
  <c r="H679" i="3"/>
  <c r="F679" i="3"/>
  <c r="I679" i="3"/>
  <c r="J679" i="3"/>
  <c r="K501" i="3"/>
  <c r="H501" i="3"/>
  <c r="F501" i="3"/>
  <c r="I501" i="3"/>
  <c r="J501" i="3"/>
  <c r="I330" i="3"/>
  <c r="H330" i="3"/>
  <c r="J330" i="3"/>
  <c r="K330" i="3"/>
  <c r="F330" i="3"/>
  <c r="K890" i="8"/>
  <c r="J890" i="8"/>
  <c r="F499" i="3"/>
  <c r="H499" i="3"/>
  <c r="J499" i="3"/>
  <c r="I499" i="3"/>
  <c r="K499" i="3"/>
  <c r="K746" i="8"/>
  <c r="J746" i="8"/>
  <c r="J511" i="3"/>
  <c r="F511" i="3"/>
  <c r="H511" i="3"/>
  <c r="I511" i="3"/>
  <c r="K511" i="3"/>
  <c r="J940" i="3"/>
  <c r="K940" i="3"/>
  <c r="I940" i="3"/>
  <c r="F940" i="3"/>
  <c r="H940" i="3"/>
  <c r="F418" i="3"/>
  <c r="K418" i="3"/>
  <c r="J418" i="3"/>
  <c r="I418" i="3"/>
  <c r="H418" i="3"/>
  <c r="F423" i="3"/>
  <c r="K423" i="3"/>
  <c r="I423" i="3"/>
  <c r="J423" i="3"/>
  <c r="H423" i="3"/>
  <c r="J627" i="3"/>
  <c r="K627" i="3"/>
  <c r="F627" i="3"/>
  <c r="I627" i="3"/>
  <c r="H627" i="3"/>
  <c r="K204" i="3"/>
  <c r="J204" i="3"/>
  <c r="H204" i="3"/>
  <c r="I204" i="3"/>
  <c r="F204" i="3"/>
  <c r="I455" i="3"/>
  <c r="H455" i="3"/>
  <c r="F455" i="3"/>
  <c r="K455" i="3"/>
  <c r="J455" i="3"/>
  <c r="K973" i="8"/>
  <c r="J973" i="8"/>
  <c r="K345" i="3"/>
  <c r="H345" i="3"/>
  <c r="J345" i="3"/>
  <c r="F345" i="3"/>
  <c r="I345" i="3"/>
  <c r="I558" i="3"/>
  <c r="H558" i="3"/>
  <c r="K558" i="3"/>
  <c r="F558" i="3"/>
  <c r="J558" i="3"/>
  <c r="F392" i="3"/>
  <c r="I392" i="3"/>
  <c r="K392" i="3"/>
  <c r="H392" i="3"/>
  <c r="J392" i="3"/>
  <c r="I589" i="3"/>
  <c r="J589" i="3"/>
  <c r="H589" i="3"/>
  <c r="K589" i="3"/>
  <c r="F589" i="3"/>
  <c r="F402" i="3"/>
  <c r="I402" i="3"/>
  <c r="J402" i="3"/>
  <c r="H402" i="3"/>
  <c r="K402" i="3"/>
  <c r="J944" i="3"/>
  <c r="F944" i="3"/>
  <c r="I944" i="3"/>
  <c r="K944" i="3"/>
  <c r="H944" i="3"/>
  <c r="H660" i="3"/>
  <c r="J660" i="3"/>
  <c r="F660" i="3"/>
  <c r="K660" i="3"/>
  <c r="I660" i="3"/>
  <c r="K755" i="3"/>
  <c r="F755" i="3"/>
  <c r="I755" i="3"/>
  <c r="J755" i="3"/>
  <c r="H755" i="3"/>
  <c r="H817" i="3"/>
  <c r="I817" i="3"/>
  <c r="K817" i="3"/>
  <c r="J817" i="3"/>
  <c r="F817" i="3"/>
  <c r="H745" i="3"/>
  <c r="J745" i="3"/>
  <c r="K745" i="3"/>
  <c r="F745" i="3"/>
  <c r="I745" i="3"/>
  <c r="J641" i="3"/>
  <c r="K641" i="3"/>
  <c r="H641" i="3"/>
  <c r="I641" i="3"/>
  <c r="F641" i="3"/>
  <c r="K638" i="3"/>
  <c r="H638" i="3"/>
  <c r="J638" i="3"/>
  <c r="F638" i="3"/>
  <c r="I638" i="3"/>
  <c r="J1001" i="3"/>
  <c r="F1001" i="3"/>
  <c r="O993" i="2"/>
  <c r="K1001" i="3"/>
  <c r="N993" i="2"/>
  <c r="H1001" i="3"/>
  <c r="I1001" i="3"/>
  <c r="F543" i="3"/>
  <c r="H543" i="3"/>
  <c r="J543" i="3"/>
  <c r="I543" i="3"/>
  <c r="K543" i="3"/>
  <c r="K871" i="8"/>
  <c r="J871" i="8"/>
  <c r="F796" i="3"/>
  <c r="H796" i="3"/>
  <c r="K796" i="3"/>
  <c r="I796" i="3"/>
  <c r="J796" i="3"/>
  <c r="J841" i="8"/>
  <c r="K841" i="8"/>
  <c r="H412" i="3"/>
  <c r="F412" i="3"/>
  <c r="I412" i="3"/>
  <c r="J412" i="3"/>
  <c r="K412" i="3"/>
  <c r="F797" i="3"/>
  <c r="H797" i="3"/>
  <c r="I797" i="3"/>
  <c r="K797" i="3"/>
  <c r="J797" i="3"/>
  <c r="J718" i="8"/>
  <c r="K718" i="8"/>
  <c r="J762" i="3"/>
  <c r="K762" i="3"/>
  <c r="F762" i="3"/>
  <c r="H762" i="3"/>
  <c r="I762" i="3"/>
  <c r="F577" i="3"/>
  <c r="I577" i="3"/>
  <c r="J577" i="3"/>
  <c r="H577" i="3"/>
  <c r="K577" i="3"/>
  <c r="J930" i="8"/>
  <c r="K930" i="8"/>
  <c r="H935" i="3"/>
  <c r="I935" i="3"/>
  <c r="F935" i="3"/>
  <c r="K935" i="3"/>
  <c r="J935" i="3"/>
  <c r="I592" i="3"/>
  <c r="K592" i="3"/>
  <c r="F592" i="3"/>
  <c r="J592" i="3"/>
  <c r="H592" i="3"/>
  <c r="H765" i="3"/>
  <c r="I765" i="3"/>
  <c r="J765" i="3"/>
  <c r="K765" i="3"/>
  <c r="F765" i="3"/>
  <c r="J834" i="8"/>
  <c r="K834" i="8"/>
  <c r="H963" i="3"/>
  <c r="K963" i="3"/>
  <c r="I963" i="3"/>
  <c r="J963" i="3"/>
  <c r="F963" i="3"/>
  <c r="J734" i="8"/>
  <c r="K734" i="8"/>
  <c r="J775" i="8"/>
  <c r="K775" i="8"/>
  <c r="J916" i="8"/>
  <c r="K916" i="8"/>
  <c r="F632" i="3"/>
  <c r="J632" i="3"/>
  <c r="K632" i="3"/>
  <c r="I632" i="3"/>
  <c r="H632" i="3"/>
  <c r="F921" i="3"/>
  <c r="K921" i="3"/>
  <c r="H921" i="3"/>
  <c r="I921" i="3"/>
  <c r="J921" i="3"/>
  <c r="J903" i="3"/>
  <c r="F903" i="3"/>
  <c r="K903" i="3"/>
  <c r="H903" i="3"/>
  <c r="I903" i="3"/>
  <c r="F890" i="3"/>
  <c r="I890" i="3"/>
  <c r="J890" i="3"/>
  <c r="K890" i="3"/>
  <c r="H890" i="3"/>
  <c r="K815" i="3"/>
  <c r="I815" i="3"/>
  <c r="J815" i="3"/>
  <c r="F815" i="3"/>
  <c r="H815" i="3"/>
  <c r="K938" i="3"/>
  <c r="I938" i="3"/>
  <c r="H938" i="3"/>
  <c r="F938" i="3"/>
  <c r="J938" i="3"/>
  <c r="H574" i="3"/>
  <c r="K574" i="3"/>
  <c r="F574" i="3"/>
  <c r="J574" i="3"/>
  <c r="I574" i="3"/>
  <c r="F254" i="3"/>
  <c r="H254" i="3"/>
  <c r="J254" i="3"/>
  <c r="I254" i="3"/>
  <c r="K254" i="3"/>
  <c r="J964" i="8"/>
  <c r="K964" i="8"/>
  <c r="H866" i="3"/>
  <c r="I866" i="3"/>
  <c r="K866" i="3"/>
  <c r="J866" i="3"/>
  <c r="F866" i="3"/>
  <c r="F403" i="3"/>
  <c r="J403" i="3"/>
  <c r="H403" i="3"/>
  <c r="I403" i="3"/>
  <c r="K403" i="3"/>
  <c r="J825" i="8"/>
  <c r="K825" i="8"/>
  <c r="K377" i="3"/>
  <c r="F377" i="3"/>
  <c r="H377" i="3"/>
  <c r="J377" i="3"/>
  <c r="I377" i="3"/>
  <c r="I553" i="3"/>
  <c r="K553" i="3"/>
  <c r="J553" i="3"/>
  <c r="F553" i="3"/>
  <c r="H553" i="3"/>
  <c r="F573" i="3"/>
  <c r="H573" i="3"/>
  <c r="J573" i="3"/>
  <c r="K573" i="3"/>
  <c r="I573" i="3"/>
  <c r="H983" i="3"/>
  <c r="F983" i="3"/>
  <c r="K983" i="3"/>
  <c r="J983" i="3"/>
  <c r="I983" i="3"/>
  <c r="K736" i="8"/>
  <c r="J736" i="8"/>
  <c r="K744" i="8"/>
  <c r="J744" i="8"/>
  <c r="H761" i="3"/>
  <c r="J761" i="3"/>
  <c r="I761" i="3"/>
  <c r="F761" i="3"/>
  <c r="K761" i="3"/>
  <c r="I524" i="3"/>
  <c r="F524" i="3"/>
  <c r="J524" i="3"/>
  <c r="H524" i="3"/>
  <c r="K524" i="3"/>
  <c r="F978" i="3"/>
  <c r="K978" i="3"/>
  <c r="I978" i="3"/>
  <c r="J978" i="3"/>
  <c r="H978" i="3"/>
  <c r="F475" i="3"/>
  <c r="K475" i="3"/>
  <c r="H475" i="3"/>
  <c r="J475" i="3"/>
  <c r="I475" i="3"/>
  <c r="H881" i="3"/>
  <c r="K881" i="3"/>
  <c r="J881" i="3"/>
  <c r="I881" i="3"/>
  <c r="F881" i="3"/>
  <c r="K959" i="8"/>
  <c r="J959" i="8"/>
  <c r="H848" i="3"/>
  <c r="F848" i="3"/>
  <c r="I848" i="3"/>
  <c r="K848" i="3"/>
  <c r="J848" i="3"/>
  <c r="K981" i="3"/>
  <c r="H981" i="3"/>
  <c r="I981" i="3"/>
  <c r="J981" i="3"/>
  <c r="F981" i="3"/>
  <c r="I623" i="3"/>
  <c r="F623" i="3"/>
  <c r="J623" i="3"/>
  <c r="H623" i="3"/>
  <c r="K623" i="3"/>
  <c r="K874" i="8"/>
  <c r="J874" i="8"/>
  <c r="H957" i="3"/>
  <c r="J957" i="3"/>
  <c r="F957" i="3"/>
  <c r="I957" i="3"/>
  <c r="K957" i="3"/>
  <c r="I777" i="3"/>
  <c r="J777" i="3"/>
  <c r="K777" i="3"/>
  <c r="H777" i="3"/>
  <c r="F777" i="3"/>
  <c r="H534" i="3"/>
  <c r="F534" i="3"/>
  <c r="I534" i="3"/>
  <c r="J534" i="3"/>
  <c r="K534" i="3"/>
  <c r="F907" i="3"/>
  <c r="K907" i="3"/>
  <c r="J907" i="3"/>
  <c r="H907" i="3"/>
  <c r="I907" i="3"/>
  <c r="I564" i="3"/>
  <c r="F564" i="3"/>
  <c r="J564" i="3"/>
  <c r="K564" i="3"/>
  <c r="H564" i="3"/>
  <c r="I780" i="3"/>
  <c r="K780" i="3"/>
  <c r="J780" i="3"/>
  <c r="H780" i="3"/>
  <c r="F780" i="3"/>
  <c r="K860" i="8"/>
  <c r="J860" i="8"/>
  <c r="F624" i="3"/>
  <c r="K624" i="3"/>
  <c r="I624" i="3"/>
  <c r="J624" i="3"/>
  <c r="H624" i="3"/>
  <c r="K893" i="3"/>
  <c r="I893" i="3"/>
  <c r="J893" i="3"/>
  <c r="F893" i="3"/>
  <c r="H893" i="3"/>
  <c r="F686" i="3"/>
  <c r="H686" i="3"/>
  <c r="J686" i="3"/>
  <c r="K686" i="3"/>
  <c r="I686" i="3"/>
  <c r="F844" i="3"/>
  <c r="H844" i="3"/>
  <c r="J844" i="3"/>
  <c r="I844" i="3"/>
  <c r="K844" i="3"/>
  <c r="F677" i="3"/>
  <c r="J677" i="3"/>
  <c r="I677" i="3"/>
  <c r="H677" i="3"/>
  <c r="K677" i="3"/>
  <c r="F779" i="3"/>
  <c r="J779" i="3"/>
  <c r="I779" i="3"/>
  <c r="H779" i="3"/>
  <c r="K779" i="3"/>
  <c r="H521" i="3"/>
  <c r="J521" i="3"/>
  <c r="I521" i="3"/>
  <c r="F521" i="3"/>
  <c r="K521" i="3"/>
  <c r="J361" i="3"/>
  <c r="F361" i="3"/>
  <c r="I361" i="3"/>
  <c r="H361" i="3"/>
  <c r="K361" i="3"/>
  <c r="F576" i="3"/>
  <c r="J576" i="3"/>
  <c r="I576" i="3"/>
  <c r="K576" i="3"/>
  <c r="H576" i="3"/>
  <c r="K340" i="3"/>
  <c r="H340" i="3"/>
  <c r="J340" i="3"/>
  <c r="I340" i="3"/>
  <c r="F340" i="3"/>
  <c r="J289" i="3"/>
  <c r="F289" i="3"/>
  <c r="K289" i="3"/>
  <c r="I289" i="3"/>
  <c r="H289" i="3"/>
  <c r="F420" i="3"/>
  <c r="H420" i="3"/>
  <c r="J420" i="3"/>
  <c r="I420" i="3"/>
  <c r="K420" i="3"/>
  <c r="K846" i="3"/>
  <c r="F846" i="3"/>
  <c r="I846" i="3"/>
  <c r="H846" i="3"/>
  <c r="J846" i="3"/>
  <c r="K535" i="3"/>
  <c r="F535" i="3"/>
  <c r="H535" i="3"/>
  <c r="J535" i="3"/>
  <c r="I535" i="3"/>
  <c r="K806" i="3"/>
  <c r="I806" i="3"/>
  <c r="J806" i="3"/>
  <c r="H806" i="3"/>
  <c r="F806" i="3"/>
  <c r="K793" i="8"/>
  <c r="J793" i="8"/>
  <c r="F795" i="3"/>
  <c r="H795" i="3"/>
  <c r="J795" i="3"/>
  <c r="I795" i="3"/>
  <c r="K795" i="3"/>
  <c r="K711" i="8"/>
  <c r="J711" i="8"/>
  <c r="J757" i="8"/>
  <c r="K757" i="8"/>
  <c r="K826" i="3"/>
  <c r="F826" i="3"/>
  <c r="I826" i="3"/>
  <c r="J826" i="3"/>
  <c r="H826" i="3"/>
  <c r="K744" i="3"/>
  <c r="F744" i="3"/>
  <c r="I744" i="3"/>
  <c r="H744" i="3"/>
  <c r="J744" i="3"/>
  <c r="I464" i="3"/>
  <c r="J464" i="3"/>
  <c r="K464" i="3"/>
  <c r="H464" i="3"/>
  <c r="F464" i="3"/>
  <c r="J764" i="8"/>
  <c r="K764" i="8"/>
  <c r="J709" i="8"/>
  <c r="K709" i="8"/>
  <c r="F956" i="3"/>
  <c r="I956" i="3"/>
  <c r="H956" i="3"/>
  <c r="J956" i="3"/>
  <c r="K956" i="3"/>
  <c r="I461" i="3"/>
  <c r="K461" i="3"/>
  <c r="F461" i="3"/>
  <c r="J461" i="3"/>
  <c r="H461" i="3"/>
  <c r="H343" i="3"/>
  <c r="F343" i="3"/>
  <c r="J343" i="3"/>
  <c r="I343" i="3"/>
  <c r="K343" i="3"/>
  <c r="K772" i="8"/>
  <c r="J772" i="8"/>
  <c r="J911" i="3"/>
  <c r="K911" i="3"/>
  <c r="I911" i="3"/>
  <c r="F911" i="3"/>
  <c r="H911" i="3"/>
  <c r="H995" i="3"/>
  <c r="I995" i="3"/>
  <c r="K995" i="3"/>
  <c r="F995" i="3"/>
  <c r="J995" i="3"/>
  <c r="J786" i="8"/>
  <c r="K786" i="8"/>
  <c r="F889" i="3"/>
  <c r="I889" i="3"/>
  <c r="H889" i="3"/>
  <c r="J889" i="3"/>
  <c r="K889" i="3"/>
  <c r="F986" i="3"/>
  <c r="K986" i="3"/>
  <c r="H986" i="3"/>
  <c r="I986" i="3"/>
  <c r="J986" i="3"/>
  <c r="I621" i="3"/>
  <c r="F621" i="3"/>
  <c r="K621" i="3"/>
  <c r="H621" i="3"/>
  <c r="J621" i="3"/>
  <c r="I782" i="3"/>
  <c r="H782" i="3"/>
  <c r="K782" i="3"/>
  <c r="F782" i="3"/>
  <c r="J782" i="3"/>
  <c r="H655" i="3"/>
  <c r="I655" i="3"/>
  <c r="J655" i="3"/>
  <c r="F655" i="3"/>
  <c r="K655" i="3"/>
  <c r="I807" i="3"/>
  <c r="H807" i="3"/>
  <c r="F807" i="3"/>
  <c r="K807" i="3"/>
  <c r="J807" i="3"/>
  <c r="F829" i="3"/>
  <c r="I829" i="3"/>
  <c r="H829" i="3"/>
  <c r="J829" i="3"/>
  <c r="K829" i="3"/>
  <c r="I688" i="3"/>
  <c r="H688" i="3"/>
  <c r="F688" i="3"/>
  <c r="J688" i="3"/>
  <c r="K688" i="3"/>
  <c r="K952" i="3"/>
  <c r="H952" i="3"/>
  <c r="J952" i="3"/>
  <c r="F952" i="3"/>
  <c r="I952" i="3"/>
  <c r="K875" i="3"/>
  <c r="H875" i="3"/>
  <c r="J875" i="3"/>
  <c r="I875" i="3"/>
  <c r="F875" i="3"/>
  <c r="J617" i="3"/>
  <c r="H617" i="3"/>
  <c r="I617" i="3"/>
  <c r="K617" i="3"/>
  <c r="F617" i="3"/>
  <c r="I333" i="3"/>
  <c r="J333" i="3"/>
  <c r="F333" i="3"/>
  <c r="K333" i="3"/>
  <c r="H333" i="3"/>
  <c r="I850" i="3"/>
  <c r="J850" i="3"/>
  <c r="H850" i="3"/>
  <c r="K850" i="3"/>
  <c r="F850" i="3"/>
  <c r="J301" i="3"/>
  <c r="H301" i="3"/>
  <c r="F301" i="3"/>
  <c r="I301" i="3"/>
  <c r="K301" i="3"/>
  <c r="F946" i="3"/>
  <c r="I946" i="3"/>
  <c r="H946" i="3"/>
  <c r="J946" i="3"/>
  <c r="K946" i="3"/>
  <c r="H397" i="3"/>
  <c r="I397" i="3"/>
  <c r="K397" i="3"/>
  <c r="F397" i="3"/>
  <c r="J397" i="3"/>
  <c r="K727" i="8"/>
  <c r="J727" i="8"/>
  <c r="H651" i="3"/>
  <c r="I651" i="3"/>
  <c r="K651" i="3"/>
  <c r="F651" i="3"/>
  <c r="J651" i="3"/>
  <c r="H526" i="3"/>
  <c r="J526" i="3"/>
  <c r="K526" i="3"/>
  <c r="I526" i="3"/>
  <c r="F526" i="3"/>
  <c r="J813" i="3"/>
  <c r="H813" i="3"/>
  <c r="I813" i="3"/>
  <c r="F813" i="3"/>
  <c r="K813" i="3"/>
  <c r="F714" i="3"/>
  <c r="H714" i="3"/>
  <c r="K714" i="3"/>
  <c r="J714" i="3"/>
  <c r="I714" i="3"/>
  <c r="K896" i="8"/>
  <c r="J896" i="8"/>
  <c r="J756" i="3"/>
  <c r="F756" i="3"/>
  <c r="H756" i="3"/>
  <c r="I756" i="3"/>
  <c r="K756" i="3"/>
  <c r="J725" i="8"/>
  <c r="K725" i="8"/>
  <c r="K484" i="3"/>
  <c r="H484" i="3"/>
  <c r="I484" i="3"/>
  <c r="F484" i="3"/>
  <c r="J484" i="3"/>
  <c r="H781" i="3"/>
  <c r="J781" i="3"/>
  <c r="K781" i="3"/>
  <c r="F781" i="3"/>
  <c r="I781" i="3"/>
  <c r="K951" i="3"/>
  <c r="F951" i="3"/>
  <c r="H951" i="3"/>
  <c r="J951" i="3"/>
  <c r="I951" i="3"/>
  <c r="K593" i="3"/>
  <c r="J593" i="3"/>
  <c r="I593" i="3"/>
  <c r="F593" i="3"/>
  <c r="H593" i="3"/>
  <c r="J559" i="3"/>
  <c r="F559" i="3"/>
  <c r="I559" i="3"/>
  <c r="H559" i="3"/>
  <c r="K559" i="3"/>
  <c r="I658" i="3"/>
  <c r="H658" i="3"/>
  <c r="J658" i="3"/>
  <c r="K658" i="3"/>
  <c r="F658" i="3"/>
  <c r="J720" i="8"/>
  <c r="K720" i="8"/>
  <c r="K805" i="8"/>
  <c r="J805" i="8"/>
  <c r="J829" i="8"/>
  <c r="K829" i="8"/>
  <c r="F445" i="3"/>
  <c r="K445" i="3"/>
  <c r="H445" i="3"/>
  <c r="J445" i="3"/>
  <c r="I445" i="3"/>
  <c r="J806" i="8"/>
  <c r="K806" i="8"/>
  <c r="J840" i="8"/>
  <c r="K840" i="8"/>
  <c r="I864" i="3"/>
  <c r="H864" i="3"/>
  <c r="F864" i="3"/>
  <c r="J864" i="3"/>
  <c r="K864" i="3"/>
  <c r="J853" i="8"/>
  <c r="K853" i="8"/>
  <c r="I749" i="3"/>
  <c r="J749" i="3"/>
  <c r="H749" i="3"/>
  <c r="K749" i="3"/>
  <c r="F749" i="3"/>
  <c r="H967" i="3"/>
  <c r="I967" i="3"/>
  <c r="J967" i="3"/>
  <c r="F967" i="3"/>
  <c r="K967" i="3"/>
  <c r="K545" i="3"/>
  <c r="J545" i="3"/>
  <c r="H545" i="3"/>
  <c r="I545" i="3"/>
  <c r="F545" i="3"/>
  <c r="H522" i="3"/>
  <c r="F522" i="3"/>
  <c r="I522" i="3"/>
  <c r="K522" i="3"/>
  <c r="J522" i="3"/>
  <c r="F279" i="3"/>
  <c r="H279" i="3"/>
  <c r="K279" i="3"/>
  <c r="I279" i="3"/>
  <c r="J279" i="3"/>
  <c r="H706" i="3"/>
  <c r="J706" i="3"/>
  <c r="K706" i="3"/>
  <c r="I706" i="3"/>
  <c r="F706" i="3"/>
  <c r="H979" i="3"/>
  <c r="K979" i="3"/>
  <c r="I979" i="3"/>
  <c r="J979" i="3"/>
  <c r="F979" i="3"/>
  <c r="H653" i="3"/>
  <c r="K653" i="3"/>
  <c r="I653" i="3"/>
  <c r="F653" i="3"/>
  <c r="J653" i="3"/>
  <c r="K699" i="8"/>
  <c r="J699" i="8"/>
  <c r="I477" i="3"/>
  <c r="F477" i="3"/>
  <c r="J477" i="3"/>
  <c r="H477" i="3"/>
  <c r="K477" i="3"/>
  <c r="J704" i="3"/>
  <c r="K704" i="3"/>
  <c r="F704" i="3"/>
  <c r="I704" i="3"/>
  <c r="H704" i="3"/>
  <c r="J832" i="3"/>
  <c r="K832" i="3"/>
  <c r="H832" i="3"/>
  <c r="I832" i="3"/>
  <c r="F832" i="3"/>
  <c r="F431" i="3"/>
  <c r="I431" i="3"/>
  <c r="J431" i="3"/>
  <c r="H431" i="3"/>
  <c r="K431" i="3"/>
  <c r="H594" i="3"/>
  <c r="K594" i="3"/>
  <c r="J594" i="3"/>
  <c r="F594" i="3"/>
  <c r="I594" i="3"/>
  <c r="F825" i="3"/>
  <c r="H825" i="3"/>
  <c r="K825" i="3"/>
  <c r="J825" i="3"/>
  <c r="I825" i="3"/>
  <c r="K805" i="3"/>
  <c r="J805" i="3"/>
  <c r="F805" i="3"/>
  <c r="I805" i="3"/>
  <c r="H805" i="3"/>
  <c r="F471" i="3"/>
  <c r="J471" i="3"/>
  <c r="H471" i="3"/>
  <c r="I471" i="3"/>
  <c r="K471" i="3"/>
  <c r="H899" i="3"/>
  <c r="I899" i="3"/>
  <c r="K899" i="3"/>
  <c r="J899" i="3"/>
  <c r="F899" i="3"/>
  <c r="J691" i="3"/>
  <c r="F691" i="3"/>
  <c r="H691" i="3"/>
  <c r="K691" i="3"/>
  <c r="I691" i="3"/>
  <c r="H547" i="3"/>
  <c r="K547" i="3"/>
  <c r="I547" i="3"/>
  <c r="F547" i="3"/>
  <c r="J547" i="3"/>
  <c r="F751" i="3"/>
  <c r="K751" i="3"/>
  <c r="H751" i="3"/>
  <c r="I751" i="3"/>
  <c r="J751" i="3"/>
  <c r="F971" i="3"/>
  <c r="K971" i="3"/>
  <c r="J971" i="3"/>
  <c r="H971" i="3"/>
  <c r="I971" i="3"/>
  <c r="K760" i="8"/>
  <c r="J760" i="8"/>
  <c r="H851" i="3"/>
  <c r="I851" i="3"/>
  <c r="F851" i="3"/>
  <c r="J851" i="3"/>
  <c r="K851" i="3"/>
  <c r="H614" i="3"/>
  <c r="K614" i="3"/>
  <c r="J614" i="3"/>
  <c r="I614" i="3"/>
  <c r="F614" i="3"/>
  <c r="I738" i="3"/>
  <c r="K738" i="3"/>
  <c r="H738" i="3"/>
  <c r="F738" i="3"/>
  <c r="J738" i="3"/>
  <c r="K796" i="8"/>
  <c r="J796" i="8"/>
  <c r="J468" i="3"/>
  <c r="I468" i="3"/>
  <c r="H468" i="3"/>
  <c r="F468" i="3"/>
  <c r="K468" i="3"/>
  <c r="J395" i="3"/>
  <c r="H395" i="3"/>
  <c r="F395" i="3"/>
  <c r="K395" i="3"/>
  <c r="I395" i="3"/>
  <c r="H443" i="3"/>
  <c r="F443" i="3"/>
  <c r="I443" i="3"/>
  <c r="K443" i="3"/>
  <c r="J443" i="3"/>
  <c r="K989" i="8"/>
  <c r="J989" i="8"/>
  <c r="K700" i="8"/>
  <c r="J700" i="8"/>
  <c r="I310" i="3"/>
  <c r="F310" i="3"/>
  <c r="H310" i="3"/>
  <c r="J310" i="3"/>
  <c r="K310" i="3"/>
  <c r="F508" i="3"/>
  <c r="H508" i="3"/>
  <c r="K508" i="3"/>
  <c r="J508" i="3"/>
  <c r="I508" i="3"/>
  <c r="F446" i="3"/>
  <c r="I446" i="3"/>
  <c r="K446" i="3"/>
  <c r="H446" i="3"/>
  <c r="J446" i="3"/>
  <c r="K873" i="3"/>
  <c r="F873" i="3"/>
  <c r="J873" i="3"/>
  <c r="H873" i="3"/>
  <c r="I873" i="3"/>
  <c r="K735" i="3"/>
  <c r="J735" i="3"/>
  <c r="I735" i="3"/>
  <c r="H735" i="3"/>
  <c r="F735" i="3"/>
  <c r="F726" i="3"/>
  <c r="J726" i="3"/>
  <c r="K726" i="3"/>
  <c r="H726" i="3"/>
  <c r="I726" i="3"/>
  <c r="F792" i="3"/>
  <c r="K792" i="3"/>
  <c r="I792" i="3"/>
  <c r="H792" i="3"/>
  <c r="J792" i="3"/>
  <c r="J606" i="3"/>
  <c r="F606" i="3"/>
  <c r="H606" i="3"/>
  <c r="I606" i="3"/>
  <c r="K606" i="3"/>
  <c r="J794" i="8"/>
  <c r="K794" i="8"/>
  <c r="H742" i="3"/>
  <c r="K742" i="3"/>
  <c r="I742" i="3"/>
  <c r="J742" i="3"/>
  <c r="F742" i="3"/>
  <c r="J957" i="8"/>
  <c r="K957" i="8"/>
  <c r="J721" i="8"/>
  <c r="K721" i="8"/>
  <c r="I516" i="3"/>
  <c r="J516" i="3"/>
  <c r="F516" i="3"/>
  <c r="H516" i="3"/>
  <c r="K516" i="3"/>
  <c r="I602" i="3"/>
  <c r="K602" i="3"/>
  <c r="F602" i="3"/>
  <c r="J602" i="3"/>
  <c r="H602" i="3"/>
  <c r="K961" i="8"/>
  <c r="J961" i="8"/>
  <c r="I863" i="3"/>
  <c r="J863" i="3"/>
  <c r="F863" i="3"/>
  <c r="K863" i="3"/>
  <c r="H863" i="3"/>
  <c r="I551" i="3"/>
  <c r="K551" i="3"/>
  <c r="H551" i="3"/>
  <c r="J551" i="3"/>
  <c r="F551" i="3"/>
  <c r="K853" i="3"/>
  <c r="H853" i="3"/>
  <c r="J853" i="3"/>
  <c r="F853" i="3"/>
  <c r="I853" i="3"/>
  <c r="K874" i="3"/>
  <c r="I874" i="3"/>
  <c r="F874" i="3"/>
  <c r="H874" i="3"/>
  <c r="J874" i="3"/>
  <c r="K914" i="3"/>
  <c r="H914" i="3"/>
  <c r="F914" i="3"/>
  <c r="J914" i="3"/>
  <c r="I914" i="3"/>
  <c r="H778" i="3"/>
  <c r="I778" i="3"/>
  <c r="J778" i="3"/>
  <c r="F778" i="3"/>
  <c r="K778" i="3"/>
  <c r="K698" i="3"/>
  <c r="I698" i="3"/>
  <c r="H698" i="3"/>
  <c r="F698" i="3"/>
  <c r="J698" i="3"/>
  <c r="K767" i="8"/>
  <c r="J767" i="8"/>
  <c r="K844" i="8"/>
  <c r="J844" i="8"/>
  <c r="K885" i="8"/>
  <c r="J885" i="8"/>
  <c r="H970" i="3"/>
  <c r="F970" i="3"/>
  <c r="J970" i="3"/>
  <c r="I970" i="3"/>
  <c r="K970" i="3"/>
  <c r="F510" i="3"/>
  <c r="K510" i="3"/>
  <c r="H510" i="3"/>
  <c r="I510" i="3"/>
  <c r="J510" i="3"/>
  <c r="I438" i="3"/>
  <c r="F438" i="3"/>
  <c r="H438" i="3"/>
  <c r="K438" i="3"/>
  <c r="J438" i="3"/>
  <c r="J294" i="3"/>
  <c r="F294" i="3"/>
  <c r="K294" i="3"/>
  <c r="I294" i="3"/>
  <c r="H294" i="3"/>
  <c r="K288" i="3"/>
  <c r="I288" i="3"/>
  <c r="F288" i="3"/>
  <c r="H288" i="3"/>
  <c r="J288" i="3"/>
  <c r="K737" i="8"/>
  <c r="J737" i="8"/>
  <c r="F923" i="3"/>
  <c r="H923" i="3"/>
  <c r="I923" i="3"/>
  <c r="K923" i="3"/>
  <c r="J923" i="3"/>
  <c r="F631" i="3"/>
  <c r="I631" i="3"/>
  <c r="H631" i="3"/>
  <c r="J631" i="3"/>
  <c r="K631" i="3"/>
  <c r="J374" i="3"/>
  <c r="I374" i="3"/>
  <c r="K374" i="3"/>
  <c r="F374" i="3"/>
  <c r="H374" i="3"/>
  <c r="F931" i="3"/>
  <c r="I931" i="3"/>
  <c r="K931" i="3"/>
  <c r="J931" i="3"/>
  <c r="H931" i="3"/>
  <c r="I771" i="3"/>
  <c r="K771" i="3"/>
  <c r="F771" i="3"/>
  <c r="H771" i="3"/>
  <c r="J771" i="3"/>
  <c r="I260" i="3"/>
  <c r="K260" i="3"/>
  <c r="H260" i="3"/>
  <c r="F260" i="3"/>
  <c r="J260" i="3"/>
  <c r="J670" i="3"/>
  <c r="K670" i="3"/>
  <c r="F670" i="3"/>
  <c r="H670" i="3"/>
  <c r="I670" i="3"/>
  <c r="F961" i="3"/>
  <c r="I961" i="3"/>
  <c r="H961" i="3"/>
  <c r="K961" i="3"/>
  <c r="J961" i="3"/>
  <c r="K759" i="3"/>
  <c r="I759" i="3"/>
  <c r="J759" i="3"/>
  <c r="F759" i="3"/>
  <c r="H759" i="3"/>
  <c r="K818" i="3"/>
  <c r="H818" i="3"/>
  <c r="J818" i="3"/>
  <c r="F818" i="3"/>
  <c r="I818" i="3"/>
  <c r="H387" i="3"/>
  <c r="K387" i="3"/>
  <c r="F387" i="3"/>
  <c r="J387" i="3"/>
  <c r="I387" i="3"/>
  <c r="H480" i="3"/>
  <c r="F480" i="3"/>
  <c r="I480" i="3"/>
  <c r="J480" i="3"/>
  <c r="K480" i="3"/>
  <c r="J809" i="8"/>
  <c r="K809" i="8"/>
  <c r="J503" i="3"/>
  <c r="H503" i="3"/>
  <c r="F503" i="3"/>
  <c r="K503" i="3"/>
  <c r="I503" i="3"/>
  <c r="F671" i="3"/>
  <c r="I671" i="3"/>
  <c r="K671" i="3"/>
  <c r="J671" i="3"/>
  <c r="H671" i="3"/>
  <c r="K800" i="8"/>
  <c r="J800" i="8"/>
  <c r="J905" i="3"/>
  <c r="F905" i="3"/>
  <c r="K905" i="3"/>
  <c r="I905" i="3"/>
  <c r="H905" i="3"/>
  <c r="I476" i="3"/>
  <c r="J476" i="3"/>
  <c r="F476" i="3"/>
  <c r="H476" i="3"/>
  <c r="K476" i="3"/>
  <c r="J788" i="8"/>
  <c r="K788" i="8"/>
  <c r="K877" i="8"/>
  <c r="J877" i="8"/>
  <c r="H517" i="3"/>
  <c r="I517" i="3"/>
  <c r="J517" i="3"/>
  <c r="K517" i="3"/>
  <c r="F517" i="3"/>
  <c r="J955" i="3"/>
  <c r="F955" i="3"/>
  <c r="I955" i="3"/>
  <c r="H955" i="3"/>
  <c r="K955" i="3"/>
  <c r="I542" i="3"/>
  <c r="K542" i="3"/>
  <c r="H542" i="3"/>
  <c r="F542" i="3"/>
  <c r="J542" i="3"/>
  <c r="K598" i="3"/>
  <c r="J598" i="3"/>
  <c r="I598" i="3"/>
  <c r="H598" i="3"/>
  <c r="F598" i="3"/>
  <c r="J922" i="3"/>
  <c r="K922" i="3"/>
  <c r="I922" i="3"/>
  <c r="H922" i="3"/>
  <c r="F922" i="3"/>
  <c r="F988" i="3"/>
  <c r="K988" i="3"/>
  <c r="J988" i="3"/>
  <c r="H988" i="3"/>
  <c r="I988" i="3"/>
  <c r="F635" i="3"/>
  <c r="I635" i="3"/>
  <c r="K635" i="3"/>
  <c r="J635" i="3"/>
  <c r="H635" i="3"/>
  <c r="K797" i="8"/>
  <c r="J797" i="8"/>
  <c r="I335" i="3"/>
  <c r="H335" i="3"/>
  <c r="J335" i="3"/>
  <c r="K335" i="3"/>
  <c r="F335" i="3"/>
  <c r="J352" i="3"/>
  <c r="F352" i="3"/>
  <c r="K352" i="3"/>
  <c r="H352" i="3"/>
  <c r="I352" i="3"/>
  <c r="J908" i="8"/>
  <c r="K908" i="8"/>
  <c r="H261" i="3"/>
  <c r="K261" i="3"/>
  <c r="J261" i="3"/>
  <c r="F261" i="3"/>
  <c r="I261" i="3"/>
  <c r="J371" i="3"/>
  <c r="K371" i="3"/>
  <c r="H371" i="3"/>
  <c r="F371" i="3"/>
  <c r="I371" i="3"/>
  <c r="K282" i="3"/>
  <c r="H282" i="3"/>
  <c r="F282" i="3"/>
  <c r="I282" i="3"/>
  <c r="J282" i="3"/>
  <c r="F529" i="3"/>
  <c r="K529" i="3"/>
  <c r="H529" i="3"/>
  <c r="I529" i="3"/>
  <c r="J529" i="3"/>
  <c r="F949" i="3"/>
  <c r="K949" i="3"/>
  <c r="J949" i="3"/>
  <c r="H949" i="3"/>
  <c r="I949" i="3"/>
  <c r="I286" i="3"/>
  <c r="K286" i="3"/>
  <c r="H286" i="3"/>
  <c r="F286" i="3"/>
  <c r="J286" i="3"/>
  <c r="K783" i="3"/>
  <c r="H783" i="3"/>
  <c r="F783" i="3"/>
  <c r="I783" i="3"/>
  <c r="J783" i="3"/>
  <c r="J815" i="8"/>
  <c r="K815" i="8"/>
  <c r="I451" i="3"/>
  <c r="J451" i="3"/>
  <c r="K451" i="3"/>
  <c r="F451" i="3"/>
  <c r="H451" i="3"/>
  <c r="K520" i="3"/>
  <c r="J520" i="3"/>
  <c r="F520" i="3"/>
  <c r="I520" i="3"/>
  <c r="H520" i="3"/>
  <c r="J993" i="3"/>
  <c r="K993" i="3"/>
  <c r="F993" i="3"/>
  <c r="H993" i="3"/>
  <c r="I993" i="3"/>
  <c r="H650" i="3"/>
  <c r="J650" i="3"/>
  <c r="F650" i="3"/>
  <c r="I650" i="3"/>
  <c r="K650" i="3"/>
  <c r="K920" i="3"/>
  <c r="F920" i="3"/>
  <c r="I920" i="3"/>
  <c r="H920" i="3"/>
  <c r="J920" i="3"/>
  <c r="K695" i="3"/>
  <c r="I695" i="3"/>
  <c r="J695" i="3"/>
  <c r="F695" i="3"/>
  <c r="H695" i="3"/>
  <c r="H772" i="3"/>
  <c r="K772" i="3"/>
  <c r="F772" i="3"/>
  <c r="J772" i="3"/>
  <c r="I772" i="3"/>
  <c r="J891" i="8"/>
  <c r="K891" i="8"/>
  <c r="J717" i="8"/>
  <c r="K717" i="8"/>
  <c r="I584" i="3"/>
  <c r="F584" i="3"/>
  <c r="J584" i="3"/>
  <c r="K584" i="3"/>
  <c r="H584" i="3"/>
  <c r="K845" i="8"/>
  <c r="J845" i="8"/>
  <c r="K780" i="8"/>
  <c r="J780" i="8"/>
  <c r="J962" i="8"/>
  <c r="K962" i="8"/>
  <c r="F959" i="3"/>
  <c r="K959" i="3"/>
  <c r="H959" i="3"/>
  <c r="I959" i="3"/>
  <c r="J959" i="3"/>
  <c r="I481" i="3"/>
  <c r="H481" i="3"/>
  <c r="K481" i="3"/>
  <c r="J481" i="3"/>
  <c r="F481" i="3"/>
  <c r="K696" i="8"/>
  <c r="J696" i="8"/>
  <c r="K883" i="3"/>
  <c r="H883" i="3"/>
  <c r="J883" i="3"/>
  <c r="F883" i="3"/>
  <c r="I883" i="3"/>
  <c r="H456" i="3"/>
  <c r="J456" i="3"/>
  <c r="I456" i="3"/>
  <c r="F456" i="3"/>
  <c r="K456" i="3"/>
  <c r="K833" i="8"/>
  <c r="J833" i="8"/>
  <c r="K902" i="8"/>
  <c r="J902" i="8"/>
  <c r="I680" i="3"/>
  <c r="H680" i="3"/>
  <c r="F680" i="3"/>
  <c r="J680" i="3"/>
  <c r="K680" i="3"/>
  <c r="I896" i="3"/>
  <c r="F896" i="3"/>
  <c r="J896" i="3"/>
  <c r="H896" i="3"/>
  <c r="K896" i="3"/>
  <c r="J954" i="8"/>
  <c r="K954" i="8"/>
  <c r="K642" i="3"/>
  <c r="J642" i="3"/>
  <c r="I642" i="3"/>
  <c r="F642" i="3"/>
  <c r="H642" i="3"/>
  <c r="I636" i="3"/>
  <c r="K636" i="3"/>
  <c r="H636" i="3"/>
  <c r="F636" i="3"/>
  <c r="J636" i="3"/>
  <c r="K539" i="3"/>
  <c r="J539" i="3"/>
  <c r="I539" i="3"/>
  <c r="H539" i="3"/>
  <c r="F539" i="3"/>
  <c r="H462" i="3"/>
  <c r="J462" i="3"/>
  <c r="I462" i="3"/>
  <c r="F462" i="3"/>
  <c r="K462" i="3"/>
  <c r="F885" i="3"/>
  <c r="I885" i="3"/>
  <c r="J885" i="3"/>
  <c r="H885" i="3"/>
  <c r="K885" i="3"/>
  <c r="I639" i="3"/>
  <c r="J639" i="3"/>
  <c r="K639" i="3"/>
  <c r="H639" i="3"/>
  <c r="F639" i="3"/>
  <c r="K778" i="8"/>
  <c r="J778" i="8"/>
  <c r="I729" i="3"/>
  <c r="F729" i="3"/>
  <c r="J729" i="3"/>
  <c r="H729" i="3"/>
  <c r="K729" i="3"/>
  <c r="F665" i="3"/>
  <c r="H665" i="3"/>
  <c r="K665" i="3"/>
  <c r="I665" i="3"/>
  <c r="J665" i="3"/>
  <c r="K306" i="3"/>
  <c r="I306" i="3"/>
  <c r="J306" i="3"/>
  <c r="F306" i="3"/>
  <c r="H306" i="3"/>
  <c r="K618" i="3"/>
  <c r="J618" i="3"/>
  <c r="I618" i="3"/>
  <c r="H618" i="3"/>
  <c r="F618" i="3"/>
  <c r="I548" i="3"/>
  <c r="H548" i="3"/>
  <c r="J548" i="3"/>
  <c r="F548" i="3"/>
  <c r="K548" i="3"/>
  <c r="J483" i="3"/>
  <c r="I483" i="3"/>
  <c r="F483" i="3"/>
  <c r="H483" i="3"/>
  <c r="K483" i="3"/>
  <c r="I320" i="3"/>
  <c r="H320" i="3"/>
  <c r="F320" i="3"/>
  <c r="K320" i="3"/>
  <c r="J320" i="3"/>
  <c r="K442" i="3"/>
  <c r="H442" i="3"/>
  <c r="J442" i="3"/>
  <c r="F442" i="3"/>
  <c r="I442" i="3"/>
  <c r="H622" i="3"/>
  <c r="F622" i="3"/>
  <c r="K622" i="3"/>
  <c r="J622" i="3"/>
  <c r="I622" i="3"/>
  <c r="J324" i="3"/>
  <c r="F324" i="3"/>
  <c r="H324" i="3"/>
  <c r="I324" i="3"/>
  <c r="K324" i="3"/>
  <c r="K284" i="3"/>
  <c r="I284" i="3"/>
  <c r="H284" i="3"/>
  <c r="J284" i="3"/>
  <c r="F284" i="3"/>
  <c r="I690" i="3"/>
  <c r="F690" i="3"/>
  <c r="H690" i="3"/>
  <c r="K690" i="3"/>
  <c r="J690" i="3"/>
  <c r="I865" i="3"/>
  <c r="J865" i="3"/>
  <c r="K865" i="3"/>
  <c r="H865" i="3"/>
  <c r="F865" i="3"/>
  <c r="K774" i="8"/>
  <c r="J774" i="8"/>
  <c r="F852" i="3"/>
  <c r="H852" i="3"/>
  <c r="K852" i="3"/>
  <c r="J852" i="3"/>
  <c r="I852" i="3"/>
  <c r="K753" i="3"/>
  <c r="I753" i="3"/>
  <c r="F753" i="3"/>
  <c r="J753" i="3"/>
  <c r="H753" i="3"/>
  <c r="K768" i="3"/>
  <c r="J768" i="3"/>
  <c r="I768" i="3"/>
  <c r="F768" i="3"/>
  <c r="H768" i="3"/>
  <c r="J776" i="8"/>
  <c r="K776" i="8"/>
  <c r="K794" i="3"/>
  <c r="F794" i="3"/>
  <c r="J794" i="3"/>
  <c r="I794" i="3"/>
  <c r="H794" i="3"/>
  <c r="H927" i="3"/>
  <c r="I927" i="3"/>
  <c r="F927" i="3"/>
  <c r="K927" i="3"/>
  <c r="J927" i="3"/>
  <c r="H950" i="3"/>
  <c r="F950" i="3"/>
  <c r="K950" i="3"/>
  <c r="I950" i="3"/>
  <c r="J950" i="3"/>
  <c r="K904" i="8"/>
  <c r="J904" i="8"/>
  <c r="F505" i="3"/>
  <c r="I505" i="3"/>
  <c r="H505" i="3"/>
  <c r="K505" i="3"/>
  <c r="J505" i="3"/>
  <c r="F419" i="3"/>
  <c r="I419" i="3"/>
  <c r="J419" i="3"/>
  <c r="K419" i="3"/>
  <c r="H419" i="3"/>
  <c r="K370" i="3"/>
  <c r="I370" i="3"/>
  <c r="H370" i="3"/>
  <c r="J370" i="3"/>
  <c r="F370" i="3"/>
  <c r="K956" i="8"/>
  <c r="J956" i="8"/>
  <c r="J732" i="8"/>
  <c r="K732" i="8"/>
  <c r="F380" i="3"/>
  <c r="J380" i="3"/>
  <c r="I380" i="3"/>
  <c r="H380" i="3"/>
  <c r="K380" i="3"/>
  <c r="K271" i="3"/>
  <c r="J271" i="3"/>
  <c r="F271" i="3"/>
  <c r="I271" i="3"/>
  <c r="H271" i="3"/>
  <c r="H969" i="3"/>
  <c r="I969" i="3"/>
  <c r="F969" i="3"/>
  <c r="K969" i="3"/>
  <c r="J969" i="3"/>
  <c r="H428" i="3"/>
  <c r="J428" i="3"/>
  <c r="K428" i="3"/>
  <c r="F428" i="3"/>
  <c r="I428" i="3"/>
  <c r="F467" i="3"/>
  <c r="J467" i="3"/>
  <c r="I467" i="3"/>
  <c r="H467" i="3"/>
  <c r="K467" i="3"/>
  <c r="K789" i="8"/>
  <c r="J789" i="8"/>
  <c r="K921" i="8"/>
  <c r="J921" i="8"/>
  <c r="J985" i="3"/>
  <c r="F985" i="3"/>
  <c r="K985" i="3"/>
  <c r="I985" i="3"/>
  <c r="H985" i="3"/>
  <c r="K667" i="3"/>
  <c r="H667" i="3"/>
  <c r="I667" i="3"/>
  <c r="J667" i="3"/>
  <c r="F667" i="3"/>
  <c r="H469" i="3"/>
  <c r="K469" i="3"/>
  <c r="I469" i="3"/>
  <c r="F469" i="3"/>
  <c r="J469" i="3"/>
  <c r="F643" i="3"/>
  <c r="K643" i="3"/>
  <c r="I643" i="3"/>
  <c r="H643" i="3"/>
  <c r="J643" i="3"/>
  <c r="F861" i="3"/>
  <c r="K861" i="3"/>
  <c r="H861" i="3"/>
  <c r="I861" i="3"/>
  <c r="J861" i="3"/>
  <c r="J942" i="3"/>
  <c r="F942" i="3"/>
  <c r="K942" i="3"/>
  <c r="H942" i="3"/>
  <c r="I942" i="3"/>
  <c r="F537" i="3"/>
  <c r="J537" i="3"/>
  <c r="I537" i="3"/>
  <c r="K537" i="3"/>
  <c r="H537" i="3"/>
  <c r="J859" i="8"/>
  <c r="K859" i="8"/>
  <c r="J831" i="8"/>
  <c r="K831" i="8"/>
  <c r="J768" i="8"/>
  <c r="K768" i="8"/>
  <c r="K704" i="8"/>
  <c r="J704" i="8"/>
  <c r="K703" i="8"/>
  <c r="J703" i="8"/>
  <c r="K893" i="8"/>
  <c r="J893" i="8"/>
  <c r="K802" i="8"/>
  <c r="J802" i="8"/>
  <c r="J741" i="8"/>
  <c r="K741" i="8"/>
  <c r="J827" i="8"/>
  <c r="K827" i="8"/>
  <c r="J873" i="8"/>
  <c r="K873" i="8"/>
  <c r="K771" i="8"/>
  <c r="J771" i="8"/>
  <c r="J733" i="8"/>
  <c r="K733" i="8"/>
  <c r="K960" i="8"/>
  <c r="J960" i="8"/>
  <c r="K707" i="8"/>
  <c r="J707" i="8"/>
  <c r="K454" i="3"/>
  <c r="F454" i="3"/>
  <c r="J454" i="3"/>
  <c r="I454" i="3"/>
  <c r="H454" i="3"/>
  <c r="K823" i="3"/>
  <c r="I823" i="3"/>
  <c r="J823" i="3"/>
  <c r="H823" i="3"/>
  <c r="F823" i="3"/>
  <c r="J827" i="3"/>
  <c r="H827" i="3"/>
  <c r="K827" i="3"/>
  <c r="F827" i="3"/>
  <c r="I827" i="3"/>
  <c r="J910" i="8"/>
  <c r="K910" i="8"/>
  <c r="K978" i="8"/>
  <c r="J978" i="8"/>
  <c r="J996" i="8"/>
  <c r="K996" i="8"/>
  <c r="K739" i="8"/>
  <c r="J739" i="8"/>
  <c r="K751" i="8"/>
  <c r="J751" i="8"/>
  <c r="J983" i="8"/>
  <c r="K983" i="8"/>
  <c r="J887" i="8"/>
  <c r="K887" i="8"/>
  <c r="K750" i="8"/>
  <c r="J750" i="8"/>
  <c r="I982" i="3"/>
  <c r="H982" i="3"/>
  <c r="K982" i="3"/>
  <c r="F982" i="3"/>
  <c r="J982" i="3"/>
  <c r="F588" i="3"/>
  <c r="J588" i="3"/>
  <c r="I588" i="3"/>
  <c r="K588" i="3"/>
  <c r="H588" i="3"/>
  <c r="J852" i="8"/>
  <c r="K852" i="8"/>
  <c r="J839" i="8"/>
  <c r="K839" i="8"/>
  <c r="J950" i="8"/>
  <c r="K950" i="8"/>
  <c r="K819" i="8"/>
  <c r="J819" i="8"/>
  <c r="J847" i="8"/>
  <c r="K847" i="8"/>
  <c r="J752" i="8"/>
  <c r="K752" i="8"/>
  <c r="K917" i="8"/>
  <c r="J917" i="8"/>
  <c r="J979" i="8"/>
  <c r="K979" i="8"/>
  <c r="K705" i="8"/>
  <c r="J705" i="8"/>
  <c r="K714" i="8"/>
  <c r="J714" i="8"/>
  <c r="J808" i="8"/>
  <c r="K808" i="8"/>
  <c r="J812" i="8"/>
  <c r="K812" i="8"/>
  <c r="J915" i="8"/>
  <c r="K915" i="8"/>
  <c r="J726" i="8"/>
  <c r="K726" i="8"/>
  <c r="J810" i="8"/>
  <c r="K810" i="8"/>
  <c r="J730" i="8"/>
  <c r="K730" i="8"/>
  <c r="J858" i="8"/>
  <c r="K858" i="8"/>
  <c r="K3" i="8"/>
  <c r="J3" i="8"/>
  <c r="K813" i="8"/>
  <c r="J813" i="8"/>
  <c r="K932" i="8"/>
  <c r="J932" i="8"/>
  <c r="J993" i="8"/>
  <c r="K993" i="8"/>
  <c r="J958" i="8"/>
  <c r="K958" i="8"/>
  <c r="J941" i="8"/>
  <c r="K941" i="8"/>
  <c r="K761" i="8"/>
  <c r="J761" i="8"/>
  <c r="K966" i="8"/>
  <c r="J966" i="8"/>
  <c r="J790" i="8"/>
  <c r="K790" i="8"/>
  <c r="K735" i="8"/>
  <c r="J735" i="8"/>
  <c r="K974" i="8"/>
  <c r="J974" i="8"/>
  <c r="J828" i="8"/>
  <c r="K828" i="8"/>
  <c r="J846" i="8"/>
  <c r="K846" i="8"/>
  <c r="J747" i="8"/>
  <c r="K747" i="8"/>
  <c r="K931" i="8"/>
  <c r="J931" i="8"/>
  <c r="J995" i="8"/>
  <c r="K995" i="8"/>
  <c r="K698" i="8"/>
  <c r="J698" i="8"/>
  <c r="K970" i="8"/>
  <c r="J970" i="8"/>
  <c r="K773" i="8"/>
  <c r="J773" i="8"/>
  <c r="J876" i="8"/>
  <c r="K876" i="8"/>
  <c r="J920" i="8"/>
  <c r="K920" i="8"/>
  <c r="J905" i="8"/>
  <c r="K905" i="8"/>
  <c r="K692" i="8"/>
  <c r="J692" i="8"/>
  <c r="J765" i="8"/>
  <c r="K765" i="8"/>
  <c r="J963" i="8"/>
  <c r="K963" i="8"/>
  <c r="K1001" i="8"/>
  <c r="J1001" i="8"/>
  <c r="K701" i="8"/>
  <c r="J701" i="8"/>
  <c r="K994" i="8"/>
  <c r="J994" i="8"/>
  <c r="K866" i="8"/>
  <c r="J866" i="8"/>
  <c r="K755" i="8"/>
  <c r="J755" i="8"/>
  <c r="F717" i="3"/>
  <c r="H717" i="3"/>
  <c r="K717" i="3"/>
  <c r="I717" i="3"/>
  <c r="J717" i="3"/>
  <c r="K791" i="8"/>
  <c r="J791" i="8"/>
  <c r="H713" i="3"/>
  <c r="I713" i="3"/>
  <c r="J713" i="3"/>
  <c r="K713" i="3"/>
  <c r="F713" i="3"/>
  <c r="J928" i="8"/>
  <c r="K928" i="8"/>
  <c r="K748" i="8"/>
  <c r="J748" i="8"/>
  <c r="K926" i="8"/>
  <c r="J926" i="8"/>
  <c r="K913" i="8"/>
  <c r="J913" i="8"/>
  <c r="K777" i="8"/>
  <c r="J777" i="8"/>
  <c r="J783" i="8"/>
  <c r="K783" i="8"/>
  <c r="J1002" i="8"/>
  <c r="K1002" i="8"/>
  <c r="K850" i="8"/>
  <c r="J850" i="8"/>
  <c r="K899" i="8"/>
  <c r="J899" i="8"/>
  <c r="K706" i="8"/>
  <c r="J706" i="8"/>
  <c r="J753" i="8"/>
  <c r="K753" i="8"/>
  <c r="J838" i="8"/>
  <c r="K838" i="8"/>
  <c r="J897" i="8"/>
  <c r="K897" i="8"/>
  <c r="K712" i="8"/>
  <c r="J712" i="8"/>
  <c r="J982" i="8"/>
  <c r="K982" i="8"/>
  <c r="J911" i="8"/>
  <c r="K911" i="8"/>
  <c r="K892" i="8"/>
  <c r="J892" i="8"/>
  <c r="I453" i="3"/>
  <c r="H453" i="3"/>
  <c r="K453" i="3"/>
  <c r="J453" i="3"/>
  <c r="F453" i="3"/>
  <c r="K940" i="8"/>
  <c r="J940" i="8"/>
  <c r="J938" i="8"/>
  <c r="K938" i="8"/>
  <c r="J918" i="8"/>
  <c r="K918" i="8"/>
  <c r="K779" i="8"/>
  <c r="J779" i="8"/>
  <c r="J782" i="8"/>
  <c r="K782" i="8"/>
  <c r="J965" i="8"/>
  <c r="K965" i="8"/>
  <c r="J745" i="8"/>
  <c r="K745" i="8"/>
  <c r="J929" i="3"/>
  <c r="H929" i="3"/>
  <c r="F929" i="3"/>
  <c r="K929" i="3"/>
  <c r="I929" i="3"/>
  <c r="K836" i="8"/>
  <c r="J836" i="8"/>
  <c r="J867" i="8"/>
  <c r="K867" i="8"/>
  <c r="K830" i="8"/>
  <c r="J830" i="8"/>
  <c r="K811" i="8"/>
  <c r="J811" i="8"/>
  <c r="J818" i="8"/>
  <c r="K818" i="8"/>
  <c r="J997" i="8"/>
  <c r="K997" i="8"/>
  <c r="J934" i="8"/>
  <c r="K934" i="8"/>
  <c r="K729" i="8"/>
  <c r="J729" i="8"/>
  <c r="K919" i="8"/>
  <c r="J919" i="8"/>
  <c r="K814" i="8"/>
  <c r="J814" i="8"/>
  <c r="K804" i="8"/>
  <c r="J804" i="8"/>
  <c r="K869" i="8"/>
  <c r="J869" i="8"/>
  <c r="K798" i="8"/>
  <c r="J798" i="8"/>
  <c r="K925" i="8"/>
  <c r="J925" i="8"/>
  <c r="J990" i="8"/>
  <c r="K990" i="8"/>
  <c r="K951" i="8"/>
  <c r="J951" i="8"/>
  <c r="J906" i="8"/>
  <c r="K906" i="8"/>
  <c r="K697" i="8"/>
  <c r="J697" i="8"/>
  <c r="J992" i="8"/>
  <c r="K992" i="8"/>
  <c r="J909" i="8"/>
  <c r="K909" i="8"/>
  <c r="K652" i="3"/>
  <c r="H652" i="3"/>
  <c r="F652" i="3"/>
  <c r="I652" i="3"/>
  <c r="J652" i="3"/>
  <c r="F457" i="3"/>
  <c r="K457" i="3"/>
  <c r="J457" i="3"/>
  <c r="I457" i="3"/>
  <c r="H457" i="3"/>
  <c r="J949" i="8"/>
  <c r="K949" i="8"/>
  <c r="J715" i="8"/>
  <c r="K715" i="8"/>
  <c r="K946" i="8"/>
  <c r="J946" i="8"/>
  <c r="J666" i="3"/>
  <c r="K666" i="3"/>
  <c r="H666" i="3"/>
  <c r="I666" i="3"/>
  <c r="F666" i="3"/>
  <c r="K817" i="8"/>
  <c r="J817" i="8"/>
  <c r="J738" i="8"/>
  <c r="K738" i="8"/>
  <c r="J822" i="8"/>
  <c r="K822" i="8"/>
  <c r="K980" i="8"/>
  <c r="J980" i="8"/>
  <c r="J781" i="8"/>
  <c r="K781" i="8"/>
  <c r="F803" i="3"/>
  <c r="H803" i="3"/>
  <c r="K803" i="3"/>
  <c r="I803" i="3"/>
  <c r="J803" i="3"/>
  <c r="J763" i="8"/>
  <c r="K763" i="8"/>
  <c r="K952" i="8"/>
  <c r="J952" i="8"/>
  <c r="I682" i="3"/>
  <c r="J682" i="3"/>
  <c r="H682" i="3"/>
  <c r="F682" i="3"/>
  <c r="K682" i="3"/>
  <c r="J968" i="3"/>
  <c r="K968" i="3"/>
  <c r="F968" i="3"/>
  <c r="I968" i="3"/>
  <c r="H968" i="3"/>
  <c r="H965" i="3"/>
  <c r="I965" i="3"/>
  <c r="K965" i="3"/>
  <c r="F965" i="3"/>
  <c r="J965" i="3"/>
  <c r="I609" i="3"/>
  <c r="H609" i="3"/>
  <c r="J609" i="3"/>
  <c r="F609" i="3"/>
  <c r="K609" i="3"/>
  <c r="J821" i="8"/>
  <c r="K821" i="8"/>
  <c r="J879" i="8"/>
  <c r="K879" i="8"/>
  <c r="K832" i="8"/>
  <c r="J832" i="8"/>
  <c r="K856" i="8"/>
  <c r="J856" i="8"/>
  <c r="J843" i="8"/>
  <c r="K843" i="8"/>
  <c r="K881" i="8"/>
  <c r="J881" i="8"/>
  <c r="K740" i="8"/>
  <c r="J740" i="8"/>
  <c r="K724" i="8"/>
  <c r="J724" i="8"/>
  <c r="J975" i="8"/>
  <c r="K975" i="8"/>
  <c r="K723" i="8"/>
  <c r="J723" i="8"/>
  <c r="J986" i="8"/>
  <c r="K986" i="8"/>
  <c r="K544" i="3"/>
  <c r="F544" i="3"/>
  <c r="I544" i="3"/>
  <c r="J544" i="3"/>
  <c r="H544" i="3"/>
  <c r="J599" i="3"/>
  <c r="K599" i="3"/>
  <c r="I599" i="3"/>
  <c r="F599" i="3"/>
  <c r="H599" i="3"/>
  <c r="J807" i="8"/>
  <c r="K807" i="8"/>
  <c r="K702" i="8"/>
  <c r="J702" i="8"/>
  <c r="K863" i="8"/>
  <c r="J863" i="8"/>
  <c r="K943" i="8"/>
  <c r="J943" i="8"/>
  <c r="K914" i="8"/>
  <c r="J914" i="8"/>
  <c r="J884" i="8"/>
  <c r="K884" i="8"/>
  <c r="K694" i="8"/>
  <c r="J694" i="8"/>
  <c r="J895" i="8"/>
  <c r="K895" i="8"/>
  <c r="F479" i="3"/>
  <c r="K479" i="3"/>
  <c r="H479" i="3"/>
  <c r="I479" i="3"/>
  <c r="J479" i="3"/>
  <c r="J585" i="3"/>
  <c r="H585" i="3"/>
  <c r="F585" i="3"/>
  <c r="K585" i="3"/>
  <c r="I585" i="3"/>
  <c r="J936" i="3"/>
  <c r="H936" i="3"/>
  <c r="K936" i="3"/>
  <c r="I936" i="3"/>
  <c r="F936" i="3"/>
  <c r="K945" i="8"/>
  <c r="J945" i="8"/>
  <c r="J1000" i="8"/>
  <c r="K1000" i="8"/>
  <c r="J533" i="3"/>
  <c r="I533" i="3"/>
  <c r="F533" i="3"/>
  <c r="K533" i="3"/>
  <c r="H533" i="3"/>
  <c r="K801" i="3"/>
  <c r="J801" i="3"/>
  <c r="F801" i="3"/>
  <c r="I801" i="3"/>
  <c r="H801" i="3"/>
  <c r="J981" i="8"/>
  <c r="K981" i="8"/>
  <c r="J855" i="8"/>
  <c r="K855" i="8"/>
  <c r="K998" i="8"/>
  <c r="J998" i="8"/>
  <c r="J769" i="8"/>
  <c r="K769" i="8"/>
  <c r="J695" i="8"/>
  <c r="K695" i="8"/>
  <c r="J785" i="8"/>
  <c r="K785" i="8"/>
  <c r="K824" i="8"/>
  <c r="J824" i="8"/>
  <c r="J693" i="8"/>
  <c r="K693" i="8"/>
  <c r="J903" i="8"/>
  <c r="K903" i="8"/>
  <c r="J713" i="8"/>
  <c r="K713" i="8"/>
  <c r="J862" i="8"/>
  <c r="K862" i="8"/>
  <c r="J888" i="8"/>
  <c r="K888" i="8"/>
  <c r="J912" i="8"/>
  <c r="K912" i="8"/>
  <c r="K942" i="8"/>
  <c r="J942" i="8"/>
  <c r="J968" i="8"/>
  <c r="K968" i="8"/>
  <c r="K999" i="8"/>
  <c r="J999" i="8"/>
  <c r="K937" i="8"/>
  <c r="J937" i="8"/>
  <c r="J749" i="8"/>
  <c r="K749" i="8"/>
  <c r="J877" i="3"/>
  <c r="I877" i="3"/>
  <c r="K877" i="3"/>
  <c r="F877" i="3"/>
  <c r="H877" i="3"/>
  <c r="J878" i="8"/>
  <c r="K878" i="8"/>
  <c r="J955" i="8"/>
  <c r="K955" i="8"/>
  <c r="K864" i="8"/>
  <c r="J864" i="8"/>
  <c r="J708" i="8"/>
  <c r="K708" i="8"/>
  <c r="K923" i="8"/>
  <c r="J923" i="8"/>
  <c r="J967" i="8"/>
  <c r="K967" i="8"/>
  <c r="K868" i="8"/>
  <c r="J868" i="8"/>
  <c r="K759" i="8"/>
  <c r="J759" i="8"/>
  <c r="J947" i="8"/>
  <c r="K947" i="8"/>
  <c r="J769" i="3"/>
  <c r="K769" i="3"/>
  <c r="H769" i="3"/>
  <c r="I769" i="3"/>
  <c r="F769" i="3"/>
  <c r="J719" i="8"/>
  <c r="K719" i="8"/>
  <c r="I518" i="3"/>
  <c r="H518" i="3"/>
  <c r="J518" i="3"/>
  <c r="F518" i="3"/>
  <c r="K518" i="3"/>
  <c r="K612" i="3"/>
  <c r="F612" i="3"/>
  <c r="H612" i="3"/>
  <c r="I612" i="3"/>
  <c r="J612" i="3"/>
  <c r="J971" i="8"/>
  <c r="K971" i="8"/>
  <c r="J969" i="8"/>
  <c r="K969" i="8"/>
  <c r="J948" i="8"/>
  <c r="K948" i="8"/>
  <c r="J953" i="8"/>
  <c r="K953" i="8"/>
  <c r="J842" i="8"/>
  <c r="K842" i="8"/>
  <c r="J882" i="8"/>
  <c r="K882" i="8"/>
  <c r="J933" i="8"/>
  <c r="K933" i="8"/>
  <c r="J766" i="8"/>
  <c r="K766" i="8"/>
  <c r="K816" i="8"/>
  <c r="J816" i="8"/>
</calcChain>
</file>

<file path=xl/sharedStrings.xml><?xml version="1.0" encoding="utf-8"?>
<sst xmlns="http://schemas.openxmlformats.org/spreadsheetml/2006/main" count="614" uniqueCount="331">
  <si>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</si>
  <si>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</si>
  <si>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</si>
  <si>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</si>
  <si>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</si>
  <si>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</si>
  <si>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</si>
  <si>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</si>
  <si>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</si>
  <si>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</si>
  <si>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</si>
  <si>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</si>
  <si>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</si>
  <si>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</si>
  <si>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</si>
  <si>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</si>
  <si>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</si>
  <si>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</si>
  <si>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</si>
  <si>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</si>
  <si>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</si>
  <si>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</si>
  <si>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</si>
  <si>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</si>
  <si>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</si>
  <si>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</si>
  <si>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</si>
  <si>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</si>
  <si>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</si>
  <si>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</si>
  <si>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</si>
  <si>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</si>
  <si>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</si>
  <si>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</si>
  <si>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</si>
  <si>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</si>
  <si>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</si>
  <si>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</si>
  <si>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</si>
  <si>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</si>
  <si>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</si>
  <si>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</si>
  <si>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</si>
  <si>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</si>
  <si>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</si>
  <si>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</si>
  <si>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</si>
  <si>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</si>
  <si>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</si>
  <si>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</si>
  <si>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</si>
  <si>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</si>
  <si>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</si>
  <si>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</si>
  <si>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</si>
  <si>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</si>
  <si>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</si>
  <si>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</si>
  <si>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</si>
  <si>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</si>
  <si>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</si>
  <si>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</si>
  <si>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</si>
  <si>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</si>
  <si>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</si>
  <si>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</si>
  <si>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</si>
  <si>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</si>
  <si>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Liga Profesional</t>
  </si>
  <si>
    <t>Liga MX</t>
  </si>
  <si>
    <t>Sarmiento Junin</t>
  </si>
  <si>
    <t>Defensa y Justicia</t>
  </si>
  <si>
    <t>Platense</t>
  </si>
  <si>
    <t>Barracas Central</t>
  </si>
  <si>
    <t>Argentinos Jrs</t>
  </si>
  <si>
    <t>Gimnasia L.P.</t>
  </si>
  <si>
    <t>Independiente</t>
  </si>
  <si>
    <t>Rosario Central</t>
  </si>
  <si>
    <t>Newells Old Boys</t>
  </si>
  <si>
    <t>Racing Club</t>
  </si>
  <si>
    <t>Athletico-PR</t>
  </si>
  <si>
    <t>Internacional</t>
  </si>
  <si>
    <t>Avai</t>
  </si>
  <si>
    <t>Santos</t>
  </si>
  <si>
    <t>Flamengo RJ</t>
  </si>
  <si>
    <t>Coritiba</t>
  </si>
  <si>
    <t>Boca Juniors</t>
  </si>
  <si>
    <t>Talleres Cordoba</t>
  </si>
  <si>
    <t>Lanus</t>
  </si>
  <si>
    <t>Union de Santa Fe</t>
  </si>
  <si>
    <t>Huracan</t>
  </si>
  <si>
    <t>Banfield</t>
  </si>
  <si>
    <t>San Lorenzo</t>
  </si>
  <si>
    <t>Tigre</t>
  </si>
  <si>
    <t>Estudiantes L.P.</t>
  </si>
  <si>
    <t>Ceara</t>
  </si>
  <si>
    <t>Corinthians</t>
  </si>
  <si>
    <t>Juventude</t>
  </si>
  <si>
    <t>Goias</t>
  </si>
  <si>
    <t>Sao Paulo</t>
  </si>
  <si>
    <t>Fluminense</t>
  </si>
  <si>
    <t>Atletico GO</t>
  </si>
  <si>
    <t>Fortaleza</t>
  </si>
  <si>
    <t>Botafogo RJ</t>
  </si>
  <si>
    <t>Atletico-MG</t>
  </si>
  <si>
    <t>America MG</t>
  </si>
  <si>
    <t>Bragantino</t>
  </si>
  <si>
    <t>Velez Sarsfield</t>
  </si>
  <si>
    <t>River Plate</t>
  </si>
  <si>
    <t>Palmeiras</t>
  </si>
  <si>
    <t>Cuiaba</t>
  </si>
  <si>
    <t>Serie A</t>
  </si>
  <si>
    <t>Patronato</t>
  </si>
  <si>
    <t>home</t>
  </si>
  <si>
    <t>away</t>
  </si>
  <si>
    <t>0-0</t>
  </si>
  <si>
    <t>Salzburg</t>
  </si>
  <si>
    <t>Austria Vienna</t>
  </si>
  <si>
    <t>Midtjylland</t>
  </si>
  <si>
    <t>Silkeborg</t>
  </si>
  <si>
    <t>Warta Poznan</t>
  </si>
  <si>
    <t>Wisla Plock</t>
  </si>
  <si>
    <t>Jagiellonia</t>
  </si>
  <si>
    <t>Widzew Lodz</t>
  </si>
  <si>
    <t>Mioveni</t>
  </si>
  <si>
    <t>Farul Constanta</t>
  </si>
  <si>
    <t>Zenit</t>
  </si>
  <si>
    <t>samara</t>
  </si>
  <si>
    <t>LASK</t>
  </si>
  <si>
    <t>A. Klagenfurt</t>
  </si>
  <si>
    <t>Wolfsberger AC</t>
  </si>
  <si>
    <t>Sturm Graz</t>
  </si>
  <si>
    <t>Ilves</t>
  </si>
  <si>
    <t>AC Oulu</t>
  </si>
  <si>
    <t>Mariehamn</t>
  </si>
  <si>
    <t>VPS</t>
  </si>
  <si>
    <t>Haka</t>
  </si>
  <si>
    <t>Drogheda</t>
  </si>
  <si>
    <t>Mazatlan FC</t>
  </si>
  <si>
    <t>Necaxa</t>
  </si>
  <si>
    <t>Juarez</t>
  </si>
  <si>
    <t>Toluca</t>
  </si>
  <si>
    <t>Santos Laguna</t>
  </si>
  <si>
    <t>Bodo/Glimt</t>
  </si>
  <si>
    <t>Jerv</t>
  </si>
  <si>
    <t>Rosenborg</t>
  </si>
  <si>
    <t>Tromso</t>
  </si>
  <si>
    <t>Cracovia</t>
  </si>
  <si>
    <t>Korona Kielce</t>
  </si>
  <si>
    <t>Legia</t>
  </si>
  <si>
    <t>Zaglebie</t>
  </si>
  <si>
    <t>FC Voluntari</t>
  </si>
  <si>
    <t>FC Botosani</t>
  </si>
  <si>
    <t>CSKA Moscow</t>
  </si>
  <si>
    <t>Sochi</t>
  </si>
  <si>
    <t>Orenburg</t>
  </si>
  <si>
    <t>Ural</t>
  </si>
  <si>
    <t>Krasnodar</t>
  </si>
  <si>
    <t>Spartak Moscow</t>
  </si>
  <si>
    <t>Sirius</t>
  </si>
  <si>
    <t>Mjallby</t>
  </si>
  <si>
    <t>Degerfors</t>
  </si>
  <si>
    <t>Zurich</t>
  </si>
  <si>
    <t>St. Gallen</t>
  </si>
  <si>
    <t>Winterthur</t>
  </si>
  <si>
    <t>A. Lustenau</t>
  </si>
  <si>
    <t>Tirol</t>
  </si>
  <si>
    <t>Hartberg</t>
  </si>
  <si>
    <t>Altach</t>
  </si>
  <si>
    <t>Rapid Vienna</t>
  </si>
  <si>
    <t>Ried</t>
  </si>
  <si>
    <t>Aarhus</t>
  </si>
  <si>
    <t>Viborg</t>
  </si>
  <si>
    <t>Randers FC</t>
  </si>
  <si>
    <t>Odense</t>
  </si>
  <si>
    <t>Brondby</t>
  </si>
  <si>
    <t>Nordsjaelland</t>
  </si>
  <si>
    <t>Aalborg</t>
  </si>
  <si>
    <t>FC Copenhagen</t>
  </si>
  <si>
    <t>KuPS</t>
  </si>
  <si>
    <t>HIFK</t>
  </si>
  <si>
    <t>SJK</t>
  </si>
  <si>
    <t>Cruz Azul</t>
  </si>
  <si>
    <t>Club Tijuana</t>
  </si>
  <si>
    <t>Club America</t>
  </si>
  <si>
    <t>U.A.N.L.- Tigres</t>
  </si>
  <si>
    <t>Sarpsborg 08</t>
  </si>
  <si>
    <t>Kristiansund</t>
  </si>
  <si>
    <t>Sandefjord</t>
  </si>
  <si>
    <t>Valerenga</t>
  </si>
  <si>
    <t>Ham-Kam</t>
  </si>
  <si>
    <t>Slask Wroclaw</t>
  </si>
  <si>
    <t>Pogon Szczecin</t>
  </si>
  <si>
    <t>Sepsi Sf. Gheorghe</t>
  </si>
  <si>
    <t>FC Arges</t>
  </si>
  <si>
    <t>U Craiova 1948</t>
  </si>
  <si>
    <t>CFR Cluj</t>
  </si>
  <si>
    <t>U. Cluj</t>
  </si>
  <si>
    <t>Univ. Craiova</t>
  </si>
  <si>
    <t>FC Rapid Bucuresti</t>
  </si>
  <si>
    <t>FCSB</t>
  </si>
  <si>
    <t>Khimki</t>
  </si>
  <si>
    <t>Nizhny Novgorod</t>
  </si>
  <si>
    <t>Dynamo Moscow</t>
  </si>
  <si>
    <t>Torpedo Moscow</t>
  </si>
  <si>
    <t>Akhmat Grozny</t>
  </si>
  <si>
    <t>Fakel Voronezh</t>
  </si>
  <si>
    <t>Lokomotiv Moscow</t>
  </si>
  <si>
    <t>FK Rostov</t>
  </si>
  <si>
    <t>Sundsvall</t>
  </si>
  <si>
    <t>Varnamo</t>
  </si>
  <si>
    <t>Hacken</t>
  </si>
  <si>
    <t>Kalmar</t>
  </si>
  <si>
    <t>Elfsborg</t>
  </si>
  <si>
    <t>Servette</t>
  </si>
  <si>
    <t>Grasshoppers</t>
  </si>
  <si>
    <t>Lugano</t>
  </si>
  <si>
    <t>Sion</t>
  </si>
  <si>
    <t>Young Boys</t>
  </si>
  <si>
    <t>New York City</t>
  </si>
  <si>
    <t>Inter Miami</t>
  </si>
  <si>
    <t>Columbus Crew</t>
  </si>
  <si>
    <t>New England Revolution</t>
  </si>
  <si>
    <t>FC Cincinnati</t>
  </si>
  <si>
    <t>Nashville SC</t>
  </si>
  <si>
    <t>Orlando City</t>
  </si>
  <si>
    <t>Philadelphia Union</t>
  </si>
  <si>
    <t>Toronto FC</t>
  </si>
  <si>
    <t>Charlotte</t>
  </si>
  <si>
    <t>DC United</t>
  </si>
  <si>
    <t>CF Montreal</t>
  </si>
  <si>
    <t>Houston Dynamo</t>
  </si>
  <si>
    <t>Minnesota United</t>
  </si>
  <si>
    <t>Sporting Kansas City</t>
  </si>
  <si>
    <t>Los Angeles FC</t>
  </si>
  <si>
    <t>Real Salt Lake</t>
  </si>
  <si>
    <t>FC Dallas</t>
  </si>
  <si>
    <t>Seattle Sounders</t>
  </si>
  <si>
    <t>Vancouver Whitecaps</t>
  </si>
  <si>
    <t>Chicago Fire</t>
  </si>
  <si>
    <t>Portland Timbers</t>
  </si>
  <si>
    <t>San Jose Earthquakes</t>
  </si>
  <si>
    <t>Horsens</t>
  </si>
  <si>
    <t>Lyngby</t>
  </si>
  <si>
    <t>Inter Turku</t>
  </si>
  <si>
    <t>Honka</t>
  </si>
  <si>
    <t>Pachuca</t>
  </si>
  <si>
    <t>Stal Mielec</t>
  </si>
  <si>
    <t>Radomiak Radom</t>
  </si>
  <si>
    <t>Chindia Targoviste</t>
  </si>
  <si>
    <t>FC Hermannstadt</t>
  </si>
  <si>
    <t>UTA Arad</t>
  </si>
  <si>
    <t>Petrolul</t>
  </si>
  <si>
    <t>Norrkoping</t>
  </si>
  <si>
    <t>Goteborg</t>
  </si>
  <si>
    <t>Varberg</t>
  </si>
  <si>
    <t>Hammarby</t>
  </si>
  <si>
    <t>Austin FC</t>
  </si>
  <si>
    <t>Los Angeles Galaxy</t>
  </si>
  <si>
    <t>Atlanta Utd</t>
  </si>
  <si>
    <t>Admiral Bundesliga</t>
  </si>
  <si>
    <t>Superliga</t>
  </si>
  <si>
    <t>Premier Division</t>
  </si>
  <si>
    <t>Ekstraklasa</t>
  </si>
  <si>
    <t>Liga 1</t>
  </si>
  <si>
    <t>Premier League</t>
  </si>
  <si>
    <t>Veikkausliiga</t>
  </si>
  <si>
    <t>Eliteserien</t>
  </si>
  <si>
    <t>Allsvenskan</t>
  </si>
  <si>
    <t>Swiss</t>
  </si>
  <si>
    <t>MLS</t>
  </si>
  <si>
    <t>Monterrey</t>
  </si>
  <si>
    <t>Club Leon</t>
  </si>
  <si>
    <t>Guadalajara Chivas</t>
  </si>
  <si>
    <t>Piast Gliwice</t>
  </si>
  <si>
    <t>Hokkaido Consadole Sapporo</t>
  </si>
  <si>
    <t>Nagoya Grampus</t>
  </si>
  <si>
    <t>Iwata</t>
  </si>
  <si>
    <t>Shonan Bellmare</t>
  </si>
  <si>
    <t>Cerezo Osaka</t>
  </si>
  <si>
    <t>Kyoto</t>
  </si>
  <si>
    <t>Sanfrecce Hiroshima</t>
  </si>
  <si>
    <t>FC Tokyo</t>
  </si>
  <si>
    <t>Urawa Reds</t>
  </si>
  <si>
    <t>Kawasaki Frontale</t>
  </si>
  <si>
    <t>Vissel Kobe</t>
  </si>
  <si>
    <t>Kashiwa Reysol</t>
  </si>
  <si>
    <t>Yokohama F. Marinos</t>
  </si>
  <si>
    <t>Kashima Antlers</t>
  </si>
  <si>
    <t>Aalesund</t>
  </si>
  <si>
    <t>Gornik Z.</t>
  </si>
  <si>
    <t>Legnica</t>
  </si>
  <si>
    <t>Shimizu S-Pulse</t>
  </si>
  <si>
    <t>Sagan Tosu</t>
  </si>
  <si>
    <t>Lillestrom</t>
  </si>
  <si>
    <t>Lech Poznan</t>
  </si>
  <si>
    <t>Rakow</t>
  </si>
  <si>
    <t>Lechia Gdansk</t>
  </si>
  <si>
    <t>J1 League</t>
  </si>
  <si>
    <t>Dundalk</t>
  </si>
  <si>
    <t>Derry City</t>
  </si>
  <si>
    <t>Finn Harps</t>
  </si>
  <si>
    <t>Guangzhou City</t>
  </si>
  <si>
    <t>Henan Songshan Longmen</t>
  </si>
  <si>
    <t>Meizhou Hakka</t>
  </si>
  <si>
    <t>Wuhan FC</t>
  </si>
  <si>
    <t>Sligo Rovers</t>
  </si>
  <si>
    <t>Bohemians</t>
  </si>
  <si>
    <t>Shelbourne</t>
  </si>
  <si>
    <t>St. Patricks</t>
  </si>
  <si>
    <t>Haugesund</t>
  </si>
  <si>
    <t>AIK</t>
  </si>
  <si>
    <t>Malmo FF</t>
  </si>
  <si>
    <t>Djurgarden</t>
  </si>
  <si>
    <t>Basel</t>
  </si>
  <si>
    <t>Luzern</t>
  </si>
  <si>
    <t>New York Red Bulls</t>
  </si>
  <si>
    <t>Colorado Rapids</t>
  </si>
  <si>
    <t>Helsingborg</t>
  </si>
  <si>
    <t>Super League</t>
  </si>
  <si>
    <t>Shamrock Rovers</t>
  </si>
  <si>
    <t>UC Dublin</t>
  </si>
  <si>
    <t>Puebla</t>
  </si>
  <si>
    <t>Avispa Fukuoka</t>
  </si>
  <si>
    <t>Gamba Osaka</t>
  </si>
  <si>
    <t>U.N.A.M.- Pumas</t>
  </si>
  <si>
    <t>Atlas</t>
  </si>
  <si>
    <t>12/08/2022</t>
  </si>
  <si>
    <t>13/08/2022</t>
  </si>
  <si>
    <t>14/08/2022</t>
  </si>
  <si>
    <t>15/08/2022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</si>
</sst>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1.0385545940679208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30.484229429288462</v>
      </c>
      <c r="I2" s="6">
        <f>IF('Log_working_3-way'!$D2="","",'True_Odds_Calculator_3-way'!O3/'True_Odds_Calculator_3-way'!B3-1)</f>
        <v>7.0540990867716857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3.7124357698715693E-2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1.0315085410073983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14.476208837819076</v>
      </c>
      <c r="I3" s="6">
        <f>IF('Log_working_3-way'!$D3="","",'True_Odds_Calculator_3-way'!O4/'True_Odds_Calculator_3-way'!B4-1)</f>
        <v>10.50134426116162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3.3844927247359102E-2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1.0314722354507635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3.2449855686716722</v>
      </c>
      <c r="I4" s="6">
        <f>IF('Log_working_3-way'!$D4="","",'True_Odds_Calculator_3-way'!O5/'True_Odds_Calculator_3-way'!B5-1)</f>
        <v>5.7168371376203488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3.1022133534439167E-2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1.0369329526075206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44.500599575333048</v>
      </c>
      <c r="I5" s="6">
        <f>IF('Log_working_3-way'!$D5="","",'True_Odds_Calculator_3-way'!O6/'True_Odds_Calculator_3-way'!B6-1)</f>
        <v>2.9583339681575307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3.1043927889689904E-2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1.0317582727985231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35.105910418081855</v>
      </c>
      <c r="I6" s="6">
        <f>IF('Log_working_3-way'!$D6="","",'True_Odds_Calculator_3-way'!O7/'True_Odds_Calculator_3-way'!B7-1)</f>
        <v>4.1320098644720824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2.9755223473304726E-2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1.026143056933599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13.724330145418296</v>
      </c>
      <c r="I7" s="6">
        <f>IF('Log_working_3-way'!$D7="","",'True_Odds_Calculator_3-way'!O8/'True_Odds_Calculator_3-way'!B8-1)</f>
        <v>8.0950750663967028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2.8248789252608875E-2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1.0261806170818477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12.743807441198324</v>
      </c>
      <c r="I8" s="6">
        <f>IF('Log_working_3-way'!$D8="","",'True_Odds_Calculator_3-way'!O9/'True_Odds_Calculator_3-way'!B9-1)</f>
        <v>7.9841819579404181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2.8323273154344131E-2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1.0264220833492987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6.7179106461422453</v>
      </c>
      <c r="I9" s="6">
        <f>IF('Log_working_3-way'!$D9="","",'True_Odds_Calculator_3-way'!O10/'True_Odds_Calculator_3-way'!B10-1)</f>
        <v>7.9859636291246048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2.811938473242015E-2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1.0262735617170362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8.208180636967084</v>
      </c>
      <c r="I10" s="6">
        <f>IF('Log_working_3-way'!$D10="","",'True_Odds_Calculator_3-way'!O11/'True_Odds_Calculator_3-way'!B11-1)</f>
        <v>7.564080689093398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2.8157026296140142E-2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1.0323673434448768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2.8507843457952617</v>
      </c>
      <c r="I11" s="6">
        <f>IF('Log_working_3-way'!$D11="","",'True_Odds_Calculator_3-way'!O12/'True_Odds_Calculator_3-way'!B12-1)</f>
        <v>3.9225562975701491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3.0489018536827395E-2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1.0307364958916121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4.5021757425643845</v>
      </c>
      <c r="I12" s="6">
        <f>IF('Log_working_3-way'!$D12="","",'True_Odds_Calculator_3-way'!O13/'True_Odds_Calculator_3-way'!B13-1)</f>
        <v>4.1529221314338676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3.0307737448005634E-2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1.0248311590490595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10.041023507967218</v>
      </c>
      <c r="I13" s="6">
        <f>IF('Log_working_3-way'!$D13="","",'True_Odds_Calculator_3-way'!O14/'True_Odds_Calculator_3-way'!B14-1)</f>
        <v>7.3755526923081192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2.6780865490542816E-2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1.0247447146559343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7.734124946608345</v>
      </c>
      <c r="I14" s="6">
        <f>IF('Log_working_3-way'!$D14="","",'True_Odds_Calculator_3-way'!O15/'True_Odds_Calculator_3-way'!B15-1)</f>
        <v>6.7750968953991535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2.6331517755449507E-2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1.0397976791705945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11.318539724030066</v>
      </c>
      <c r="I15" s="6">
        <f>IF('Log_working_3-way'!$D15="","",'True_Odds_Calculator_3-way'!O16/'True_Odds_Calculator_3-way'!B16-1)</f>
        <v>8.7876619201811224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4.2875260609109178E-2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1.0342131014014266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22.669385855650614</v>
      </c>
      <c r="I16" s="6">
        <f>IF('Log_working_3-way'!$D16="","",'True_Odds_Calculator_3-way'!O17/'True_Odds_Calculator_3-way'!B17-1)</f>
        <v>6.7506891191965908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3.5405032671024905E-2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1.0306416446112991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14.243948431555351</v>
      </c>
      <c r="I17" s="6">
        <f>IF('Log_working_3-way'!$D17="","",'True_Odds_Calculator_3-way'!O18/'True_Odds_Calculator_3-way'!B18-1)</f>
        <v>7.9434844578070329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3.300267822781433E-2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1.0297920711003075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10.680926625324446</v>
      </c>
      <c r="I18" s="6">
        <f>IF('Log_working_3-way'!$D18="","",'True_Odds_Calculator_3-way'!O19/'True_Odds_Calculator_3-way'!B19-1)</f>
        <v>7.7372307263201083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3.2137907137907096E-2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1.0477298932629422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27.512654707043851</v>
      </c>
      <c r="I19" s="6">
        <f>IF('Log_working_3-way'!$D19="","",'True_Odds_Calculator_3-way'!O20/'True_Odds_Calculator_3-way'!B20-1)</f>
        <v>7.0223507119024688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4.7273624030482964E-2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1.0309848028528867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10.911879025978843</v>
      </c>
      <c r="I20" s="6">
        <f>IF('Log_working_3-way'!$D20="","",'True_Odds_Calculator_3-way'!O21/'True_Odds_Calculator_3-way'!B21-1)</f>
        <v>9.3330169367031033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3.3546464724367508E-2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1.0262124364576701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15.471544194202959</v>
      </c>
      <c r="I21" s="6">
        <f>IF('Log_working_3-way'!$D21="","",'True_Odds_Calculator_3-way'!O22/'True_Odds_Calculator_3-way'!B22-1)</f>
        <v>6.8054411248263831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2.8142086058359217E-2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1.0313699317181548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33.819734769121482</v>
      </c>
      <c r="I22" s="6">
        <f>IF('Log_working_3-way'!$D22="","",'True_Odds_Calculator_3-way'!O23/'True_Odds_Calculator_3-way'!B23-1)</f>
        <v>4.2519609679612165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2.9773233157162959E-2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1.0354518747743253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39.876601058938888</v>
      </c>
      <c r="I23" s="6">
        <f>IF('Log_working_3-way'!$D23="","",'True_Odds_Calculator_3-way'!O24/'True_Odds_Calculator_3-way'!B24-1)</f>
        <v>3.50277511293194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3.1534557396626361E-2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1.0327785277978001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20.926531975905366</v>
      </c>
      <c r="I24" s="6">
        <f>IF('Log_working_3-way'!$D24="","",'True_Odds_Calculator_3-way'!O25/'True_Odds_Calculator_3-way'!B25-1)</f>
        <v>8.5022657023557819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3.4168877521040031E-2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1.0310809638297265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6.99158705704584</v>
      </c>
      <c r="I25" s="6">
        <f>IF('Log_working_3-way'!$D25="","",'True_Odds_Calculator_3-way'!O26/'True_Odds_Calculator_3-way'!B26-1)</f>
        <v>9.2686835823879239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3.3257288088772485E-2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1.0485373052609481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27.482867310466649</v>
      </c>
      <c r="I26" s="6">
        <f>IF('Log_working_3-way'!$D26="","",'True_Odds_Calculator_3-way'!O27/'True_Odds_Calculator_3-way'!B27-1)</f>
        <v>5.1135250335537092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4.8368863299191878E-2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1.0422773606094193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12.624796848714668</v>
      </c>
      <c r="I27" s="6">
        <f>IF('Log_working_3-way'!$D27="","",'True_Odds_Calculator_3-way'!O28/'True_Odds_Calculator_3-way'!B28-1)</f>
        <v>6.5921551969925627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4.514901751149436E-2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1.0274780238613928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5.8414956877872637</v>
      </c>
      <c r="I28" s="6">
        <f>IF('Log_working_3-way'!$D28="","",'True_Odds_Calculator_3-way'!O29/'True_Odds_Calculator_3-way'!B29-1)</f>
        <v>5.7338984806753199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2.8409884126762597E-2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1.0257494566631247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21.726530453236805</v>
      </c>
      <c r="I29" s="6">
        <f>IF('Log_working_3-way'!$D29="","",'True_Odds_Calculator_3-way'!O30/'True_Odds_Calculator_3-way'!B30-1)</f>
        <v>6.5558779291807454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2.689530886296021E-2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1.0258268069966003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12.959365001732182</v>
      </c>
      <c r="I30" s="6">
        <f>IF('Log_working_3-way'!$D30="","",'True_Odds_Calculator_3-way'!O31/'True_Odds_Calculator_3-way'!B31-1)</f>
        <v>6.8521428134743543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2.784229152842288E-2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1.0303188011572846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3.5097860210950946</v>
      </c>
      <c r="I31" s="6">
        <f>IF('Log_working_3-way'!$D31="","",'True_Odds_Calculator_3-way'!O32/'True_Odds_Calculator_3-way'!B32-1)</f>
        <v>5.3509454490596573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2.9930934959730093E-2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1.0259659626378805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10.33133798038099</v>
      </c>
      <c r="I32" s="6">
        <f>IF('Log_working_3-way'!$D32="","",'True_Odds_Calculator_3-way'!O33/'True_Odds_Calculator_3-way'!B33-1)</f>
        <v>7.1729387462947081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2.797739761680984E-2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1.0406654194454719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45.659145786327841</v>
      </c>
      <c r="I33" s="6">
        <f>IF('Log_working_3-way'!$D33="","",'True_Odds_Calculator_3-way'!O34/'True_Odds_Calculator_3-way'!B34-1)</f>
        <v>2.996976200613449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3.356604218216086E-2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1.0335143826447715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33.751284750374637</v>
      </c>
      <c r="I34" s="6">
        <f>IF('Log_working_3-way'!$D34="","",'True_Odds_Calculator_3-way'!O35/'True_Odds_Calculator_3-way'!B35-1)</f>
        <v>4.3155481596630176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3.1801589737960878E-2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1.0265423576805968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7.3628698927981393</v>
      </c>
      <c r="I35" s="6">
        <f>IF('Log_working_3-way'!$D35="","",'True_Odds_Calculator_3-way'!O36/'True_Odds_Calculator_3-way'!B36-1)</f>
        <v>7.7695161287815804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2.8338040960761868E-2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1.0262280431363577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19.474160789096882</v>
      </c>
      <c r="I36" s="6">
        <f>IF('Log_working_3-way'!$D36="","",'True_Odds_Calculator_3-way'!O37/'True_Odds_Calculator_3-way'!B37-1)</f>
        <v>6.9885552445467631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2.7734423325888269E-2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1.0309865437959469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31.820020029230868</v>
      </c>
      <c r="I37" s="6">
        <f>IF('Log_working_3-way'!$D37="","",'True_Odds_Calculator_3-way'!O38/'True_Odds_Calculator_3-way'!B38-1)</f>
        <v>4.9195090537708648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2.9921832309929286E-2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1.0255718444691166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2.7186844494536677E-2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1.0253010757753345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2.6845220794432079E-2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1.0308537157867985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32.293413953067862</v>
      </c>
      <c r="I42" s="6">
        <f>IF('Log_working_3-way'!$D42="","",'True_Odds_Calculator_3-way'!O41/'True_Odds_Calculator_3-way'!B41-1)</f>
        <v>4.8197447253522965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2.9694900746745745E-2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1.0289679350404506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26.553661284288978</v>
      </c>
      <c r="I43" s="6">
        <f>IF('Log_working_3-way'!$D43="","",'True_Odds_Calculator_3-way'!O42/'True_Odds_Calculator_3-way'!B42-1)</f>
        <v>5.7441593104702884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2.9264825824589336E-2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1.0441888863966786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21.447333971141681</v>
      </c>
      <c r="I44" s="6">
        <f>IF('Log_working_3-way'!$D44="","",'True_Odds_Calculator_3-way'!O43/'True_Odds_Calculator_3-way'!B43-1)</f>
        <v>8.9765928760629681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4.5780828788163586E-2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1.0436025904102977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5.8358129132551557</v>
      </c>
      <c r="I45" s="6">
        <f>IF('Log_working_3-way'!$D45="","",'True_Odds_Calculator_3-way'!O44/'True_Odds_Calculator_3-way'!B44-1)</f>
        <v>9.7235820084551179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4.5908396284725539E-2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1.0318803803007008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14.177906773042775</v>
      </c>
      <c r="I46" s="6">
        <f>IF('Log_working_3-way'!$D46="","",'True_Odds_Calculator_3-way'!O45/'True_Odds_Calculator_3-way'!B45-1)</f>
        <v>6.2169975290459165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3.414247955217653E-2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1.0413480631076637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36.347917024815708</v>
      </c>
      <c r="I47" s="6">
        <f>IF('Log_working_3-way'!$D47="","",'True_Odds_Calculator_3-way'!O46/'True_Odds_Calculator_3-way'!B46-1)</f>
        <v>3.5184625512064382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3.8086020590487601E-2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1.0352489279497801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30.21722440530581</v>
      </c>
      <c r="I48" s="6">
        <f>IF('Log_working_3-way'!$D48="","",'True_Odds_Calculator_3-way'!O47/'True_Odds_Calculator_3-way'!B47-1)</f>
        <v>4.66917050096297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3.4527815423916364E-2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1.0251642388337021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11.375371664974367</v>
      </c>
      <c r="I49" s="6">
        <f>IF('Log_working_3-way'!$D49="","",'True_Odds_Calculator_3-way'!O48/'True_Odds_Calculator_3-way'!B48-1)</f>
        <v>6.7746586532579238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2.7129232774393941E-2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1.0321462524583025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21.77840902584888</v>
      </c>
      <c r="I50" s="6">
        <f>IF('Log_working_3-way'!$D50="","",'True_Odds_Calculator_3-way'!O49/'True_Odds_Calculator_3-way'!B49-1)</f>
        <v>6.0608076363836592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3.3484941251931577E-2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1.0332463466919675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22.394543514299514</v>
      </c>
      <c r="I51" s="6">
        <f>IF('Log_working_3-way'!$D51="","",'True_Odds_Calculator_3-way'!O50/'True_Odds_Calculator_3-way'!B50-1)</f>
        <v>4.9650237898924647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3.4456735951130524E-2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1.0330138499290422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31.706867624028725</v>
      </c>
      <c r="I52" s="6">
        <f>IF('Log_working_3-way'!$D52="","",'True_Odds_Calculator_3-way'!O51/'True_Odds_Calculator_3-way'!B51-1)</f>
        <v>4.5114744834517095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3.1923240103743922E-2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1.0428686992638778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41.39686785743497</v>
      </c>
      <c r="I53" s="6">
        <f>IF('Log_working_3-way'!$D53="","",'True_Odds_Calculator_3-way'!O52/'True_Odds_Calculator_3-way'!B52-1)</f>
        <v>4.0389430162912303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3.7189723894648807E-2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1.0442761234184412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20.766454635317821</v>
      </c>
      <c r="I54" s="6">
        <f>IF('Log_working_3-way'!$D54="","",'True_Odds_Calculator_3-way'!O53/'True_Odds_Calculator_3-way'!B53-1)</f>
        <v>8.5829311223743581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4.6131016857017482E-2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1.0427177354858692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18.920325615269995</v>
      </c>
      <c r="I55" s="6">
        <f>IF('Log_working_3-way'!$D55="","",'True_Odds_Calculator_3-way'!O54/'True_Odds_Calculator_3-way'!B54-1)</f>
        <v>8.655341289247195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4.4973753487712154E-2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1.042383603730161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18.930844077014157</v>
      </c>
      <c r="I56" s="6">
        <f>IF('Log_working_3-way'!$D56="","",'True_Odds_Calculator_3-way'!O55/'True_Odds_Calculator_3-way'!B55-1)</f>
        <v>8.3349923122819902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4.4603098230121763E-2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1.0319109563293301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16.18187723291004</v>
      </c>
      <c r="I57" s="6">
        <f>IF('Log_working_3-way'!$D57="","",'True_Odds_Calculator_3-way'!O56/'True_Odds_Calculator_3-way'!B56-1)</f>
        <v>6.6363898812933506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3.4083541724553079E-2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1.029741530998072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27.900537132525741</v>
      </c>
      <c r="I58" s="6">
        <f>IF('Log_working_3-way'!$D58="","",'True_Odds_Calculator_3-way'!O57/'True_Odds_Calculator_3-way'!B57-1)</f>
        <v>4.4789347312205692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2.9648854633001598E-2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1.0606805489380455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61.892810659146015</v>
      </c>
      <c r="I59" s="6">
        <f>IF('Log_working_3-way'!$D59="","",'True_Odds_Calculator_3-way'!O58/'True_Odds_Calculator_3-way'!B58-1)</f>
        <v>1.1287496074963879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3.836175423082766E-2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1.0333968259897335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20.207199045167005</v>
      </c>
      <c r="I60" s="6">
        <f>IF('Log_working_3-way'!$D60="","",'True_Odds_Calculator_3-way'!O59/'True_Odds_Calculator_3-way'!B59-1)</f>
        <v>9.5785368261550428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3.4852414137899856E-2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1.0311141854568564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19.834083321564147</v>
      </c>
      <c r="I61" s="6">
        <f>IF('Log_working_3-way'!$D61="","",'True_Odds_Calculator_3-way'!O60/'True_Odds_Calculator_3-way'!B60-1)</f>
        <v>8.0064949783435999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3.2706781335326118E-2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1.0359366920954443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3.4883386942129224</v>
      </c>
      <c r="I62" s="6">
        <f>IF('Log_working_3-way'!$D62="","",'True_Odds_Calculator_3-way'!O61/'True_Odds_Calculator_3-way'!B61-1)</f>
        <v>7.2135960994931132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3.6162959984212595E-2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1.0311030949894417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11.804351375295301</v>
      </c>
      <c r="I63" s="6">
        <f>IF('Log_working_3-way'!$D63="","",'True_Odds_Calculator_3-way'!O62/'True_Odds_Calculator_3-way'!B62-1)</f>
        <v>9.977667502825188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3.3670033670033517E-2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1.0469919443196205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47.543793459912983</v>
      </c>
      <c r="I64" s="6">
        <f>IF('Log_working_3-way'!$D64="","",'True_Odds_Calculator_3-way'!O63/'True_Odds_Calculator_3-way'!B63-1)</f>
        <v>3.313697186223199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3.7458778548828287E-2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1.0317746619729722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18.988155167308257</v>
      </c>
      <c r="I65" s="6">
        <f>IF('Log_working_3-way'!$D65="","",'True_Odds_Calculator_3-way'!O64/'True_Odds_Calculator_3-way'!B64-1)</f>
        <v>8.0473745204548823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3.357989581481835E-2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1.0356967213996064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16.01669583095364</v>
      </c>
      <c r="I66" s="6">
        <f>IF('Log_working_3-way'!$D66="","",'True_Odds_Calculator_3-way'!O65/'True_Odds_Calculator_3-way'!B65-1)</f>
        <v>9.4299441508887831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3.8132776688405867E-2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1.0297569470140686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12.470581961113989</v>
      </c>
      <c r="I67" s="6">
        <f>IF('Log_working_3-way'!$D67="","",'True_Odds_Calculator_3-way'!O66/'True_Odds_Calculator_3-way'!B66-1)</f>
        <v>9.7501230975005697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3.2200560714343407E-2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1.0367846645925241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9.7746884210839937</v>
      </c>
      <c r="I68" s="6">
        <f>IF('Log_working_3-way'!$D68="","",'True_Odds_Calculator_3-way'!O67/'True_Odds_Calculator_3-way'!B67-1)</f>
        <v>6.3102772240309202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3.9114803555252209E-2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1.0367201679479889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14.016491552121487</v>
      </c>
      <c r="I69" s="6">
        <f>IF('Log_working_3-way'!$D69="","",'True_Odds_Calculator_3-way'!O68/'True_Odds_Calculator_3-way'!B68-1)</f>
        <v>6.0386292527420604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3.9182416001376286E-2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1.0406852052762912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24.050957220895533</v>
      </c>
      <c r="I70" s="6">
        <f>IF('Log_working_3-way'!$D70="","",'True_Odds_Calculator_3-way'!O69/'True_Odds_Calculator_3-way'!B69-1)</f>
        <v>6.7230181816556023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4.1629158429200119E-2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1.0395037535308762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44.769082454958408</v>
      </c>
      <c r="I71" s="6">
        <f>IF('Log_working_3-way'!$D71="","",'True_Odds_Calculator_3-way'!O70/'True_Odds_Calculator_3-way'!B70-1)</f>
        <v>2.8034020869435485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3.2970999991678518E-2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1.0407265666066889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26.45387539925078</v>
      </c>
      <c r="I72" s="6">
        <f>IF('Log_working_3-way'!$D72="","",'True_Odds_Calculator_3-way'!O71/'True_Odds_Calculator_3-way'!B71-1)</f>
        <v>6.9731130466692743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4.0808720076392468E-2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1.03074201964398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26.101183856731222</v>
      </c>
      <c r="I73" s="6">
        <f>IF('Log_working_3-way'!$D73="","",'True_Odds_Calculator_3-way'!O72/'True_Odds_Calculator_3-way'!B72-1)</f>
        <v>7.6262542975833902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3.0860024307421519E-2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1.026389479738832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6.1334061084729905</v>
      </c>
      <c r="I74" s="6">
        <f>IF('Log_working_3-way'!$D74="","",'True_Odds_Calculator_3-way'!O73/'True_Odds_Calculator_3-way'!B73-1)</f>
        <v>7.2144192686990731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2.7840187814373918E-2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1.0261168803733749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13.240304859384988</v>
      </c>
      <c r="I75" s="6">
        <f>IF('Log_working_3-way'!$D75="","",'True_Odds_Calculator_3-way'!O74/'True_Odds_Calculator_3-way'!B74-1)</f>
        <v>5.7178934025357675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2.7979046501926508E-2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1.0256531470305037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10.489163973633552</v>
      </c>
      <c r="I76" s="6">
        <f>IF('Log_working_3-way'!$D76="","",'True_Odds_Calculator_3-way'!O75/'True_Odds_Calculator_3-way'!B75-1)</f>
        <v>9.8101543827918096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2.7853137999638289E-2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1.0246037052485932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11.2325646839416</v>
      </c>
      <c r="I77" s="6">
        <f>IF('Log_working_3-way'!$D77="","",'True_Odds_Calculator_3-way'!O76/'True_Odds_Calculator_3-way'!B76-1)</f>
        <v>7.932805086554378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2.6643922145217491E-2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1.0267106500433181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17.880662082703264</v>
      </c>
      <c r="I78" s="6">
        <f>IF('Log_working_3-way'!$D78="","",'True_Odds_Calculator_3-way'!O77/'True_Odds_Calculator_3-way'!B77-1)</f>
        <v>9.810018182884626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2.8314893903218286E-2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1.0267075868109439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6.9061659632347556</v>
      </c>
      <c r="I79" s="6">
        <f>IF('Log_working_3-way'!$D79="","",'True_Odds_Calculator_3-way'!O78/'True_Odds_Calculator_3-way'!B78-1)</f>
        <v>8.6322094936561555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2.8550243061539415E-2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1.027669448690433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19.843294825954185</v>
      </c>
      <c r="I80" s="6">
        <f>IF('Log_working_3-way'!$D80="","",'True_Odds_Calculator_3-way'!O79/'True_Odds_Calculator_3-way'!B79-1)</f>
        <v>7.9298876345245066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2.9151160730108039E-2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1.03499431770001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2.1563744745350069</v>
      </c>
      <c r="I81" s="6">
        <f>IF('Log_working_3-way'!$D81="","",'True_Odds_Calculator_3-way'!O80/'True_Odds_Calculator_3-way'!B80-1)</f>
        <v>3.4771604170211523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3.1715130017527571E-2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1.042059387715087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37.923031515791685</v>
      </c>
      <c r="I82" s="6">
        <f>IF('Log_working_3-way'!$D82="","",'True_Odds_Calculator_3-way'!O81/'True_Odds_Calculator_3-way'!B81-1)</f>
        <v>3.8848486736120975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3.8286059331689604E-2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1.0262502671509286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7.9546456466588236</v>
      </c>
      <c r="I83" s="6">
        <f>IF('Log_working_3-way'!$D83="","",'True_Odds_Calculator_3-way'!O82/'True_Odds_Calculator_3-way'!B82-1)</f>
        <v>6.3557498306885369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2.7863954718609474E-2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1.036848423556691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17.049244051875952</v>
      </c>
      <c r="I84" s="6">
        <f>IF('Log_working_3-way'!$D84="","",'True_Odds_Calculator_3-way'!O83/'True_Odds_Calculator_3-way'!B83-1)</f>
        <v>7.4805335245723104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3.9233861164757577E-2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1.0503203930589324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42.821962890689967</v>
      </c>
      <c r="I85" s="6">
        <f>IF('Log_working_3-way'!$D85="","",'True_Odds_Calculator_3-way'!O84/'True_Odds_Calculator_3-way'!B84-1)</f>
        <v>4.0944990974252784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4.3035407994469921E-2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1.0455310798709199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33.919702502408114</v>
      </c>
      <c r="I86" s="6">
        <f>IF('Log_working_3-way'!$D86="","",'True_Odds_Calculator_3-way'!O85/'True_Odds_Calculator_3-way'!B85-1)</f>
        <v>5.0140457634772355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4.2885829030407496E-2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1.0896849985221193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54.024117500479505</v>
      </c>
      <c r="I87" s="6">
        <f>IF('Log_working_3-way'!$D87="","",'True_Odds_Calculator_3-way'!O86/'True_Odds_Calculator_3-way'!B86-1)</f>
        <v>2.8970645133989454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6.4896906044693115E-2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1.068902607222036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38.401616266506288</v>
      </c>
      <c r="I88" s="6">
        <f>IF('Log_working_3-way'!$D88="","",'True_Odds_Calculator_3-way'!O87/'True_Odds_Calculator_3-way'!B87-1)</f>
        <v>6.1581544198221572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6.0877250723892606E-2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1.0760152647712324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43.663878178000552</v>
      </c>
      <c r="I89" s="6">
        <f>IF('Log_working_3-way'!$D89="","",'True_Odds_Calculator_3-way'!O88/'True_Odds_Calculator_3-way'!B88-1)</f>
        <v>4.323458269231641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6.2885545644166374E-2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1.0321149938216307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12.222462399589801</v>
      </c>
      <c r="I90" s="6">
        <f>IF('Log_working_3-way'!$D90="","",'True_Odds_Calculator_3-way'!O89/'True_Odds_Calculator_3-way'!B89-1)</f>
        <v>7.0590277521661164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3.4576554848235297E-2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1.0443542757309054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5.6903827418232424</v>
      </c>
      <c r="I91" s="6">
        <f>IF('Log_working_3-way'!$D91="","",'True_Odds_Calculator_3-way'!O90/'True_Odds_Calculator_3-way'!B90-1)</f>
        <v>6.5932582730895968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4.5807080708070824E-2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1.0429933345606479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19.338755728666889</v>
      </c>
      <c r="I92" s="6">
        <f>IF('Log_working_3-way'!$D92="","",'True_Odds_Calculator_3-way'!O91/'True_Odds_Calculator_3-way'!B91-1)</f>
        <v>7.21578617114608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4.5246036572111459E-2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1.0467759633788154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24.406507105605083</v>
      </c>
      <c r="I93" s="6">
        <f>IF('Log_working_3-way'!$D93="","",'True_Odds_Calculator_3-way'!O92/'True_Odds_Calculator_3-way'!B92-1)</f>
        <v>5.4509988289866955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4.7683741298730542E-2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1.0343821078874582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34.570811608348002</v>
      </c>
      <c r="I94" s="6">
        <f>IF('Log_working_3-way'!$D94="","",'True_Odds_Calculator_3-way'!O93/'True_Odds_Calculator_3-way'!B93-1)</f>
        <v>5.0701644513836639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3.2003017604401718E-2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1.0339960758588749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35.822904675152536</v>
      </c>
      <c r="I95" s="6">
        <f>IF('Log_working_3-way'!$D95="","",'True_Odds_Calculator_3-way'!O94/'True_Odds_Calculator_3-way'!B94-1)</f>
        <v>4.4628242947999652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3.1292633123296776E-2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1.0676349875001561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71.01169847672324</v>
      </c>
      <c r="I96" s="6">
        <f>IF('Log_working_3-way'!$D96="","",'True_Odds_Calculator_3-way'!O95/'True_Odds_Calculator_3-way'!B95-1)</f>
        <v>0.37655989053144867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3.4112599461809445E-2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1.0278570822624149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20.987684419675514</v>
      </c>
      <c r="I97" s="6">
        <f>IF('Log_working_3-way'!$D97="","",'True_Odds_Calculator_3-way'!O96/'True_Odds_Calculator_3-way'!B96-1)</f>
        <v>5.9694807186689332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2.9187275836069393E-2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1.0282823799381189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26.071265744190221</v>
      </c>
      <c r="I98" s="6">
        <f>IF('Log_working_3-way'!$D98="","",'True_Odds_Calculator_3-way'!O97/'True_Odds_Calculator_3-way'!B97-1)</f>
        <v>5.5239513148808816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2.8648942318007187E-2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1.0405092885830873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10.16507281616966</v>
      </c>
      <c r="I99" s="6">
        <f>IF('Log_working_3-way'!$D99="","",'True_Odds_Calculator_3-way'!O98/'True_Odds_Calculator_3-way'!B98-1)</f>
        <v>6.5390512319671998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4.3066497774500778E-2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1.0472347207510415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27.100039325527636</v>
      </c>
      <c r="I100" s="6">
        <f>IF('Log_working_3-way'!$D100="","",'True_Odds_Calculator_3-way'!O99/'True_Odds_Calculator_3-way'!B99-1)</f>
        <v>4.8114726747565717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4.738517549818333E-2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1.0557039990227486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39.954831346429934</v>
      </c>
      <c r="I101" s="6">
        <f>IF('Log_working_3-way'!$D101="","",'True_Odds_Calculator_3-way'!O100/'True_Odds_Calculator_3-way'!B100-1)</f>
        <v>3.267085256051284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4.9408118925834632E-2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1.0275366440367162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20.857526072054103</v>
      </c>
      <c r="I102" s="6">
        <f>IF('Log_working_3-way'!$D102="","",'True_Odds_Calculator_3-way'!O101/'True_Odds_Calculator_3-way'!B101-1)</f>
        <v>5.3094917186206478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2.8793440226700273E-2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1.0336806943230334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32.364311780259868</v>
      </c>
      <c r="I103" s="6">
        <f>IF('Log_working_3-way'!$D103="","",'True_Odds_Calculator_3-way'!O102/'True_Odds_Calculator_3-way'!B102-1)</f>
        <v>4.2509318519032941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3.2219077241347538E-2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1.0315033974992294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29.336519413486393</v>
      </c>
      <c r="I104" s="6">
        <f>IF('Log_working_3-way'!$D104="","",'True_Odds_Calculator_3-way'!O103/'True_Odds_Calculator_3-way'!B103-1)</f>
        <v>5.014779451792764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3.112908331500619E-2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1.0277789167543128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25.55592198748894</v>
      </c>
      <c r="I105" s="6">
        <f>IF('Log_working_3-way'!$D105="","",'True_Odds_Calculator_3-way'!O104/'True_Odds_Calculator_3-way'!B104-1)</f>
        <v>4.8772755346258361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2.8263560959833178E-2</v>
      </c>
    </row>
    <row r="106" spans="4:11" x14ac:dyDescent="0.25">
      <c r="D106">
        <f>solve_for_c('True_Odds_Calculator_3-way'!A105,'True_Odds_Calculator_3-way'!B105,'True_Odds_Calculator_3-way'!C105,'Log_working_3-way'!B$1,'Log_working_3-way'!B$2)</f>
        <v>1.0270893768437561</v>
      </c>
      <c r="F106" s="6" t="e">
        <f>IF('Log_working_3-way'!D106="","",1/'True_Odds_Calculator_3-way'!N105+1/'True_Odds_Calculator_3-way'!O105+1/'True_Odds_Calculator_3-way'!#REF!-1)</f>
        <v>#REF!</v>
      </c>
      <c r="H106" s="6">
        <f>IF('Log_working_3-way'!$D106="","",'True_Odds_Calculator_3-way'!N105/'True_Odds_Calculator_3-way'!A105-1)</f>
        <v>9.7756742496193425</v>
      </c>
      <c r="I106" s="6">
        <f>IF('Log_working_3-way'!$D106="","",'True_Odds_Calculator_3-way'!O105/'True_Odds_Calculator_3-way'!B105-1)</f>
        <v>6.3599305031209248</v>
      </c>
      <c r="J106" s="6" t="e">
        <f>IF('Log_working_3-way'!$D106="","",'True_Odds_Calculator_3-way'!#REF!/'True_Odds_Calculator_3-way'!C105-1)</f>
        <v>#REF!</v>
      </c>
      <c r="K106" s="6">
        <f>IF('Log_working_3-way'!$D106="","",1/'True_Odds_Calculator_3-way'!A105+1/'True_Odds_Calculator_3-way'!B105+1/'True_Odds_Calculator_3-way'!C105-1)</f>
        <v>2.8983494224136042E-2</v>
      </c>
    </row>
    <row r="107" spans="4:11" x14ac:dyDescent="0.25">
      <c r="D107">
        <f>solve_for_c('True_Odds_Calculator_3-way'!A106,'True_Odds_Calculator_3-way'!B106,'True_Odds_Calculator_3-way'!C106,'Log_working_3-way'!B$1,'Log_working_3-way'!B$2)</f>
        <v>1.0334712431824054</v>
      </c>
      <c r="F107" s="6" t="e">
        <f>IF('Log_working_3-way'!D107="","",1/'True_Odds_Calculator_3-way'!N106+1/'True_Odds_Calculator_3-way'!O106+1/'True_Odds_Calculator_3-way'!#REF!-1)</f>
        <v>#REF!</v>
      </c>
      <c r="H107" s="6">
        <f>IF('Log_working_3-way'!$D107="","",'True_Odds_Calculator_3-way'!N106/'True_Odds_Calculator_3-way'!A106-1)</f>
        <v>38.961921053466703</v>
      </c>
      <c r="I107" s="6">
        <f>IF('Log_working_3-way'!$D107="","",'True_Odds_Calculator_3-way'!O106/'True_Odds_Calculator_3-way'!B106-1)</f>
        <v>3.8455103573280329</v>
      </c>
      <c r="J107" s="6" t="e">
        <f>IF('Log_working_3-way'!$D107="","",'True_Odds_Calculator_3-way'!#REF!/'True_Odds_Calculator_3-way'!C106-1)</f>
        <v>#REF!</v>
      </c>
      <c r="K107" s="6">
        <f>IF('Log_working_3-way'!$D107="","",1/'True_Odds_Calculator_3-way'!A106+1/'True_Odds_Calculator_3-way'!B106+1/'True_Odds_Calculator_3-way'!C106-1)</f>
        <v>3.0077406010241781E-2</v>
      </c>
    </row>
    <row r="108" spans="4:11" x14ac:dyDescent="0.25">
      <c r="D108">
        <f>solve_for_c('True_Odds_Calculator_3-way'!A107,'True_Odds_Calculator_3-way'!B107,'True_Odds_Calculator_3-way'!C107,'Log_working_3-way'!B$1,'Log_working_3-way'!B$2)</f>
        <v>1.0286061562365034</v>
      </c>
      <c r="F108" s="6" t="e">
        <f>IF('Log_working_3-way'!D108="","",1/'True_Odds_Calculator_3-way'!N107+1/'True_Odds_Calculator_3-way'!O107+1/'True_Odds_Calculator_3-way'!#REF!-1)</f>
        <v>#REF!</v>
      </c>
      <c r="H108" s="6">
        <f>IF('Log_working_3-way'!$D108="","",'True_Odds_Calculator_3-way'!N107/'True_Odds_Calculator_3-way'!A107-1)</f>
        <v>23.540614810966115</v>
      </c>
      <c r="I108" s="6">
        <f>IF('Log_working_3-way'!$D108="","",'True_Odds_Calculator_3-way'!O107/'True_Odds_Calculator_3-way'!B107-1)</f>
        <v>5.7301446477082365</v>
      </c>
      <c r="J108" s="6" t="e">
        <f>IF('Log_working_3-way'!$D108="","",'True_Odds_Calculator_3-way'!#REF!/'True_Odds_Calculator_3-way'!C107-1)</f>
        <v>#REF!</v>
      </c>
      <c r="K108" s="6">
        <f>IF('Log_working_3-way'!$D108="","",1/'True_Odds_Calculator_3-way'!A107+1/'True_Odds_Calculator_3-way'!B107+1/'True_Odds_Calculator_3-way'!C107-1)</f>
        <v>2.9522700294975612E-2</v>
      </c>
    </row>
    <row r="109" spans="4:11" x14ac:dyDescent="0.25">
      <c r="D109">
        <f>solve_for_c('True_Odds_Calculator_3-way'!A108,'True_Odds_Calculator_3-way'!B108,'True_Odds_Calculator_3-way'!C108,'Log_working_3-way'!B$1,'Log_working_3-way'!B$2)</f>
        <v>1.0298513612879743</v>
      </c>
      <c r="F109" s="6" t="e">
        <f>IF('Log_working_3-way'!D109="","",1/'True_Odds_Calculator_3-way'!N108+1/'True_Odds_Calculator_3-way'!O108+1/'True_Odds_Calculator_3-way'!#REF!-1)</f>
        <v>#REF!</v>
      </c>
      <c r="H109" s="6">
        <f>IF('Log_working_3-way'!$D109="","",'True_Odds_Calculator_3-way'!N108/'True_Odds_Calculator_3-way'!A108-1)</f>
        <v>30.699618915983812</v>
      </c>
      <c r="I109" s="6">
        <f>IF('Log_working_3-way'!$D109="","",'True_Odds_Calculator_3-way'!O108/'True_Odds_Calculator_3-way'!B108-1)</f>
        <v>4.8034135933070958</v>
      </c>
      <c r="J109" s="6" t="e">
        <f>IF('Log_working_3-way'!$D109="","",'True_Odds_Calculator_3-way'!#REF!/'True_Odds_Calculator_3-way'!C108-1)</f>
        <v>#REF!</v>
      </c>
      <c r="K109" s="6">
        <f>IF('Log_working_3-way'!$D109="","",1/'True_Odds_Calculator_3-way'!A108+1/'True_Odds_Calculator_3-way'!B108+1/'True_Odds_Calculator_3-way'!C108-1)</f>
        <v>2.9146965139374759E-2</v>
      </c>
    </row>
    <row r="110" spans="4:11" x14ac:dyDescent="0.25">
      <c r="D110">
        <f>solve_for_c('True_Odds_Calculator_3-way'!A109,'True_Odds_Calculator_3-way'!B109,'True_Odds_Calculator_3-way'!C109,'Log_working_3-way'!B$1,'Log_working_3-way'!B$2)</f>
        <v>1.0247793714834745</v>
      </c>
      <c r="F110" s="6" t="e">
        <f>IF('Log_working_3-way'!D110="","",1/'True_Odds_Calculator_3-way'!N109+1/'True_Odds_Calculator_3-way'!O109+1/'True_Odds_Calculator_3-way'!#REF!-1)</f>
        <v>#REF!</v>
      </c>
      <c r="H110" s="6">
        <f>IF('Log_working_3-way'!$D110="","",'True_Odds_Calculator_3-way'!N109/'True_Odds_Calculator_3-way'!A109-1)</f>
        <v>13.150164555340799</v>
      </c>
      <c r="I110" s="6">
        <f>IF('Log_working_3-way'!$D110="","",'True_Odds_Calculator_3-way'!O109/'True_Odds_Calculator_3-way'!B109-1)</f>
        <v>6.2510667363672692</v>
      </c>
      <c r="J110" s="6" t="e">
        <f>IF('Log_working_3-way'!$D110="","",'True_Odds_Calculator_3-way'!#REF!/'True_Odds_Calculator_3-way'!C109-1)</f>
        <v>#REF!</v>
      </c>
      <c r="K110" s="6">
        <f>IF('Log_working_3-way'!$D110="","",1/'True_Odds_Calculator_3-way'!A109+1/'True_Odds_Calculator_3-way'!B109+1/'True_Odds_Calculator_3-way'!C109-1)</f>
        <v>2.665064492473479E-2</v>
      </c>
    </row>
    <row r="111" spans="4:11" x14ac:dyDescent="0.25">
      <c r="D111">
        <f>solve_for_c('True_Odds_Calculator_3-way'!A110,'True_Odds_Calculator_3-way'!B110,'True_Odds_Calculator_3-way'!C110,'Log_working_3-way'!B$1,'Log_working_3-way'!B$2)</f>
        <v>1.0374323440951496</v>
      </c>
      <c r="F111" s="6" t="e">
        <f>IF('Log_working_3-way'!D111="","",1/'True_Odds_Calculator_3-way'!N110+1/'True_Odds_Calculator_3-way'!O110+1/'True_Odds_Calculator_3-way'!#REF!-1)</f>
        <v>#REF!</v>
      </c>
      <c r="H111" s="6">
        <f>IF('Log_working_3-way'!$D111="","",'True_Odds_Calculator_3-way'!N110/'True_Odds_Calculator_3-way'!A110-1)</f>
        <v>38.42060611178708</v>
      </c>
      <c r="I111" s="6">
        <f>IF('Log_working_3-way'!$D111="","",'True_Odds_Calculator_3-way'!O110/'True_Odds_Calculator_3-way'!B110-1)</f>
        <v>3.9736825620351741</v>
      </c>
      <c r="J111" s="6" t="e">
        <f>IF('Log_working_3-way'!$D111="","",'True_Odds_Calculator_3-way'!#REF!/'True_Odds_Calculator_3-way'!C110-1)</f>
        <v>#REF!</v>
      </c>
      <c r="K111" s="6">
        <f>IF('Log_working_3-way'!$D111="","",1/'True_Odds_Calculator_3-way'!A110+1/'True_Odds_Calculator_3-way'!B110+1/'True_Odds_Calculator_3-way'!C110-1)</f>
        <v>3.3835483214460726E-2</v>
      </c>
    </row>
    <row r="112" spans="4:11" x14ac:dyDescent="0.25">
      <c r="D112">
        <f>solve_for_c('True_Odds_Calculator_3-way'!A111,'True_Odds_Calculator_3-way'!B111,'True_Odds_Calculator_3-way'!C111,'Log_working_3-way'!B$1,'Log_working_3-way'!B$2)</f>
        <v>1.042829850188536</v>
      </c>
      <c r="F112" s="6" t="e">
        <f>IF('Log_working_3-way'!D112="","",1/'True_Odds_Calculator_3-way'!N111+1/'True_Odds_Calculator_3-way'!O111+1/'True_Odds_Calculator_3-way'!#REF!-1)</f>
        <v>#REF!</v>
      </c>
      <c r="H112" s="6">
        <f>IF('Log_working_3-way'!$D112="","",'True_Odds_Calculator_3-way'!N111/'True_Odds_Calculator_3-way'!A111-1)</f>
        <v>50.146879569203172</v>
      </c>
      <c r="I112" s="6">
        <f>IF('Log_working_3-way'!$D112="","",'True_Odds_Calculator_3-way'!O111/'True_Odds_Calculator_3-way'!B111-1)</f>
        <v>2.5339362340713114</v>
      </c>
      <c r="J112" s="6" t="e">
        <f>IF('Log_working_3-way'!$D112="","",'True_Odds_Calculator_3-way'!#REF!/'True_Odds_Calculator_3-way'!C111-1)</f>
        <v>#REF!</v>
      </c>
      <c r="K112" s="6">
        <f>IF('Log_working_3-way'!$D112="","",1/'True_Odds_Calculator_3-way'!A111+1/'True_Odds_Calculator_3-way'!B111+1/'True_Odds_Calculator_3-way'!C111-1)</f>
        <v>3.3317181328282208E-2</v>
      </c>
    </row>
    <row r="113" spans="4:11" x14ac:dyDescent="0.25">
      <c r="D113">
        <f>solve_for_c('True_Odds_Calculator_3-way'!A112,'True_Odds_Calculator_3-way'!B112,'True_Odds_Calculator_3-way'!C112,'Log_working_3-way'!B$1,'Log_working_3-way'!B$2)</f>
        <v>1.0410339493279119</v>
      </c>
      <c r="F113" s="6" t="e">
        <f>IF('Log_working_3-way'!D113="","",1/'True_Odds_Calculator_3-way'!N112+1/'True_Odds_Calculator_3-way'!O112+1/'True_Odds_Calculator_3-way'!#REF!-1)</f>
        <v>#REF!</v>
      </c>
      <c r="H113" s="6">
        <f>IF('Log_working_3-way'!$D113="","",'True_Odds_Calculator_3-way'!N112/'True_Odds_Calculator_3-way'!A112-1)</f>
        <v>15.653843567792006</v>
      </c>
      <c r="I113" s="6">
        <f>IF('Log_working_3-way'!$D113="","",'True_Odds_Calculator_3-way'!O112/'True_Odds_Calculator_3-way'!B112-1)</f>
        <v>8.5652059675341921</v>
      </c>
      <c r="J113" s="6" t="e">
        <f>IF('Log_working_3-way'!$D113="","",'True_Odds_Calculator_3-way'!#REF!/'True_Odds_Calculator_3-way'!C112-1)</f>
        <v>#REF!</v>
      </c>
      <c r="K113" s="6">
        <f>IF('Log_working_3-way'!$D113="","",1/'True_Odds_Calculator_3-way'!A112+1/'True_Odds_Calculator_3-way'!B112+1/'True_Odds_Calculator_3-way'!C112-1)</f>
        <v>4.3868576946162419E-2</v>
      </c>
    </row>
    <row r="114" spans="4:11" x14ac:dyDescent="0.25">
      <c r="D114">
        <f>solve_for_c('True_Odds_Calculator_3-way'!A113,'True_Odds_Calculator_3-way'!B113,'True_Odds_Calculator_3-way'!C113,'Log_working_3-way'!B$1,'Log_working_3-way'!B$2)</f>
        <v>1.0402016225739668</v>
      </c>
      <c r="F114" s="6" t="e">
        <f>IF('Log_working_3-way'!D114="","",1/'True_Odds_Calculator_3-way'!N113+1/'True_Odds_Calculator_3-way'!O113+1/'True_Odds_Calculator_3-way'!#REF!-1)</f>
        <v>#REF!</v>
      </c>
      <c r="H114" s="6">
        <f>IF('Log_working_3-way'!$D114="","",'True_Odds_Calculator_3-way'!N113/'True_Odds_Calculator_3-way'!A113-1)</f>
        <v>25.527701062690909</v>
      </c>
      <c r="I114" s="6">
        <f>IF('Log_working_3-way'!$D114="","",'True_Odds_Calculator_3-way'!O113/'True_Odds_Calculator_3-way'!B113-1)</f>
        <v>6.3849780414824568</v>
      </c>
      <c r="J114" s="6" t="e">
        <f>IF('Log_working_3-way'!$D114="","",'True_Odds_Calculator_3-way'!#REF!/'True_Odds_Calculator_3-way'!C113-1)</f>
        <v>#REF!</v>
      </c>
      <c r="K114" s="6">
        <f>IF('Log_working_3-way'!$D114="","",1/'True_Odds_Calculator_3-way'!A113+1/'True_Odds_Calculator_3-way'!B113+1/'True_Odds_Calculator_3-way'!C113-1)</f>
        <v>4.0767158768422407E-2</v>
      </c>
    </row>
    <row r="115" spans="4:11" x14ac:dyDescent="0.25">
      <c r="D115">
        <f>solve_for_c('True_Odds_Calculator_3-way'!A114,'True_Odds_Calculator_3-way'!B114,'True_Odds_Calculator_3-way'!C114,'Log_working_3-way'!B$1,'Log_working_3-way'!B$2)</f>
        <v>1.041127934154239</v>
      </c>
      <c r="F115" s="6" t="e">
        <f>IF('Log_working_3-way'!D115="","",1/'True_Odds_Calculator_3-way'!N114+1/'True_Odds_Calculator_3-way'!O114+1/'True_Odds_Calculator_3-way'!#REF!-1)</f>
        <v>#REF!</v>
      </c>
      <c r="H115" s="6">
        <f>IF('Log_working_3-way'!$D115="","",'True_Odds_Calculator_3-way'!N114/'True_Odds_Calculator_3-way'!A114-1)</f>
        <v>2.3220457122644946</v>
      </c>
      <c r="I115" s="6">
        <f>IF('Log_working_3-way'!$D115="","",'True_Odds_Calculator_3-way'!O114/'True_Odds_Calculator_3-way'!B114-1)</f>
        <v>4.8116855541265275</v>
      </c>
      <c r="J115" s="6" t="e">
        <f>IF('Log_working_3-way'!$D115="","",'True_Odds_Calculator_3-way'!#REF!/'True_Odds_Calculator_3-way'!C114-1)</f>
        <v>#REF!</v>
      </c>
      <c r="K115" s="6">
        <f>IF('Log_working_3-way'!$D115="","",1/'True_Odds_Calculator_3-way'!A114+1/'True_Odds_Calculator_3-way'!B114+1/'True_Odds_Calculator_3-way'!C114-1)</f>
        <v>3.8585764072182949E-2</v>
      </c>
    </row>
    <row r="116" spans="4:11" x14ac:dyDescent="0.25">
      <c r="D116">
        <f>solve_for_c('True_Odds_Calculator_3-way'!A115,'True_Odds_Calculator_3-way'!B115,'True_Odds_Calculator_3-way'!C115,'Log_working_3-way'!B$1,'Log_working_3-way'!B$2)</f>
        <v>1.0342276960755479</v>
      </c>
      <c r="F116" s="6" t="e">
        <f>IF('Log_working_3-way'!D116="","",1/'True_Odds_Calculator_3-way'!N115+1/'True_Odds_Calculator_3-way'!O115+1/'True_Odds_Calculator_3-way'!#REF!-1)</f>
        <v>#REF!</v>
      </c>
      <c r="H116" s="6">
        <f>IF('Log_working_3-way'!$D116="","",'True_Odds_Calculator_3-way'!N115/'True_Odds_Calculator_3-way'!A115-1)</f>
        <v>34.292183763100269</v>
      </c>
      <c r="I116" s="6">
        <f>IF('Log_working_3-way'!$D116="","",'True_Odds_Calculator_3-way'!O115/'True_Odds_Calculator_3-way'!B115-1)</f>
        <v>4.7158221472361976</v>
      </c>
      <c r="J116" s="6" t="e">
        <f>IF('Log_working_3-way'!$D116="","",'True_Odds_Calculator_3-way'!#REF!/'True_Odds_Calculator_3-way'!C115-1)</f>
        <v>#REF!</v>
      </c>
      <c r="K116" s="6">
        <f>IF('Log_working_3-way'!$D116="","",1/'True_Odds_Calculator_3-way'!A115+1/'True_Odds_Calculator_3-way'!B115+1/'True_Odds_Calculator_3-way'!C115-1)</f>
        <v>3.2112407562227663E-2</v>
      </c>
    </row>
    <row r="117" spans="4:11" x14ac:dyDescent="0.25">
      <c r="D117">
        <f>solve_for_c('True_Odds_Calculator_3-way'!A116,'True_Odds_Calculator_3-way'!B116,'True_Odds_Calculator_3-way'!C116,'Log_working_3-way'!B$1,'Log_working_3-way'!B$2)</f>
        <v>1.0362991644296373</v>
      </c>
      <c r="F117" s="6" t="e">
        <f>IF('Log_working_3-way'!D117="","",1/'True_Odds_Calculator_3-way'!N116+1/'True_Odds_Calculator_3-way'!O116+1/'True_Odds_Calculator_3-way'!#REF!-1)</f>
        <v>#REF!</v>
      </c>
      <c r="H117" s="6">
        <f>IF('Log_working_3-way'!$D117="","",'True_Odds_Calculator_3-way'!N116/'True_Odds_Calculator_3-way'!A116-1)</f>
        <v>12.506260189121896</v>
      </c>
      <c r="I117" s="6">
        <f>IF('Log_working_3-way'!$D117="","",'True_Odds_Calculator_3-way'!O116/'True_Odds_Calculator_3-way'!B116-1)</f>
        <v>9.9894058462188529</v>
      </c>
      <c r="J117" s="6" t="e">
        <f>IF('Log_working_3-way'!$D117="","",'True_Odds_Calculator_3-way'!#REF!/'True_Odds_Calculator_3-way'!C116-1)</f>
        <v>#REF!</v>
      </c>
      <c r="K117" s="6">
        <f>IF('Log_working_3-way'!$D117="","",1/'True_Odds_Calculator_3-way'!A116+1/'True_Odds_Calculator_3-way'!B116+1/'True_Odds_Calculator_3-way'!C116-1)</f>
        <v>3.9167058664745458E-2</v>
      </c>
    </row>
    <row r="118" spans="4:11" x14ac:dyDescent="0.25">
      <c r="D118">
        <f>solve_for_c('True_Odds_Calculator_3-way'!A117,'True_Odds_Calculator_3-way'!B117,'True_Odds_Calculator_3-way'!C117,'Log_working_3-way'!B$1,'Log_working_3-way'!B$2)</f>
        <v>1.0503374368014755</v>
      </c>
      <c r="F118" s="6" t="e">
        <f>IF('Log_working_3-way'!D118="","",1/'True_Odds_Calculator_3-way'!N117+1/'True_Odds_Calculator_3-way'!O117+1/'True_Odds_Calculator_3-way'!#REF!-1)</f>
        <v>#REF!</v>
      </c>
      <c r="H118" s="6">
        <f>IF('Log_working_3-way'!$D118="","",'True_Odds_Calculator_3-way'!N117/'True_Odds_Calculator_3-way'!A117-1)</f>
        <v>8.2296021464771503</v>
      </c>
      <c r="I118" s="6">
        <f>IF('Log_working_3-way'!$D118="","",'True_Odds_Calculator_3-way'!O117/'True_Odds_Calculator_3-way'!B117-1)</f>
        <v>8.7645423525178678</v>
      </c>
      <c r="J118" s="6" t="e">
        <f>IF('Log_working_3-way'!$D118="","",'True_Odds_Calculator_3-way'!#REF!/'True_Odds_Calculator_3-way'!C117-1)</f>
        <v>#REF!</v>
      </c>
      <c r="K118" s="6">
        <f>IF('Log_working_3-way'!$D118="","",1/'True_Odds_Calculator_3-way'!A117+1/'True_Odds_Calculator_3-way'!B117+1/'True_Odds_Calculator_3-way'!C117-1)</f>
        <v>5.3452720119386843E-2</v>
      </c>
    </row>
    <row r="119" spans="4:11" x14ac:dyDescent="0.25">
      <c r="D119">
        <f>solve_for_c('True_Odds_Calculator_3-way'!A118,'True_Odds_Calculator_3-way'!B118,'True_Odds_Calculator_3-way'!C118,'Log_working_3-way'!B$1,'Log_working_3-way'!B$2)</f>
        <v>1.0659795016267952</v>
      </c>
      <c r="F119" s="6" t="e">
        <f>IF('Log_working_3-way'!D119="","",1/'True_Odds_Calculator_3-way'!N118+1/'True_Odds_Calculator_3-way'!O118+1/'True_Odds_Calculator_3-way'!#REF!-1)</f>
        <v>#REF!</v>
      </c>
      <c r="H119" s="6">
        <f>IF('Log_working_3-way'!$D119="","",'True_Odds_Calculator_3-way'!N118/'True_Odds_Calculator_3-way'!A118-1)</f>
        <v>33.095421623346724</v>
      </c>
      <c r="I119" s="6">
        <f>IF('Log_working_3-way'!$D119="","",'True_Odds_Calculator_3-way'!O118/'True_Odds_Calculator_3-way'!B118-1)</f>
        <v>6.5084203044328977</v>
      </c>
      <c r="J119" s="6" t="e">
        <f>IF('Log_working_3-way'!$D119="","",'True_Odds_Calculator_3-way'!#REF!/'True_Odds_Calculator_3-way'!C118-1)</f>
        <v>#REF!</v>
      </c>
      <c r="K119" s="6">
        <f>IF('Log_working_3-way'!$D119="","",1/'True_Odds_Calculator_3-way'!A118+1/'True_Odds_Calculator_3-way'!B118+1/'True_Odds_Calculator_3-way'!C118-1)</f>
        <v>6.2184964964635103E-2</v>
      </c>
    </row>
    <row r="120" spans="4:11" x14ac:dyDescent="0.25">
      <c r="D120">
        <f>solve_for_c('True_Odds_Calculator_3-way'!A119,'True_Odds_Calculator_3-way'!B119,'True_Odds_Calculator_3-way'!C119,'Log_working_3-way'!B$1,'Log_working_3-way'!B$2)</f>
        <v>1.0439995573470411</v>
      </c>
      <c r="F120" s="6" t="e">
        <f>IF('Log_working_3-way'!D120="","",1/'True_Odds_Calculator_3-way'!N119+1/'True_Odds_Calculator_3-way'!O119+1/'True_Odds_Calculator_3-way'!#REF!-1)</f>
        <v>#REF!</v>
      </c>
      <c r="H120" s="6">
        <f>IF('Log_working_3-way'!$D120="","",'True_Odds_Calculator_3-way'!N119/'True_Odds_Calculator_3-way'!A119-1)</f>
        <v>38.006389618108862</v>
      </c>
      <c r="I120" s="6">
        <f>IF('Log_working_3-way'!$D120="","",'True_Odds_Calculator_3-way'!O119/'True_Odds_Calculator_3-way'!B119-1)</f>
        <v>3.6877012234385056</v>
      </c>
      <c r="J120" s="6" t="e">
        <f>IF('Log_working_3-way'!$D120="","",'True_Odds_Calculator_3-way'!#REF!/'True_Odds_Calculator_3-way'!C119-1)</f>
        <v>#REF!</v>
      </c>
      <c r="K120" s="6">
        <f>IF('Log_working_3-way'!$D120="","",1/'True_Odds_Calculator_3-way'!A119+1/'True_Odds_Calculator_3-way'!B119+1/'True_Odds_Calculator_3-way'!C119-1)</f>
        <v>3.9614706281372758E-2</v>
      </c>
    </row>
    <row r="121" spans="4:11" x14ac:dyDescent="0.25">
      <c r="D121">
        <f>solve_for_c('True_Odds_Calculator_3-way'!A120,'True_Odds_Calculator_3-way'!B120,'True_Odds_Calculator_3-way'!C120,'Log_working_3-way'!B$1,'Log_working_3-way'!B$2)</f>
        <v>1.0356134607326621</v>
      </c>
      <c r="F121" s="6" t="e">
        <f>IF('Log_working_3-way'!D121="","",1/'True_Odds_Calculator_3-way'!N120+1/'True_Odds_Calculator_3-way'!O120+1/'True_Odds_Calculator_3-way'!#REF!-1)</f>
        <v>#REF!</v>
      </c>
      <c r="H121" s="6">
        <f>IF('Log_working_3-way'!$D121="","",'True_Odds_Calculator_3-way'!N120/'True_Odds_Calculator_3-way'!A120-1)</f>
        <v>5.4516845449162661</v>
      </c>
      <c r="I121" s="6">
        <f>IF('Log_working_3-way'!$D121="","",'True_Odds_Calculator_3-way'!O120/'True_Odds_Calculator_3-way'!B120-1)</f>
        <v>5.1897147635263723</v>
      </c>
      <c r="J121" s="6" t="e">
        <f>IF('Log_working_3-way'!$D121="","",'True_Odds_Calculator_3-way'!#REF!/'True_Odds_Calculator_3-way'!C120-1)</f>
        <v>#REF!</v>
      </c>
      <c r="K121" s="6">
        <f>IF('Log_working_3-way'!$D121="","",1/'True_Odds_Calculator_3-way'!A120+1/'True_Odds_Calculator_3-way'!B120+1/'True_Odds_Calculator_3-way'!C120-1)</f>
        <v>3.6325076148205238E-2</v>
      </c>
    </row>
    <row r="122" spans="4:11" x14ac:dyDescent="0.25">
      <c r="D122">
        <f>solve_for_c('True_Odds_Calculator_3-way'!A121,'True_Odds_Calculator_3-way'!B121,'True_Odds_Calculator_3-way'!C121,'Log_working_3-way'!B$1,'Log_working_3-way'!B$2)</f>
        <v>1.0304384473117585</v>
      </c>
      <c r="F122" s="6" t="e">
        <f>IF('Log_working_3-way'!D122="","",1/'True_Odds_Calculator_3-way'!N121+1/'True_Odds_Calculator_3-way'!O121+1/'True_Odds_Calculator_3-way'!#REF!-1)</f>
        <v>#REF!</v>
      </c>
      <c r="H122" s="6">
        <f>IF('Log_working_3-way'!$D122="","",'True_Odds_Calculator_3-way'!N121/'True_Odds_Calculator_3-way'!A121-1)</f>
        <v>26.803642596293962</v>
      </c>
      <c r="I122" s="6">
        <f>IF('Log_working_3-way'!$D122="","",'True_Odds_Calculator_3-way'!O121/'True_Odds_Calculator_3-way'!B121-1)</f>
        <v>5.5232667321871354</v>
      </c>
      <c r="J122" s="6" t="e">
        <f>IF('Log_working_3-way'!$D122="","",'True_Odds_Calculator_3-way'!#REF!/'True_Odds_Calculator_3-way'!C121-1)</f>
        <v>#REF!</v>
      </c>
      <c r="K122" s="6">
        <f>IF('Log_working_3-way'!$D122="","",1/'True_Odds_Calculator_3-way'!A121+1/'True_Odds_Calculator_3-way'!B121+1/'True_Odds_Calculator_3-way'!C121-1)</f>
        <v>3.0609214803700935E-2</v>
      </c>
    </row>
    <row r="123" spans="4:11" x14ac:dyDescent="0.25">
      <c r="D123">
        <f>solve_for_c('True_Odds_Calculator_3-way'!A122,'True_Odds_Calculator_3-way'!B122,'True_Odds_Calculator_3-way'!C122,'Log_working_3-way'!B$1,'Log_working_3-way'!B$2)</f>
        <v>1.0288316696988768</v>
      </c>
      <c r="F123" s="6" t="e">
        <f>IF('Log_working_3-way'!D123="","",1/'True_Odds_Calculator_3-way'!N122+1/'True_Odds_Calculator_3-way'!O122+1/'True_Odds_Calculator_3-way'!#REF!-1)</f>
        <v>#REF!</v>
      </c>
      <c r="H123" s="6">
        <f>IF('Log_working_3-way'!$D123="","",'True_Odds_Calculator_3-way'!N122/'True_Odds_Calculator_3-way'!A122-1)</f>
        <v>26.891900327966866</v>
      </c>
      <c r="I123" s="6">
        <f>IF('Log_working_3-way'!$D123="","",'True_Odds_Calculator_3-way'!O122/'True_Odds_Calculator_3-way'!B122-1)</f>
        <v>5.5439736853457422</v>
      </c>
      <c r="J123" s="6" t="e">
        <f>IF('Log_working_3-way'!$D123="","",'True_Odds_Calculator_3-way'!#REF!/'True_Odds_Calculator_3-way'!C122-1)</f>
        <v>#REF!</v>
      </c>
      <c r="K123" s="6">
        <f>IF('Log_working_3-way'!$D123="","",1/'True_Odds_Calculator_3-way'!A122+1/'True_Odds_Calculator_3-way'!B122+1/'True_Odds_Calculator_3-way'!C122-1)</f>
        <v>2.8997957485907389E-2</v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1.75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5.66</v>
      </c>
      <c r="D2" s="9">
        <f>(K2/(AR2+K2-(AR2*K2)))</f>
        <v>0.55598541517233968</v>
      </c>
      <c r="E2" s="9">
        <f>(L2/(AR2+L2-(AR2*L2)))</f>
        <v>0.27628619092150675</v>
      </c>
      <c r="F2" s="9">
        <f>(M2/(AR2+M2-(AR2*M2)))</f>
        <v>0.1677283939061536</v>
      </c>
      <c r="G2" s="9">
        <f>AR2</f>
        <v>1.0648111088550247</v>
      </c>
      <c r="H2" s="9">
        <f>IF(A2="","",1/D2)</f>
        <v>1.7986083316412687</v>
      </c>
      <c r="I2" s="9">
        <f>IF(B2="","",1/E2)</f>
        <v>3.6194353277833611</v>
      </c>
      <c r="J2" s="9">
        <f>IF(C2="","",1/F2)</f>
        <v>5.9620197672644153</v>
      </c>
      <c r="K2" s="11">
        <f>1/A2</f>
        <v>0.5714285714285714</v>
      </c>
      <c r="L2" s="11">
        <f>1/B2</f>
        <v>0.28901734104046245</v>
      </c>
      <c r="M2" s="11">
        <f>1/C2</f>
        <v>0.17667844522968199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-0.25087172065255781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0.22963821039762136</v>
      </c>
      <c r="Q2" s="11">
        <f>2*'OddsRatio_working_3-way'!K2*'OddsRatio_working_3-way'!L2*'OddsRatio_working_3-way'!M2</f>
        <v>5.8357867953652186E-2</v>
      </c>
      <c r="R2" s="11">
        <f>O2/N2</f>
        <v>0</v>
      </c>
      <c r="S2" s="11">
        <f>P2/N2</f>
        <v>-0.91536108494132118</v>
      </c>
      <c r="T2" s="11">
        <f>Q2/N2</f>
        <v>-0.23262035195459241</v>
      </c>
      <c r="U2" s="11">
        <f>'OddsRatio_working_3-way'!S2-'OddsRatio_working_3-way'!R2^2/3</f>
        <v>-0.91536108494132118</v>
      </c>
      <c r="V2" s="11">
        <f>'OddsRatio_working_3-way'!S2*'OddsRatio_working_3-way'!R2/3-2*'OddsRatio_working_3-way'!R2^3/27-'OddsRatio_working_3-way'!T2</f>
        <v>0.23262035195459241</v>
      </c>
      <c r="W2" s="11">
        <f>'OddsRatio_working_3-way'!V2^2+4*'OddsRatio_working_3-way'!U2^3/27</f>
        <v>-5.9512684592311356E-2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0.16854147318671286</v>
      </c>
      <c r="Y2" s="11">
        <f>IF('OddsRatio_working_3-way'!W2&gt;=0,IF('OddsRatio_working_3-way'!V2+SQRT('OddsRatio_working_3-way'!W2)&gt;0,0,PI()),ACOS('OddsRatio_working_3-way'!V2/(2*'OddsRatio_working_3-way'!X2)))</f>
        <v>0.80917152281731897</v>
      </c>
      <c r="Z2" s="11">
        <f>'OddsRatio_working_3-way'!X2^(1/3)*COS('OddsRatio_working_3-way'!Y2/3)</f>
        <v>0.53240555442751236</v>
      </c>
      <c r="AA2" s="11">
        <f>'OddsRatio_working_3-way'!X2^(1/3)*COS(('OddsRatio_working_3-way'!Y2+2*PI())/3)</f>
        <v>-0.39367244202221258</v>
      </c>
      <c r="AB2" s="11">
        <f>'OddsRatio_working_3-way'!X2^(1/3)*COS(('OddsRatio_working_3-way'!Y2+4*PI())/3)</f>
        <v>-0.13873311240529995</v>
      </c>
      <c r="AC2" s="11">
        <f>'OddsRatio_working_3-way'!X2^(1/3)*SIN('OddsRatio_working_3-way'!Y2/3)</f>
        <v>0.14718929058134719</v>
      </c>
      <c r="AD2" s="11">
        <f>'OddsRatio_working_3-way'!X2^(1/3)*SIN(('OddsRatio_working_3-way'!Y2+2*PI())/3)</f>
        <v>0.38748208995949068</v>
      </c>
      <c r="AE2" s="11">
        <f>'OddsRatio_working_3-way'!X2^(1/3)*SIN(('OddsRatio_working_3-way'!Y2+4*PI())/3)</f>
        <v>-0.53467138054083796</v>
      </c>
      <c r="AF2" s="11">
        <f>-'OddsRatio_working_3-way'!U2/(3*'OddsRatio_working_3-way'!X2^(1/3))*COS(('OddsRatio_working_3-way'!Y2)/3)</f>
        <v>0.53240555442751236</v>
      </c>
      <c r="AG2" s="11">
        <f>-'OddsRatio_working_3-way'!U2/(3*'OddsRatio_working_3-way'!X2^(1/3))*COS(('OddsRatio_working_3-way'!Y2+2*PI())/3)</f>
        <v>-0.39367244202221247</v>
      </c>
      <c r="AH2" s="11">
        <f>-'OddsRatio_working_3-way'!U2/(3*'OddsRatio_working_3-way'!X2^(1/3))*COS(('OddsRatio_working_3-way'!Y2+4*PI())/3)</f>
        <v>-0.13873311240529992</v>
      </c>
      <c r="AI2" s="11">
        <f>'OddsRatio_working_3-way'!U2/(3*'OddsRatio_working_3-way'!X2^(1/3))*SIN(('OddsRatio_working_3-way'!Y2)/3)</f>
        <v>-0.14718929058134717</v>
      </c>
      <c r="AJ2" s="11">
        <f>'OddsRatio_working_3-way'!U2/(3*'OddsRatio_working_3-way'!X2^(1/3))*SIN(('OddsRatio_working_3-way'!Y2+2*PI())/3)</f>
        <v>-0.38748208995949063</v>
      </c>
      <c r="AK2" s="11">
        <f>'OddsRatio_working_3-way'!U2/(3*'OddsRatio_working_3-way'!X2^(1/3))*SIN(('OddsRatio_working_3-way'!Y2+4*PI())/3)</f>
        <v>0.53467138054083785</v>
      </c>
      <c r="AL2" s="11">
        <f>'OddsRatio_working_3-way'!Z2+'OddsRatio_working_3-way'!AF2</f>
        <v>1.0648111088550247</v>
      </c>
      <c r="AM2" s="11">
        <f>'OddsRatio_working_3-way'!AA2+'OddsRatio_working_3-way'!AG2</f>
        <v>-0.78734488404442504</v>
      </c>
      <c r="AN2" s="11">
        <f>'OddsRatio_working_3-way'!AB2+'OddsRatio_working_3-way'!AH2</f>
        <v>-0.2774662248105999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1.0648111088550247</v>
      </c>
      <c r="AS2" s="11">
        <f>IF(('OddsRatio_working_3-way'!X2=0),IF(Q2&gt;0,-Q2^(1/3),(-Q2)^(1/3)),'OddsRatio_working_3-way'!AM2-'OddsRatio_working_3-way'!R2/3)</f>
        <v>-0.78734488404442504</v>
      </c>
      <c r="AT2" s="11">
        <f>IF(('OddsRatio_working_3-way'!X2=0),IF(Q2&gt;0,-Q2^(1/3),(-Q2)^(1/3)),'OddsRatio_working_3-way'!AN2-'OddsRatio_working_3-way'!R2/3)</f>
        <v>-0.2774662248105999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2.5</v>
      </c>
      <c r="B3" s="4">
        <f>IF('True_Odds_Calculator_3-way'!B4="","",'True_Odds_Calculator_3-way'!B4)</f>
        <v>2.9</v>
      </c>
      <c r="C3" s="4">
        <f>IF('True_Odds_Calculator_3-way'!C4="","",'True_Odds_Calculator_3-way'!C4)</f>
        <v>3.46</v>
      </c>
      <c r="D3" s="9">
        <f t="shared" ref="D3" si="0">(K3/(AR3+K3-(AR3*K3)))</f>
        <v>0.38786980649693975</v>
      </c>
      <c r="E3" s="9">
        <f t="shared" ref="E3" si="1">(L3/(AR3+L3-(AR3*L3)))</f>
        <v>0.33344070668268183</v>
      </c>
      <c r="F3" s="9">
        <f t="shared" ref="F3" si="2">(M3/(AR3+M3-(AR3*M3)))</f>
        <v>0.27868948682037853</v>
      </c>
      <c r="G3" s="9">
        <f t="shared" ref="G3" si="3">AR3</f>
        <v>1.052123132126106</v>
      </c>
      <c r="H3" s="9">
        <f t="shared" ref="H3" si="4">IF(A3="","",1/D3)</f>
        <v>2.5781846981891587</v>
      </c>
      <c r="I3" s="9">
        <f t="shared" ref="I3" si="5">IF(B3="","",1/E3)</f>
        <v>2.9990339510396011</v>
      </c>
      <c r="J3" s="9">
        <f t="shared" ref="J3" si="6">IF(C3="","",1/F3)</f>
        <v>3.5882229050302206</v>
      </c>
      <c r="K3" s="11">
        <f t="shared" ref="K3" si="7">1/A3</f>
        <v>0.4</v>
      </c>
      <c r="L3" s="11">
        <f t="shared" ref="L3" si="8">1/B3</f>
        <v>0.34482758620689657</v>
      </c>
      <c r="M3" s="11">
        <f t="shared" ref="M3" si="9">1/C3</f>
        <v>0.28901734104046245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-0.27948973490133555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0.23360574048235999</v>
      </c>
      <c r="Q3" s="11">
        <f>2*'OddsRatio_working_3-way'!K3*'OddsRatio_working_3-way'!L3*'OddsRatio_working_3-way'!M3</f>
        <v>7.9728921666334482E-2</v>
      </c>
      <c r="R3" s="11">
        <f t="shared" ref="R3" si="10">O3/N3</f>
        <v>0</v>
      </c>
      <c r="S3" s="11">
        <f t="shared" ref="S3" si="11">P3/N3</f>
        <v>-0.83582941092568797</v>
      </c>
      <c r="T3" s="11">
        <f t="shared" ref="T3" si="12">Q3/N3</f>
        <v>-0.28526601055484235</v>
      </c>
      <c r="U3" s="11">
        <f>'OddsRatio_working_3-way'!S3-'OddsRatio_working_3-way'!R3^2/3</f>
        <v>-0.83582941092568797</v>
      </c>
      <c r="V3" s="11">
        <f>'OddsRatio_working_3-way'!S3*'OddsRatio_working_3-way'!R3/3-2*'OddsRatio_working_3-way'!R3^3/27-'OddsRatio_working_3-way'!T3</f>
        <v>0.28526601055484235</v>
      </c>
      <c r="W3" s="11">
        <f>'OddsRatio_working_3-way'!V3^2+4*'OddsRatio_working_3-way'!U3^3/27</f>
        <v>-5.1298894316623989E-3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0.14706001003802652</v>
      </c>
      <c r="Y3" s="11">
        <f>IF('OddsRatio_working_3-way'!W3&gt;=0,IF('OddsRatio_working_3-way'!V3+SQRT('OddsRatio_working_3-way'!W3)&gt;0,0,PI()),ACOS('OddsRatio_working_3-way'!V3/(2*'OddsRatio_working_3-way'!X3)))</f>
        <v>0.24599044483470123</v>
      </c>
      <c r="Z3" s="11">
        <f>'OddsRatio_working_3-way'!X3^(1/3)*COS('OddsRatio_working_3-way'!Y3/3)</f>
        <v>0.52606156606305299</v>
      </c>
      <c r="AA3" s="11">
        <f>'OddsRatio_working_3-way'!X3^(1/3)*COS(('OddsRatio_working_3-way'!Y3+2*PI())/3)</f>
        <v>-0.30047105900390852</v>
      </c>
      <c r="AB3" s="11">
        <f>'OddsRatio_working_3-way'!X3^(1/3)*COS(('OddsRatio_working_3-way'!Y3+4*PI())/3)</f>
        <v>-0.22559050705914435</v>
      </c>
      <c r="AC3" s="11">
        <f>'OddsRatio_working_3-way'!X3^(1/3)*SIN('OddsRatio_working_3-way'!Y3/3)</f>
        <v>4.3232306822377262E-2</v>
      </c>
      <c r="AD3" s="11">
        <f>'OddsRatio_working_3-way'!X3^(1/3)*SIN(('OddsRatio_working_3-way'!Y3+2*PI())/3)</f>
        <v>0.4339665267540409</v>
      </c>
      <c r="AE3" s="11">
        <f>'OddsRatio_working_3-way'!X3^(1/3)*SIN(('OddsRatio_working_3-way'!Y3+4*PI())/3)</f>
        <v>-0.47719883357641824</v>
      </c>
      <c r="AF3" s="11">
        <f>-'OddsRatio_working_3-way'!U3/(3*'OddsRatio_working_3-way'!X3^(1/3))*COS(('OddsRatio_working_3-way'!Y3)/3)</f>
        <v>0.52606156606305299</v>
      </c>
      <c r="AG3" s="11">
        <f>-'OddsRatio_working_3-way'!U3/(3*'OddsRatio_working_3-way'!X3^(1/3))*COS(('OddsRatio_working_3-way'!Y3+2*PI())/3)</f>
        <v>-0.30047105900390852</v>
      </c>
      <c r="AH3" s="11">
        <f>-'OddsRatio_working_3-way'!U3/(3*'OddsRatio_working_3-way'!X3^(1/3))*COS(('OddsRatio_working_3-way'!Y3+4*PI())/3)</f>
        <v>-0.22559050705914435</v>
      </c>
      <c r="AI3" s="11">
        <f>'OddsRatio_working_3-way'!U3/(3*'OddsRatio_working_3-way'!X3^(1/3))*SIN(('OddsRatio_working_3-way'!Y3)/3)</f>
        <v>-4.3232306822377262E-2</v>
      </c>
      <c r="AJ3" s="11">
        <f>'OddsRatio_working_3-way'!U3/(3*'OddsRatio_working_3-way'!X3^(1/3))*SIN(('OddsRatio_working_3-way'!Y3+2*PI())/3)</f>
        <v>-0.4339665267540409</v>
      </c>
      <c r="AK3" s="11">
        <f>'OddsRatio_working_3-way'!U3/(3*'OddsRatio_working_3-way'!X3^(1/3))*SIN(('OddsRatio_working_3-way'!Y3+4*PI())/3)</f>
        <v>0.47719883357641824</v>
      </c>
      <c r="AL3" s="11">
        <f>'OddsRatio_working_3-way'!Z3+'OddsRatio_working_3-way'!AF3</f>
        <v>1.052123132126106</v>
      </c>
      <c r="AM3" s="11">
        <f>'OddsRatio_working_3-way'!AA3+'OddsRatio_working_3-way'!AG3</f>
        <v>-0.60094211800781705</v>
      </c>
      <c r="AN3" s="11">
        <f>'OddsRatio_working_3-way'!AB3+'OddsRatio_working_3-way'!AH3</f>
        <v>-0.4511810141182887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1.052123132126106</v>
      </c>
      <c r="AS3" s="11">
        <f>IF(('OddsRatio_working_3-way'!X3=0),IF(Q3&gt;0,-Q3^(1/3),(-Q3)^(1/3)),'OddsRatio_working_3-way'!AM3-'OddsRatio_working_3-way'!R3/3)</f>
        <v>-0.60094211800781705</v>
      </c>
      <c r="AT3" s="11">
        <f>IF(('OddsRatio_working_3-way'!X3=0),IF(Q3&gt;0,-Q3^(1/3),(-Q3)^(1/3)),'OddsRatio_working_3-way'!AN3-'OddsRatio_working_3-way'!R3/3)</f>
        <v>-0.4511810141182887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4.78</v>
      </c>
      <c r="B4" s="4">
        <f>IF('True_Odds_Calculator_3-way'!B5="","",'True_Odds_Calculator_3-way'!B5)</f>
        <v>3.8</v>
      </c>
      <c r="C4" s="4">
        <f>IF('True_Odds_Calculator_3-way'!C5="","",'True_Odds_Calculator_3-way'!C5)</f>
        <v>1.79</v>
      </c>
      <c r="D4" s="9">
        <f t="shared" ref="D4:D67" si="13">(K4/(AR4+K4-(AR4*K4)))</f>
        <v>0.20080376185541185</v>
      </c>
      <c r="E4" s="9">
        <f t="shared" ref="E4:E67" si="14">(L4/(AR4+L4-(AR4*L4)))</f>
        <v>0.25328394907748247</v>
      </c>
      <c r="F4" s="9">
        <f t="shared" ref="F4:F67" si="15">(M4/(AR4+M4-(AR4*M4)))</f>
        <v>0.54591228906710543</v>
      </c>
      <c r="G4" s="9">
        <f t="shared" ref="G4:G67" si="16">AR4</f>
        <v>1.0529064509307589</v>
      </c>
      <c r="H4" s="9">
        <f t="shared" ref="H4:H67" si="17">IF(A4="","",1/D4)</f>
        <v>4.979986384518269</v>
      </c>
      <c r="I4" s="9">
        <f t="shared" ref="I4:I67" si="18">IF(B4="","",1/E4)</f>
        <v>3.9481380626061249</v>
      </c>
      <c r="J4" s="9">
        <f t="shared" ref="J4:J67" si="19">IF(C4="","",1/F4)</f>
        <v>1.8317960962352993</v>
      </c>
      <c r="K4" s="11">
        <f t="shared" ref="K4:K67" si="20">1/A4</f>
        <v>0.20920502092050208</v>
      </c>
      <c r="L4" s="11">
        <f t="shared" ref="L4:L67" si="21">1/B4</f>
        <v>0.26315789473684209</v>
      </c>
      <c r="M4" s="11">
        <f t="shared" ref="M4:M67" si="22">1/C4</f>
        <v>0.55865921787709494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-0.25716531810112442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0.22667465512850637</v>
      </c>
      <c r="Q4" s="11">
        <f>2*'OddsRatio_working_3-way'!K4*'OddsRatio_working_3-way'!L4*'OddsRatio_working_3-way'!M4</f>
        <v>6.1512796507057356E-2</v>
      </c>
      <c r="R4" s="11">
        <f t="shared" ref="R4:R67" si="23">O4/N4</f>
        <v>0</v>
      </c>
      <c r="S4" s="11">
        <f t="shared" ref="S4:S67" si="24">P4/N4</f>
        <v>-0.88143555593826894</v>
      </c>
      <c r="T4" s="11">
        <f t="shared" ref="T4:T67" si="25">Q4/N4</f>
        <v>-0.23919553756805126</v>
      </c>
      <c r="U4" s="11">
        <f>'OddsRatio_working_3-way'!S4-'OddsRatio_working_3-way'!R4^2/3</f>
        <v>-0.88143555593826894</v>
      </c>
      <c r="V4" s="11">
        <f>'OddsRatio_working_3-way'!S4*'OddsRatio_working_3-way'!R4/3-2*'OddsRatio_working_3-way'!R4^3/27-'OddsRatio_working_3-way'!T4</f>
        <v>0.23919553756805126</v>
      </c>
      <c r="W4" s="11">
        <f>'OddsRatio_working_3-way'!V4^2+4*'OddsRatio_working_3-way'!U4^3/27</f>
        <v>-4.4239202523273062E-2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0.15925899324350734</v>
      </c>
      <c r="Y4" s="11">
        <f>IF('OddsRatio_working_3-way'!W4&gt;=0,IF('OddsRatio_working_3-way'!V4+SQRT('OddsRatio_working_3-way'!W4)&gt;0,0,PI()),ACOS('OddsRatio_working_3-way'!V4/(2*'OddsRatio_working_3-way'!X4)))</f>
        <v>0.72127562732684736</v>
      </c>
      <c r="Z4" s="11">
        <f>'OddsRatio_working_3-way'!X4^(1/3)*COS('OddsRatio_working_3-way'!Y4/3)</f>
        <v>0.52645322546537943</v>
      </c>
      <c r="AA4" s="11">
        <f>'OddsRatio_working_3-way'!X4^(1/3)*COS(('OddsRatio_working_3-way'!Y4+2*PI())/3)</f>
        <v>-0.3750038019637269</v>
      </c>
      <c r="AB4" s="11">
        <f>'OddsRatio_working_3-way'!X4^(1/3)*COS(('OddsRatio_working_3-way'!Y4+4*PI())/3)</f>
        <v>-0.1514494235016528</v>
      </c>
      <c r="AC4" s="11">
        <f>'OddsRatio_working_3-way'!X4^(1/3)*SIN('OddsRatio_working_3-way'!Y4/3)</f>
        <v>0.12906918058359812</v>
      </c>
      <c r="AD4" s="11">
        <f>'OddsRatio_working_3-way'!X4^(1/3)*SIN(('OddsRatio_working_3-way'!Y4+2*PI())/3)</f>
        <v>0.3913872768654762</v>
      </c>
      <c r="AE4" s="11">
        <f>'OddsRatio_working_3-way'!X4^(1/3)*SIN(('OddsRatio_working_3-way'!Y4+4*PI())/3)</f>
        <v>-0.52045645744907421</v>
      </c>
      <c r="AF4" s="11">
        <f>-'OddsRatio_working_3-way'!U4/(3*'OddsRatio_working_3-way'!X4^(1/3))*COS(('OddsRatio_working_3-way'!Y4)/3)</f>
        <v>0.52645322546537943</v>
      </c>
      <c r="AG4" s="11">
        <f>-'OddsRatio_working_3-way'!U4/(3*'OddsRatio_working_3-way'!X4^(1/3))*COS(('OddsRatio_working_3-way'!Y4+2*PI())/3)</f>
        <v>-0.3750038019637269</v>
      </c>
      <c r="AH4" s="11">
        <f>-'OddsRatio_working_3-way'!U4/(3*'OddsRatio_working_3-way'!X4^(1/3))*COS(('OddsRatio_working_3-way'!Y4+4*PI())/3)</f>
        <v>-0.1514494235016528</v>
      </c>
      <c r="AI4" s="11">
        <f>'OddsRatio_working_3-way'!U4/(3*'OddsRatio_working_3-way'!X4^(1/3))*SIN(('OddsRatio_working_3-way'!Y4)/3)</f>
        <v>-0.12906918058359812</v>
      </c>
      <c r="AJ4" s="11">
        <f>'OddsRatio_working_3-way'!U4/(3*'OddsRatio_working_3-way'!X4^(1/3))*SIN(('OddsRatio_working_3-way'!Y4+2*PI())/3)</f>
        <v>-0.3913872768654762</v>
      </c>
      <c r="AK4" s="11">
        <f>'OddsRatio_working_3-way'!U4/(3*'OddsRatio_working_3-way'!X4^(1/3))*SIN(('OddsRatio_working_3-way'!Y4+4*PI())/3)</f>
        <v>0.52045645744907421</v>
      </c>
      <c r="AL4" s="11">
        <f>'OddsRatio_working_3-way'!Z4+'OddsRatio_working_3-way'!AF4</f>
        <v>1.0529064509307589</v>
      </c>
      <c r="AM4" s="11">
        <f>'OddsRatio_working_3-way'!AA4+'OddsRatio_working_3-way'!AG4</f>
        <v>-0.7500076039274538</v>
      </c>
      <c r="AN4" s="11">
        <f>'OddsRatio_working_3-way'!AB4+'OddsRatio_working_3-way'!AH4</f>
        <v>-0.3028988470033056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1.0529064509307589</v>
      </c>
      <c r="AS4" s="11">
        <f>IF(('OddsRatio_working_3-way'!X4=0),IF(Q4&gt;0,-Q4^(1/3),(-Q4)^(1/3)),'OddsRatio_working_3-way'!AM4-'OddsRatio_working_3-way'!R4/3)</f>
        <v>-0.7500076039274538</v>
      </c>
      <c r="AT4" s="11">
        <f>IF(('OddsRatio_working_3-way'!X4=0),IF(Q4&gt;0,-Q4^(1/3),(-Q4)^(1/3)),'OddsRatio_working_3-way'!AN4-'OddsRatio_working_3-way'!R4/3)</f>
        <v>-0.3028988470033056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1.46</v>
      </c>
      <c r="B5" s="4">
        <f>IF('True_Odds_Calculator_3-way'!B6="","",'True_Odds_Calculator_3-way'!B6)</f>
        <v>4.95</v>
      </c>
      <c r="C5" s="4">
        <f>IF('True_Odds_Calculator_3-way'!C6="","",'True_Odds_Calculator_3-way'!C6)</f>
        <v>6.94</v>
      </c>
      <c r="D5" s="9">
        <f t="shared" si="13"/>
        <v>0.67130100487484468</v>
      </c>
      <c r="E5" s="9">
        <f t="shared" si="14"/>
        <v>0.19213927652478877</v>
      </c>
      <c r="F5" s="9">
        <f t="shared" si="15"/>
        <v>0.13655971860036681</v>
      </c>
      <c r="G5" s="9">
        <f t="shared" si="16"/>
        <v>1.0644450517603403</v>
      </c>
      <c r="H5" s="9">
        <f t="shared" si="17"/>
        <v>1.4896447238097565</v>
      </c>
      <c r="I5" s="9">
        <f t="shared" si="18"/>
        <v>5.2045579544533442</v>
      </c>
      <c r="J5" s="9">
        <f t="shared" si="19"/>
        <v>7.3228036074564224</v>
      </c>
      <c r="K5" s="11">
        <f t="shared" si="20"/>
        <v>0.68493150684931503</v>
      </c>
      <c r="L5" s="11">
        <f t="shared" si="21"/>
        <v>0.20202020202020202</v>
      </c>
      <c r="M5" s="11">
        <f t="shared" si="22"/>
        <v>0.14409221902017291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-0.21519087284355154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0.20635871964283792</v>
      </c>
      <c r="Q5" s="11">
        <f>2*'OddsRatio_working_3-way'!K5*'OddsRatio_working_3-way'!L5*'OddsRatio_working_3-way'!M5</f>
        <v>3.9876081090403463E-2</v>
      </c>
      <c r="R5" s="11">
        <f t="shared" si="23"/>
        <v>0</v>
      </c>
      <c r="S5" s="11">
        <f t="shared" si="24"/>
        <v>-0.95895665515918604</v>
      </c>
      <c r="T5" s="11">
        <f t="shared" si="25"/>
        <v>-0.18530563384718574</v>
      </c>
      <c r="U5" s="11">
        <f>'OddsRatio_working_3-way'!S5-'OddsRatio_working_3-way'!R5^2/3</f>
        <v>-0.95895665515918604</v>
      </c>
      <c r="V5" s="11">
        <f>'OddsRatio_working_3-way'!S5*'OddsRatio_working_3-way'!R5/3-2*'OddsRatio_working_3-way'!R5^3/27-'OddsRatio_working_3-way'!T5</f>
        <v>0.18530563384718574</v>
      </c>
      <c r="W5" s="11">
        <f>'OddsRatio_working_3-way'!V5^2+4*'OddsRatio_working_3-way'!U5^3/27</f>
        <v>-9.6306932305310664E-2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0.18072431369410283</v>
      </c>
      <c r="Y5" s="11">
        <f>IF('OddsRatio_working_3-way'!W5&gt;=0,IF('OddsRatio_working_3-way'!V5+SQRT('OddsRatio_working_3-way'!W5)&gt;0,0,PI()),ACOS('OddsRatio_working_3-way'!V5/(2*'OddsRatio_working_3-way'!X5)))</f>
        <v>1.0324989574738246</v>
      </c>
      <c r="Z5" s="11">
        <f>'OddsRatio_working_3-way'!X5^(1/3)*COS('OddsRatio_working_3-way'!Y5/3)</f>
        <v>0.53222252588017016</v>
      </c>
      <c r="AA5" s="11">
        <f>'OddsRatio_working_3-way'!X5^(1/3)*COS(('OddsRatio_working_3-way'!Y5+2*PI())/3)</f>
        <v>-0.43131886264147651</v>
      </c>
      <c r="AB5" s="11">
        <f>'OddsRatio_working_3-way'!X5^(1/3)*COS(('OddsRatio_working_3-way'!Y5+4*PI())/3)</f>
        <v>-0.10090366323869358</v>
      </c>
      <c r="AC5" s="11">
        <f>'OddsRatio_working_3-way'!X5^(1/3)*SIN('OddsRatio_working_3-way'!Y5/3)</f>
        <v>0.1907653043195405</v>
      </c>
      <c r="AD5" s="11">
        <f>'OddsRatio_working_3-way'!X5^(1/3)*SIN(('OddsRatio_working_3-way'!Y5+2*PI())/3)</f>
        <v>0.36553557571877793</v>
      </c>
      <c r="AE5" s="11">
        <f>'OddsRatio_working_3-way'!X5^(1/3)*SIN(('OddsRatio_working_3-way'!Y5+4*PI())/3)</f>
        <v>-0.55630088003831857</v>
      </c>
      <c r="AF5" s="11">
        <f>-'OddsRatio_working_3-way'!U5/(3*'OddsRatio_working_3-way'!X5^(1/3))*COS(('OddsRatio_working_3-way'!Y5)/3)</f>
        <v>0.53222252588017016</v>
      </c>
      <c r="AG5" s="11">
        <f>-'OddsRatio_working_3-way'!U5/(3*'OddsRatio_working_3-way'!X5^(1/3))*COS(('OddsRatio_working_3-way'!Y5+2*PI())/3)</f>
        <v>-0.43131886264147651</v>
      </c>
      <c r="AH5" s="11">
        <f>-'OddsRatio_working_3-way'!U5/(3*'OddsRatio_working_3-way'!X5^(1/3))*COS(('OddsRatio_working_3-way'!Y5+4*PI())/3)</f>
        <v>-0.10090366323869358</v>
      </c>
      <c r="AI5" s="11">
        <f>'OddsRatio_working_3-way'!U5/(3*'OddsRatio_working_3-way'!X5^(1/3))*SIN(('OddsRatio_working_3-way'!Y5)/3)</f>
        <v>-0.1907653043195405</v>
      </c>
      <c r="AJ5" s="11">
        <f>'OddsRatio_working_3-way'!U5/(3*'OddsRatio_working_3-way'!X5^(1/3))*SIN(('OddsRatio_working_3-way'!Y5+2*PI())/3)</f>
        <v>-0.36553557571877793</v>
      </c>
      <c r="AK5" s="11">
        <f>'OddsRatio_working_3-way'!U5/(3*'OddsRatio_working_3-way'!X5^(1/3))*SIN(('OddsRatio_working_3-way'!Y5+4*PI())/3)</f>
        <v>0.55630088003831857</v>
      </c>
      <c r="AL5" s="11">
        <f>'OddsRatio_working_3-way'!Z5+'OddsRatio_working_3-way'!AF5</f>
        <v>1.0644450517603403</v>
      </c>
      <c r="AM5" s="11">
        <f>'OddsRatio_working_3-way'!AA5+'OddsRatio_working_3-way'!AG5</f>
        <v>-0.86263772528295302</v>
      </c>
      <c r="AN5" s="11">
        <f>'OddsRatio_working_3-way'!AB5+'OddsRatio_working_3-way'!AH5</f>
        <v>-0.20180732647738717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1.0644450517603403</v>
      </c>
      <c r="AS5" s="11">
        <f>IF(('OddsRatio_working_3-way'!X5=0),IF(Q5&gt;0,-Q5^(1/3),(-Q5)^(1/3)),'OddsRatio_working_3-way'!AM5-'OddsRatio_working_3-way'!R5/3)</f>
        <v>-0.86263772528295302</v>
      </c>
      <c r="AT5" s="11">
        <f>IF(('OddsRatio_working_3-way'!X5=0),IF(Q5&gt;0,-Q5^(1/3),(-Q5)^(1/3)),'OddsRatio_working_3-way'!AN5-'OddsRatio_working_3-way'!R5/3)</f>
        <v>-0.20180732647738717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1.64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5.26</v>
      </c>
      <c r="D6" s="9">
        <f t="shared" si="13"/>
        <v>0.59716042764107546</v>
      </c>
      <c r="E6" s="9">
        <f t="shared" si="14"/>
        <v>0.22069857595100523</v>
      </c>
      <c r="F6" s="9">
        <f t="shared" si="15"/>
        <v>0.18214099640791906</v>
      </c>
      <c r="G6" s="9">
        <f t="shared" si="16"/>
        <v>1.0540498041660991</v>
      </c>
      <c r="H6" s="9">
        <f t="shared" si="17"/>
        <v>1.6745918746663033</v>
      </c>
      <c r="I6" s="9">
        <f t="shared" si="18"/>
        <v>4.531066843956431</v>
      </c>
      <c r="J6" s="9">
        <f t="shared" si="19"/>
        <v>5.4902521657475809</v>
      </c>
      <c r="K6" s="11">
        <f t="shared" si="20"/>
        <v>0.6097560975609756</v>
      </c>
      <c r="L6" s="11">
        <f t="shared" si="21"/>
        <v>0.22988505747126439</v>
      </c>
      <c r="M6" s="11">
        <f t="shared" si="22"/>
        <v>0.19011406844106465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-0.24339717371213287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0.21985436846632794</v>
      </c>
      <c r="Q6" s="11">
        <f>2*'OddsRatio_working_3-way'!K6*'OddsRatio_working_3-way'!L6*'OddsRatio_working_3-way'!M6</f>
        <v>5.3298028719109804E-2</v>
      </c>
      <c r="R6" s="11">
        <f t="shared" si="23"/>
        <v>0</v>
      </c>
      <c r="S6" s="11">
        <f t="shared" si="24"/>
        <v>-0.90327412234601734</v>
      </c>
      <c r="T6" s="11">
        <f t="shared" si="25"/>
        <v>-0.21897554481115572</v>
      </c>
      <c r="U6" s="11">
        <f>'OddsRatio_working_3-way'!S6-'OddsRatio_working_3-way'!R6^2/3</f>
        <v>-0.90327412234601734</v>
      </c>
      <c r="V6" s="11">
        <f>'OddsRatio_working_3-way'!S6*'OddsRatio_working_3-way'!R6/3-2*'OddsRatio_working_3-way'!R6^3/27-'OddsRatio_working_3-way'!T6</f>
        <v>0.21897554481115572</v>
      </c>
      <c r="W6" s="11">
        <f>'OddsRatio_working_3-way'!V6^2+4*'OddsRatio_working_3-way'!U6^3/27</f>
        <v>-6.1232687969810191E-2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0.16521423757893314</v>
      </c>
      <c r="Y6" s="11">
        <f>IF('OddsRatio_working_3-way'!W6&gt;=0,IF('OddsRatio_working_3-way'!V6+SQRT('OddsRatio_working_3-way'!W6)&gt;0,0,PI()),ACOS('OddsRatio_working_3-way'!V6/(2*'OddsRatio_working_3-way'!X6)))</f>
        <v>0.84637552939067873</v>
      </c>
      <c r="Z6" s="11">
        <f>'OddsRatio_working_3-way'!X6^(1/3)*COS('OddsRatio_working_3-way'!Y6/3)</f>
        <v>0.52702490208304953</v>
      </c>
      <c r="AA6" s="11">
        <f>'OddsRatio_working_3-way'!X6^(1/3)*COS(('OddsRatio_working_3-way'!Y6+2*PI())/3)</f>
        <v>-0.39580793480710313</v>
      </c>
      <c r="AB6" s="11">
        <f>'OddsRatio_working_3-way'!X6^(1/3)*COS(('OddsRatio_working_3-way'!Y6+4*PI())/3)</f>
        <v>-0.13121696727594648</v>
      </c>
      <c r="AC6" s="11">
        <f>'OddsRatio_working_3-way'!X6^(1/3)*SIN('OddsRatio_working_3-way'!Y6/3)</f>
        <v>0.15276166632925678</v>
      </c>
      <c r="AD6" s="11">
        <f>'OddsRatio_working_3-way'!X6^(1/3)*SIN(('OddsRatio_working_3-way'!Y6+2*PI())/3)</f>
        <v>0.3800361204662987</v>
      </c>
      <c r="AE6" s="11">
        <f>'OddsRatio_working_3-way'!X6^(1/3)*SIN(('OddsRatio_working_3-way'!Y6+4*PI())/3)</f>
        <v>-0.53279778679555556</v>
      </c>
      <c r="AF6" s="11">
        <f>-'OddsRatio_working_3-way'!U6/(3*'OddsRatio_working_3-way'!X6^(1/3))*COS(('OddsRatio_working_3-way'!Y6)/3)</f>
        <v>0.52702490208304964</v>
      </c>
      <c r="AG6" s="11">
        <f>-'OddsRatio_working_3-way'!U6/(3*'OddsRatio_working_3-way'!X6^(1/3))*COS(('OddsRatio_working_3-way'!Y6+2*PI())/3)</f>
        <v>-0.39580793480710319</v>
      </c>
      <c r="AH6" s="11">
        <f>-'OddsRatio_working_3-way'!U6/(3*'OddsRatio_working_3-way'!X6^(1/3))*COS(('OddsRatio_working_3-way'!Y6+4*PI())/3)</f>
        <v>-0.13121696727594651</v>
      </c>
      <c r="AI6" s="11">
        <f>'OddsRatio_working_3-way'!U6/(3*'OddsRatio_working_3-way'!X6^(1/3))*SIN(('OddsRatio_working_3-way'!Y6)/3)</f>
        <v>-0.15276166632925681</v>
      </c>
      <c r="AJ6" s="11">
        <f>'OddsRatio_working_3-way'!U6/(3*'OddsRatio_working_3-way'!X6^(1/3))*SIN(('OddsRatio_working_3-way'!Y6+2*PI())/3)</f>
        <v>-0.38003612046629881</v>
      </c>
      <c r="AK6" s="11">
        <f>'OddsRatio_working_3-way'!U6/(3*'OddsRatio_working_3-way'!X6^(1/3))*SIN(('OddsRatio_working_3-way'!Y6+4*PI())/3)</f>
        <v>0.53279778679555567</v>
      </c>
      <c r="AL6" s="11">
        <f>'OddsRatio_working_3-way'!Z6+'OddsRatio_working_3-way'!AF6</f>
        <v>1.0540498041660991</v>
      </c>
      <c r="AM6" s="11">
        <f>'OddsRatio_working_3-way'!AA6+'OddsRatio_working_3-way'!AG6</f>
        <v>-0.79161586961420638</v>
      </c>
      <c r="AN6" s="11">
        <f>'OddsRatio_working_3-way'!AB6+'OddsRatio_working_3-way'!AH6</f>
        <v>-0.26243393455189301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1.0540498041660991</v>
      </c>
      <c r="AS6" s="11">
        <f>IF(('OddsRatio_working_3-way'!X6=0),IF(Q6&gt;0,-Q6^(1/3),(-Q6)^(1/3)),'OddsRatio_working_3-way'!AM6-'OddsRatio_working_3-way'!R6/3)</f>
        <v>-0.79161586961420638</v>
      </c>
      <c r="AT6" s="11">
        <f>IF(('OddsRatio_working_3-way'!X6=0),IF(Q6&gt;0,-Q6^(1/3),(-Q6)^(1/3)),'OddsRatio_working_3-way'!AN6-'OddsRatio_working_3-way'!R6/3)</f>
        <v>-0.26243393455189301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2.57</v>
      </c>
      <c r="B7" s="4">
        <f>IF('True_Odds_Calculator_3-way'!B8="","",'True_Odds_Calculator_3-way'!B8)</f>
        <v>3.27</v>
      </c>
      <c r="C7" s="4">
        <f>IF('True_Odds_Calculator_3-way'!C8="","",'True_Odds_Calculator_3-way'!C8)</f>
        <v>3</v>
      </c>
      <c r="D7" s="9">
        <f t="shared" si="13"/>
        <v>0.37909719214587795</v>
      </c>
      <c r="E7" s="9">
        <f t="shared" si="14"/>
        <v>0.29690367205194407</v>
      </c>
      <c r="F7" s="9">
        <f t="shared" si="15"/>
        <v>0.32399913580217804</v>
      </c>
      <c r="G7" s="9">
        <f t="shared" si="16"/>
        <v>1.0432139927227513</v>
      </c>
      <c r="H7" s="9">
        <f t="shared" si="17"/>
        <v>2.6378459685747195</v>
      </c>
      <c r="I7" s="9">
        <f t="shared" si="18"/>
        <v>3.3680957634806465</v>
      </c>
      <c r="J7" s="9">
        <f t="shared" si="19"/>
        <v>3.0864279854455021</v>
      </c>
      <c r="K7" s="11">
        <f t="shared" si="20"/>
        <v>0.38910505836575876</v>
      </c>
      <c r="L7" s="11">
        <f t="shared" si="21"/>
        <v>0.3058103975535168</v>
      </c>
      <c r="M7" s="11">
        <f t="shared" si="22"/>
        <v>0.33333333333333331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-0.28271794444642762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0.23163848530642517</v>
      </c>
      <c r="Q7" s="11">
        <f>2*'OddsRatio_working_3-way'!K7*'OddsRatio_working_3-way'!L7*'OddsRatio_working_3-way'!M7</f>
        <v>7.932824839261135E-2</v>
      </c>
      <c r="R7" s="11">
        <f t="shared" si="23"/>
        <v>0</v>
      </c>
      <c r="S7" s="11">
        <f t="shared" si="24"/>
        <v>-0.81932714161452347</v>
      </c>
      <c r="T7" s="11">
        <f t="shared" si="25"/>
        <v>-0.28059148685428881</v>
      </c>
      <c r="U7" s="11">
        <f>'OddsRatio_working_3-way'!S7-'OddsRatio_working_3-way'!R7^2/3</f>
        <v>-0.81932714161452347</v>
      </c>
      <c r="V7" s="11">
        <f>'OddsRatio_working_3-way'!S7*'OddsRatio_working_3-way'!R7/3-2*'OddsRatio_working_3-way'!R7^3/27-'OddsRatio_working_3-way'!T7</f>
        <v>0.28059148685428881</v>
      </c>
      <c r="W7" s="11">
        <f>'OddsRatio_working_3-way'!V7^2+4*'OddsRatio_working_3-way'!U7^3/27</f>
        <v>-2.75165061551709E-3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0.14272634051798008</v>
      </c>
      <c r="Y7" s="11">
        <f>IF('OddsRatio_working_3-way'!W7&gt;=0,IF('OddsRatio_working_3-way'!V7+SQRT('OddsRatio_working_3-way'!W7)&gt;0,0,PI()),ACOS('OddsRatio_working_3-way'!V7/(2*'OddsRatio_working_3-way'!X7)))</f>
        <v>0.18481519749446074</v>
      </c>
      <c r="Z7" s="11">
        <f>'OddsRatio_working_3-way'!X7^(1/3)*COS('OddsRatio_working_3-way'!Y7/3)</f>
        <v>0.52160699636137575</v>
      </c>
      <c r="AA7" s="11">
        <f>'OddsRatio_working_3-way'!X7^(1/3)*COS(('OddsRatio_working_3-way'!Y7+2*PI())/3)</f>
        <v>-0.28866729931726465</v>
      </c>
      <c r="AB7" s="11">
        <f>'OddsRatio_working_3-way'!X7^(1/3)*COS(('OddsRatio_working_3-way'!Y7+4*PI())/3)</f>
        <v>-0.2329396970441113</v>
      </c>
      <c r="AC7" s="11">
        <f>'OddsRatio_working_3-way'!X7^(1/3)*SIN('OddsRatio_working_3-way'!Y7/3)</f>
        <v>3.2174346173697577E-2</v>
      </c>
      <c r="AD7" s="11">
        <f>'OddsRatio_working_3-way'!X7^(1/3)*SIN(('OddsRatio_working_3-way'!Y7+2*PI())/3)</f>
        <v>0.43563773655379995</v>
      </c>
      <c r="AE7" s="11">
        <f>'OddsRatio_working_3-way'!X7^(1/3)*SIN(('OddsRatio_working_3-way'!Y7+4*PI())/3)</f>
        <v>-0.46781208272749747</v>
      </c>
      <c r="AF7" s="11">
        <f>-'OddsRatio_working_3-way'!U7/(3*'OddsRatio_working_3-way'!X7^(1/3))*COS(('OddsRatio_working_3-way'!Y7)/3)</f>
        <v>0.52160699636137553</v>
      </c>
      <c r="AG7" s="11">
        <f>-'OddsRatio_working_3-way'!U7/(3*'OddsRatio_working_3-way'!X7^(1/3))*COS(('OddsRatio_working_3-way'!Y7+2*PI())/3)</f>
        <v>-0.28866729931726454</v>
      </c>
      <c r="AH7" s="11">
        <f>-'OddsRatio_working_3-way'!U7/(3*'OddsRatio_working_3-way'!X7^(1/3))*COS(('OddsRatio_working_3-way'!Y7+4*PI())/3)</f>
        <v>-0.23293969704411122</v>
      </c>
      <c r="AI7" s="11">
        <f>'OddsRatio_working_3-way'!U7/(3*'OddsRatio_working_3-way'!X7^(1/3))*SIN(('OddsRatio_working_3-way'!Y7)/3)</f>
        <v>-3.2174346173697563E-2</v>
      </c>
      <c r="AJ7" s="11">
        <f>'OddsRatio_working_3-way'!U7/(3*'OddsRatio_working_3-way'!X7^(1/3))*SIN(('OddsRatio_working_3-way'!Y7+2*PI())/3)</f>
        <v>-0.43563773655379978</v>
      </c>
      <c r="AK7" s="11">
        <f>'OddsRatio_working_3-way'!U7/(3*'OddsRatio_working_3-way'!X7^(1/3))*SIN(('OddsRatio_working_3-way'!Y7+4*PI())/3)</f>
        <v>0.46781208272749725</v>
      </c>
      <c r="AL7" s="11">
        <f>'OddsRatio_working_3-way'!Z7+'OddsRatio_working_3-way'!AF7</f>
        <v>1.0432139927227513</v>
      </c>
      <c r="AM7" s="11">
        <f>'OddsRatio_working_3-way'!AA7+'OddsRatio_working_3-way'!AG7</f>
        <v>-0.57733459863452918</v>
      </c>
      <c r="AN7" s="11">
        <f>'OddsRatio_working_3-way'!AB7+'OddsRatio_working_3-way'!AH7</f>
        <v>-0.46587939408822254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1.0432139927227513</v>
      </c>
      <c r="AS7" s="11">
        <f>IF(('OddsRatio_working_3-way'!X7=0),IF(Q7&gt;0,-Q7^(1/3),(-Q7)^(1/3)),'OddsRatio_working_3-way'!AM7-'OddsRatio_working_3-way'!R7/3)</f>
        <v>-0.57733459863452918</v>
      </c>
      <c r="AT7" s="11">
        <f>IF(('OddsRatio_working_3-way'!X7=0),IF(Q7&gt;0,-Q7^(1/3),(-Q7)^(1/3)),'OddsRatio_working_3-way'!AN7-'OddsRatio_working_3-way'!R7/3)</f>
        <v>-0.46587939408822254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2.66</v>
      </c>
      <c r="B8" s="4">
        <f>IF('True_Odds_Calculator_3-way'!B9="","",'True_Odds_Calculator_3-way'!B9)</f>
        <v>3.29</v>
      </c>
      <c r="C8" s="4">
        <f>IF('True_Odds_Calculator_3-way'!C9="","",'True_Odds_Calculator_3-way'!C9)</f>
        <v>2.87</v>
      </c>
      <c r="D8" s="9">
        <f t="shared" si="13"/>
        <v>0.36605600307999375</v>
      </c>
      <c r="E8" s="9">
        <f t="shared" si="14"/>
        <v>0.29506529779697177</v>
      </c>
      <c r="F8" s="9">
        <f t="shared" si="15"/>
        <v>0.33887869912303425</v>
      </c>
      <c r="G8" s="9">
        <f t="shared" si="16"/>
        <v>1.0432665243431116</v>
      </c>
      <c r="H8" s="9">
        <f t="shared" si="17"/>
        <v>2.7318224304095655</v>
      </c>
      <c r="I8" s="9">
        <f t="shared" si="18"/>
        <v>3.3890803407457253</v>
      </c>
      <c r="J8" s="9">
        <f t="shared" si="19"/>
        <v>2.9509084005216191</v>
      </c>
      <c r="K8" s="11">
        <f t="shared" si="20"/>
        <v>0.37593984962406013</v>
      </c>
      <c r="L8" s="11">
        <f t="shared" si="21"/>
        <v>0.303951367781155</v>
      </c>
      <c r="M8" s="11">
        <f t="shared" si="22"/>
        <v>0.34843205574912889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-0.28302561684704852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0.2317200178782744</v>
      </c>
      <c r="Q8" s="11">
        <f>2*'OddsRatio_working_3-way'!K8*'OddsRatio_working_3-way'!L8*'OddsRatio_working_3-way'!M8</f>
        <v>7.9628872123118324E-2</v>
      </c>
      <c r="R8" s="11">
        <f t="shared" si="23"/>
        <v>0</v>
      </c>
      <c r="S8" s="11">
        <f t="shared" si="24"/>
        <v>-0.8187245397065932</v>
      </c>
      <c r="T8" s="11">
        <f t="shared" si="25"/>
        <v>-0.28134863907443053</v>
      </c>
      <c r="U8" s="11">
        <f>'OddsRatio_working_3-way'!S8-'OddsRatio_working_3-way'!R8^2/3</f>
        <v>-0.8187245397065932</v>
      </c>
      <c r="V8" s="11">
        <f>'OddsRatio_working_3-way'!S8*'OddsRatio_working_3-way'!R8/3-2*'OddsRatio_working_3-way'!R8^3/27-'OddsRatio_working_3-way'!T8</f>
        <v>0.28134863907443053</v>
      </c>
      <c r="W8" s="11">
        <f>'OddsRatio_working_3-way'!V8^2+4*'OddsRatio_working_3-way'!U8^3/27</f>
        <v>-2.1465197867679003E-3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0.14256891008894793</v>
      </c>
      <c r="Y8" s="11">
        <f>IF('OddsRatio_working_3-way'!W8&gt;=0,IF('OddsRatio_working_3-way'!V8+SQRT('OddsRatio_working_3-way'!W8)&gt;0,0,PI()),ACOS('OddsRatio_working_3-way'!V8/(2*'OddsRatio_working_3-way'!X8)))</f>
        <v>0.16320835431995051</v>
      </c>
      <c r="Z8" s="11">
        <f>'OddsRatio_working_3-way'!X8^(1/3)*COS('OddsRatio_working_3-way'!Y8/3)</f>
        <v>0.52163326217155581</v>
      </c>
      <c r="AA8" s="11">
        <f>'OddsRatio_working_3-way'!X8^(1/3)*COS(('OddsRatio_working_3-way'!Y8+2*PI())/3)</f>
        <v>-0.28541723623776566</v>
      </c>
      <c r="AB8" s="11">
        <f>'OddsRatio_working_3-way'!X8^(1/3)*COS(('OddsRatio_working_3-way'!Y8+4*PI())/3)</f>
        <v>-0.23621602593379026</v>
      </c>
      <c r="AC8" s="11">
        <f>'OddsRatio_working_3-way'!X8^(1/3)*SIN('OddsRatio_working_3-way'!Y8/3)</f>
        <v>2.8406332013455649E-2</v>
      </c>
      <c r="AD8" s="11">
        <f>'OddsRatio_working_3-way'!X8^(1/3)*SIN(('OddsRatio_working_3-way'!Y8+2*PI())/3)</f>
        <v>0.43754449049278771</v>
      </c>
      <c r="AE8" s="11">
        <f>'OddsRatio_working_3-way'!X8^(1/3)*SIN(('OddsRatio_working_3-way'!Y8+4*PI())/3)</f>
        <v>-0.46595082250624331</v>
      </c>
      <c r="AF8" s="11">
        <f>-'OddsRatio_working_3-way'!U8/(3*'OddsRatio_working_3-way'!X8^(1/3))*COS(('OddsRatio_working_3-way'!Y8)/3)</f>
        <v>0.52163326217155581</v>
      </c>
      <c r="AG8" s="11">
        <f>-'OddsRatio_working_3-way'!U8/(3*'OddsRatio_working_3-way'!X8^(1/3))*COS(('OddsRatio_working_3-way'!Y8+2*PI())/3)</f>
        <v>-0.28541723623776566</v>
      </c>
      <c r="AH8" s="11">
        <f>-'OddsRatio_working_3-way'!U8/(3*'OddsRatio_working_3-way'!X8^(1/3))*COS(('OddsRatio_working_3-way'!Y8+4*PI())/3)</f>
        <v>-0.23621602593379026</v>
      </c>
      <c r="AI8" s="11">
        <f>'OddsRatio_working_3-way'!U8/(3*'OddsRatio_working_3-way'!X8^(1/3))*SIN(('OddsRatio_working_3-way'!Y8)/3)</f>
        <v>-2.8406332013455649E-2</v>
      </c>
      <c r="AJ8" s="11">
        <f>'OddsRatio_working_3-way'!U8/(3*'OddsRatio_working_3-way'!X8^(1/3))*SIN(('OddsRatio_working_3-way'!Y8+2*PI())/3)</f>
        <v>-0.43754449049278771</v>
      </c>
      <c r="AK8" s="11">
        <f>'OddsRatio_working_3-way'!U8/(3*'OddsRatio_working_3-way'!X8^(1/3))*SIN(('OddsRatio_working_3-way'!Y8+4*PI())/3)</f>
        <v>0.46595082250624331</v>
      </c>
      <c r="AL8" s="11">
        <f>'OddsRatio_working_3-way'!Z8+'OddsRatio_working_3-way'!AF8</f>
        <v>1.0432665243431116</v>
      </c>
      <c r="AM8" s="11">
        <f>'OddsRatio_working_3-way'!AA8+'OddsRatio_working_3-way'!AG8</f>
        <v>-0.57083447247553132</v>
      </c>
      <c r="AN8" s="11">
        <f>'OddsRatio_working_3-way'!AB8+'OddsRatio_working_3-way'!AH8</f>
        <v>-0.47243205186758053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1.0432665243431116</v>
      </c>
      <c r="AS8" s="11">
        <f>IF(('OddsRatio_working_3-way'!X8=0),IF(Q8&gt;0,-Q8^(1/3),(-Q8)^(1/3)),'OddsRatio_working_3-way'!AM8-'OddsRatio_working_3-way'!R8/3)</f>
        <v>-0.57083447247553132</v>
      </c>
      <c r="AT8" s="11">
        <f>IF(('OddsRatio_working_3-way'!X8=0),IF(Q8&gt;0,-Q8^(1/3),(-Q8)^(1/3)),'OddsRatio_working_3-way'!AN8-'OddsRatio_working_3-way'!R8/3)</f>
        <v>-0.47243205186758053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3.55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2.2599999999999998</v>
      </c>
      <c r="D9" s="9">
        <f t="shared" si="13"/>
        <v>0.27310181458667682</v>
      </c>
      <c r="E9" s="9">
        <f t="shared" si="14"/>
        <v>0.29496303187483169</v>
      </c>
      <c r="F9" s="9">
        <f t="shared" si="15"/>
        <v>0.43193515353849149</v>
      </c>
      <c r="G9" s="9">
        <f t="shared" si="16"/>
        <v>1.0437796334609193</v>
      </c>
      <c r="H9" s="9">
        <f t="shared" si="17"/>
        <v>3.6616380653253437</v>
      </c>
      <c r="I9" s="9">
        <f t="shared" si="18"/>
        <v>3.3902553606255057</v>
      </c>
      <c r="J9" s="9">
        <f t="shared" si="19"/>
        <v>2.315162338160758</v>
      </c>
      <c r="K9" s="11">
        <f t="shared" si="20"/>
        <v>0.28169014084507044</v>
      </c>
      <c r="L9" s="11">
        <f t="shared" si="21"/>
        <v>0.303951367781155</v>
      </c>
      <c r="M9" s="11">
        <f t="shared" si="22"/>
        <v>0.44247787610619471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-0.27874912817140085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0.23109850971769236</v>
      </c>
      <c r="Q9" s="11">
        <f>2*'OddsRatio_working_3-way'!K9*'OddsRatio_working_3-way'!L9*'OddsRatio_working_3-way'!M9</f>
        <v>7.5770003186128643E-2</v>
      </c>
      <c r="R9" s="11">
        <f t="shared" si="23"/>
        <v>0</v>
      </c>
      <c r="S9" s="11">
        <f t="shared" si="24"/>
        <v>-0.82905554264403492</v>
      </c>
      <c r="T9" s="11">
        <f t="shared" si="25"/>
        <v>-0.27182148939148687</v>
      </c>
      <c r="U9" s="11">
        <f>'OddsRatio_working_3-way'!S9-'OddsRatio_working_3-way'!R9^2/3</f>
        <v>-0.82905554264403492</v>
      </c>
      <c r="V9" s="11">
        <f>'OddsRatio_working_3-way'!S9*'OddsRatio_working_3-way'!R9/3-2*'OddsRatio_working_3-way'!R9^3/27-'OddsRatio_working_3-way'!T9</f>
        <v>0.27182148939148687</v>
      </c>
      <c r="W9" s="11">
        <f>'OddsRatio_working_3-way'!V9^2+4*'OddsRatio_working_3-way'!U9^3/27</f>
        <v>-1.0533420159692664E-2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0.14527589464076521</v>
      </c>
      <c r="Y9" s="11">
        <f>IF('OddsRatio_working_3-way'!W9&gt;=0,IF('OddsRatio_working_3-way'!V9+SQRT('OddsRatio_working_3-way'!W9)&gt;0,0,PI()),ACOS('OddsRatio_working_3-way'!V9/(2*'OddsRatio_working_3-way'!X9)))</f>
        <v>0.36102452964728582</v>
      </c>
      <c r="Z9" s="11">
        <f>'OddsRatio_working_3-way'!X9^(1/3)*COS('OddsRatio_working_3-way'!Y9/3)</f>
        <v>0.52188981673045964</v>
      </c>
      <c r="AA9" s="11">
        <f>'OddsRatio_working_3-way'!X9^(1/3)*COS(('OddsRatio_working_3-way'!Y9+2*PI())/3)</f>
        <v>-0.31559973482908527</v>
      </c>
      <c r="AB9" s="11">
        <f>'OddsRatio_working_3-way'!X9^(1/3)*COS(('OddsRatio_working_3-way'!Y9+4*PI())/3)</f>
        <v>-0.20629008190137416</v>
      </c>
      <c r="AC9" s="11">
        <f>'OddsRatio_working_3-way'!X9^(1/3)*SIN('OddsRatio_working_3-way'!Y9/3)</f>
        <v>6.3109957542838532E-2</v>
      </c>
      <c r="AD9" s="11">
        <f>'OddsRatio_working_3-way'!X9^(1/3)*SIN(('OddsRatio_working_3-way'!Y9+2*PI())/3)</f>
        <v>0.42041486049356386</v>
      </c>
      <c r="AE9" s="11">
        <f>'OddsRatio_working_3-way'!X9^(1/3)*SIN(('OddsRatio_working_3-way'!Y9+4*PI())/3)</f>
        <v>-0.48352481803640235</v>
      </c>
      <c r="AF9" s="11">
        <f>-'OddsRatio_working_3-way'!U9/(3*'OddsRatio_working_3-way'!X9^(1/3))*COS(('OddsRatio_working_3-way'!Y9)/3)</f>
        <v>0.52188981673045964</v>
      </c>
      <c r="AG9" s="11">
        <f>-'OddsRatio_working_3-way'!U9/(3*'OddsRatio_working_3-way'!X9^(1/3))*COS(('OddsRatio_working_3-way'!Y9+2*PI())/3)</f>
        <v>-0.31559973482908527</v>
      </c>
      <c r="AH9" s="11">
        <f>-'OddsRatio_working_3-way'!U9/(3*'OddsRatio_working_3-way'!X9^(1/3))*COS(('OddsRatio_working_3-way'!Y9+4*PI())/3)</f>
        <v>-0.20629008190137416</v>
      </c>
      <c r="AI9" s="11">
        <f>'OddsRatio_working_3-way'!U9/(3*'OddsRatio_working_3-way'!X9^(1/3))*SIN(('OddsRatio_working_3-way'!Y9)/3)</f>
        <v>-6.3109957542838532E-2</v>
      </c>
      <c r="AJ9" s="11">
        <f>'OddsRatio_working_3-way'!U9/(3*'OddsRatio_working_3-way'!X9^(1/3))*SIN(('OddsRatio_working_3-way'!Y9+2*PI())/3)</f>
        <v>-0.42041486049356386</v>
      </c>
      <c r="AK9" s="11">
        <f>'OddsRatio_working_3-way'!U9/(3*'OddsRatio_working_3-way'!X9^(1/3))*SIN(('OddsRatio_working_3-way'!Y9+4*PI())/3)</f>
        <v>0.48352481803640235</v>
      </c>
      <c r="AL9" s="11">
        <f>'OddsRatio_working_3-way'!Z9+'OddsRatio_working_3-way'!AF9</f>
        <v>1.0437796334609193</v>
      </c>
      <c r="AM9" s="11">
        <f>'OddsRatio_working_3-way'!AA9+'OddsRatio_working_3-way'!AG9</f>
        <v>-0.63119946965817053</v>
      </c>
      <c r="AN9" s="11">
        <f>'OddsRatio_working_3-way'!AB9+'OddsRatio_working_3-way'!AH9</f>
        <v>-0.41258016380274831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1.0437796334609193</v>
      </c>
      <c r="AS9" s="11">
        <f>IF(('OddsRatio_working_3-way'!X9=0),IF(Q9&gt;0,-Q9^(1/3),(-Q9)^(1/3)),'OddsRatio_working_3-way'!AM9-'OddsRatio_working_3-way'!R9/3)</f>
        <v>-0.63119946965817053</v>
      </c>
      <c r="AT9" s="11">
        <f>IF(('OddsRatio_working_3-way'!X9=0),IF(Q9&gt;0,-Q9^(1/3),(-Q9)^(1/3)),'OddsRatio_working_3-way'!AN9-'OddsRatio_working_3-way'!R9/3)</f>
        <v>-0.41258016380274831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3.25</v>
      </c>
      <c r="B10" s="4">
        <f>IF('True_Odds_Calculator_3-way'!B11="","",'True_Odds_Calculator_3-way'!B11)</f>
        <v>3.37</v>
      </c>
      <c r="C10" s="4">
        <f>IF('True_Odds_Calculator_3-way'!C11="","",'True_Odds_Calculator_3-way'!C11)</f>
        <v>2.36</v>
      </c>
      <c r="D10" s="9">
        <f t="shared" si="13"/>
        <v>0.29869974543661826</v>
      </c>
      <c r="E10" s="9">
        <f t="shared" si="14"/>
        <v>0.28793037759121809</v>
      </c>
      <c r="F10" s="9">
        <f t="shared" si="15"/>
        <v>0.41336987697216349</v>
      </c>
      <c r="G10" s="9">
        <f t="shared" si="16"/>
        <v>1.0434859981971683</v>
      </c>
      <c r="H10" s="9">
        <f t="shared" si="17"/>
        <v>3.3478434959436285</v>
      </c>
      <c r="I10" s="9">
        <f t="shared" si="18"/>
        <v>3.4730618157272897</v>
      </c>
      <c r="J10" s="9">
        <f t="shared" si="19"/>
        <v>2.4191409575481488</v>
      </c>
      <c r="K10" s="11">
        <f t="shared" si="20"/>
        <v>0.30769230769230771</v>
      </c>
      <c r="L10" s="11">
        <f t="shared" si="21"/>
        <v>0.29673590504451036</v>
      </c>
      <c r="M10" s="11">
        <f t="shared" si="22"/>
        <v>0.42372881355932207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-0.28057211611001276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0.23135341749233013</v>
      </c>
      <c r="Q10" s="11">
        <f>2*'OddsRatio_working_3-way'!K10*'OddsRatio_working_3-way'!L10*'OddsRatio_working_3-way'!M10</f>
        <v>7.7375724913822788E-2</v>
      </c>
      <c r="R10" s="11">
        <f t="shared" si="23"/>
        <v>0</v>
      </c>
      <c r="S10" s="11">
        <f t="shared" si="24"/>
        <v>-0.82457736962576889</v>
      </c>
      <c r="T10" s="11">
        <f t="shared" si="25"/>
        <v>-0.27577838449022368</v>
      </c>
      <c r="U10" s="11">
        <f>'OddsRatio_working_3-way'!S10-'OddsRatio_working_3-way'!R10^2/3</f>
        <v>-0.82457736962576889</v>
      </c>
      <c r="V10" s="11">
        <f>'OddsRatio_working_3-way'!S10*'OddsRatio_working_3-way'!R10/3-2*'OddsRatio_working_3-way'!R10^3/27-'OddsRatio_working_3-way'!T10</f>
        <v>0.27577838449022368</v>
      </c>
      <c r="W10" s="11">
        <f>'OddsRatio_working_3-way'!V10^2+4*'OddsRatio_working_3-way'!U10^3/27</f>
        <v>-7.0060024412661043E-3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0.14410041619761527</v>
      </c>
      <c r="Y10" s="11">
        <f>IF('OddsRatio_working_3-way'!W10&gt;=0,IF('OddsRatio_working_3-way'!V10+SQRT('OddsRatio_working_3-way'!W10)&gt;0,0,PI()),ACOS('OddsRatio_working_3-way'!V10/(2*'OddsRatio_working_3-way'!X10)))</f>
        <v>0.29467508395703357</v>
      </c>
      <c r="Z10" s="11">
        <f>'OddsRatio_working_3-way'!X10^(1/3)*COS('OddsRatio_working_3-way'!Y10/3)</f>
        <v>0.52174299909858424</v>
      </c>
      <c r="AA10" s="11">
        <f>'OddsRatio_working_3-way'!X10^(1/3)*COS(('OddsRatio_working_3-way'!Y10+2*PI())/3)</f>
        <v>-0.30539704923880617</v>
      </c>
      <c r="AB10" s="11">
        <f>'OddsRatio_working_3-way'!X10^(1/3)*COS(('OddsRatio_working_3-way'!Y10+4*PI())/3)</f>
        <v>-0.21634594985977806</v>
      </c>
      <c r="AC10" s="11">
        <f>'OddsRatio_working_3-way'!X10^(1/3)*SIN('OddsRatio_working_3-way'!Y10/3)</f>
        <v>5.1413676198114107E-2</v>
      </c>
      <c r="AD10" s="11">
        <f>'OddsRatio_working_3-way'!X10^(1/3)*SIN(('OddsRatio_working_3-way'!Y10+2*PI())/3)</f>
        <v>0.42613585336699833</v>
      </c>
      <c r="AE10" s="11">
        <f>'OddsRatio_working_3-way'!X10^(1/3)*SIN(('OddsRatio_working_3-way'!Y10+4*PI())/3)</f>
        <v>-0.47754952956511232</v>
      </c>
      <c r="AF10" s="11">
        <f>-'OddsRatio_working_3-way'!U10/(3*'OddsRatio_working_3-way'!X10^(1/3))*COS(('OddsRatio_working_3-way'!Y10)/3)</f>
        <v>0.52174299909858401</v>
      </c>
      <c r="AG10" s="11">
        <f>-'OddsRatio_working_3-way'!U10/(3*'OddsRatio_working_3-way'!X10^(1/3))*COS(('OddsRatio_working_3-way'!Y10+2*PI())/3)</f>
        <v>-0.30539704923880606</v>
      </c>
      <c r="AH10" s="11">
        <f>-'OddsRatio_working_3-way'!U10/(3*'OddsRatio_working_3-way'!X10^(1/3))*COS(('OddsRatio_working_3-way'!Y10+4*PI())/3)</f>
        <v>-0.21634594985977798</v>
      </c>
      <c r="AI10" s="11">
        <f>'OddsRatio_working_3-way'!U10/(3*'OddsRatio_working_3-way'!X10^(1/3))*SIN(('OddsRatio_working_3-way'!Y10)/3)</f>
        <v>-5.1413676198114079E-2</v>
      </c>
      <c r="AJ10" s="11">
        <f>'OddsRatio_working_3-way'!U10/(3*'OddsRatio_working_3-way'!X10^(1/3))*SIN(('OddsRatio_working_3-way'!Y10+2*PI())/3)</f>
        <v>-0.42613585336699816</v>
      </c>
      <c r="AK10" s="11">
        <f>'OddsRatio_working_3-way'!U10/(3*'OddsRatio_working_3-way'!X10^(1/3))*SIN(('OddsRatio_working_3-way'!Y10+4*PI())/3)</f>
        <v>0.47754952956511215</v>
      </c>
      <c r="AL10" s="11">
        <f>'OddsRatio_working_3-way'!Z10+'OddsRatio_working_3-way'!AF10</f>
        <v>1.0434859981971683</v>
      </c>
      <c r="AM10" s="11">
        <f>'OddsRatio_working_3-way'!AA10+'OddsRatio_working_3-way'!AG10</f>
        <v>-0.61079409847761224</v>
      </c>
      <c r="AN10" s="11">
        <f>'OddsRatio_working_3-way'!AB10+'OddsRatio_working_3-way'!AH10</f>
        <v>-0.43269189971955602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1.0434859981971683</v>
      </c>
      <c r="AS10" s="11">
        <f>IF(('OddsRatio_working_3-way'!X10=0),IF(Q10&gt;0,-Q10^(1/3),(-Q10)^(1/3)),'OddsRatio_working_3-way'!AM10-'OddsRatio_working_3-way'!R10/3)</f>
        <v>-0.61079409847761224</v>
      </c>
      <c r="AT10" s="11">
        <f>IF(('OddsRatio_working_3-way'!X10=0),IF(Q10&gt;0,-Q10^(1/3),(-Q10)^(1/3)),'OddsRatio_working_3-way'!AN10-'OddsRatio_working_3-way'!R10/3)</f>
        <v>-0.43269189971955602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5.0199999999999996</v>
      </c>
      <c r="B11" s="4">
        <f>IF('True_Odds_Calculator_3-way'!B12="","",'True_Odds_Calculator_3-way'!B12)</f>
        <v>4.4400000000000004</v>
      </c>
      <c r="C11" s="4">
        <f>IF('True_Odds_Calculator_3-way'!C12="","",'True_Odds_Calculator_3-way'!C12)</f>
        <v>1.65</v>
      </c>
      <c r="D11" s="9">
        <f t="shared" si="13"/>
        <v>0.19079213859857175</v>
      </c>
      <c r="E11" s="9">
        <f t="shared" si="14"/>
        <v>0.21601181697184246</v>
      </c>
      <c r="F11" s="9">
        <f t="shared" si="15"/>
        <v>0.59319604442958573</v>
      </c>
      <c r="G11" s="9">
        <f t="shared" si="16"/>
        <v>1.0550512688278548</v>
      </c>
      <c r="H11" s="9">
        <f t="shared" si="17"/>
        <v>5.241306100687976</v>
      </c>
      <c r="I11" s="9">
        <f t="shared" si="18"/>
        <v>4.629376364767821</v>
      </c>
      <c r="J11" s="9">
        <f t="shared" si="19"/>
        <v>1.6857833247381055</v>
      </c>
      <c r="K11" s="11">
        <f t="shared" si="20"/>
        <v>0.19920318725099603</v>
      </c>
      <c r="L11" s="11">
        <f t="shared" si="21"/>
        <v>0.2252252252252252</v>
      </c>
      <c r="M11" s="11">
        <f t="shared" si="22"/>
        <v>0.60606060606060608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-0.24441464282101721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0.22052113685579819</v>
      </c>
      <c r="Q11" s="11">
        <f>2*'OddsRatio_working_3-way'!K11*'OddsRatio_working_3-way'!L11*'OddsRatio_working_3-way'!M11</f>
        <v>5.438252450204642E-2</v>
      </c>
      <c r="R11" s="11">
        <f t="shared" si="23"/>
        <v>0</v>
      </c>
      <c r="S11" s="11">
        <f t="shared" si="24"/>
        <v>-0.90224192098541312</v>
      </c>
      <c r="T11" s="11">
        <f t="shared" si="25"/>
        <v>-0.22250109025534237</v>
      </c>
      <c r="U11" s="11">
        <f>'OddsRatio_working_3-way'!S11-'OddsRatio_working_3-way'!R11^2/3</f>
        <v>-0.90224192098541312</v>
      </c>
      <c r="V11" s="11">
        <f>'OddsRatio_working_3-way'!S11*'OddsRatio_working_3-way'!R11/3-2*'OddsRatio_working_3-way'!R11^3/27-'OddsRatio_working_3-way'!T11</f>
        <v>0.22250109025534237</v>
      </c>
      <c r="W11" s="11">
        <f>'OddsRatio_working_3-way'!V11^2+4*'OddsRatio_working_3-way'!U11^3/27</f>
        <v>-5.930236854320204E-2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0.16493112479760913</v>
      </c>
      <c r="Y11" s="11">
        <f>IF('OddsRatio_working_3-way'!W11&gt;=0,IF('OddsRatio_working_3-way'!V11+SQRT('OddsRatio_working_3-way'!W11)&gt;0,0,PI()),ACOS('OddsRatio_working_3-way'!V11/(2*'OddsRatio_working_3-way'!X11)))</f>
        <v>0.83047211971984614</v>
      </c>
      <c r="Z11" s="11">
        <f>'OddsRatio_working_3-way'!X11^(1/3)*COS('OddsRatio_working_3-way'!Y11/3)</f>
        <v>0.52752563441392752</v>
      </c>
      <c r="AA11" s="11">
        <f>'OddsRatio_working_3-way'!X11^(1/3)*COS(('OddsRatio_working_3-way'!Y11+2*PI())/3)</f>
        <v>-0.39356269788291348</v>
      </c>
      <c r="AB11" s="11">
        <f>'OddsRatio_working_3-way'!X11^(1/3)*COS(('OddsRatio_working_3-way'!Y11+4*PI())/3)</f>
        <v>-0.13396293653101371</v>
      </c>
      <c r="AC11" s="11">
        <f>'OddsRatio_working_3-way'!X11^(1/3)*SIN('OddsRatio_working_3-way'!Y11/3)</f>
        <v>0.14987999209808189</v>
      </c>
      <c r="AD11" s="11">
        <f>'OddsRatio_working_3-way'!X11^(1/3)*SIN(('OddsRatio_working_3-way'!Y11+2*PI())/3)</f>
        <v>0.3819106045009229</v>
      </c>
      <c r="AE11" s="11">
        <f>'OddsRatio_working_3-way'!X11^(1/3)*SIN(('OddsRatio_working_3-way'!Y11+4*PI())/3)</f>
        <v>-0.53179059659900474</v>
      </c>
      <c r="AF11" s="11">
        <f>-'OddsRatio_working_3-way'!U11/(3*'OddsRatio_working_3-way'!X11^(1/3))*COS(('OddsRatio_working_3-way'!Y11)/3)</f>
        <v>0.52752563441392741</v>
      </c>
      <c r="AG11" s="11">
        <f>-'OddsRatio_working_3-way'!U11/(3*'OddsRatio_working_3-way'!X11^(1/3))*COS(('OddsRatio_working_3-way'!Y11+2*PI())/3)</f>
        <v>-0.39356269788291337</v>
      </c>
      <c r="AH11" s="11">
        <f>-'OddsRatio_working_3-way'!U11/(3*'OddsRatio_working_3-way'!X11^(1/3))*COS(('OddsRatio_working_3-way'!Y11+4*PI())/3)</f>
        <v>-0.13396293653101368</v>
      </c>
      <c r="AI11" s="11">
        <f>'OddsRatio_working_3-way'!U11/(3*'OddsRatio_working_3-way'!X11^(1/3))*SIN(('OddsRatio_working_3-way'!Y11)/3)</f>
        <v>-0.14987999209808187</v>
      </c>
      <c r="AJ11" s="11">
        <f>'OddsRatio_working_3-way'!U11/(3*'OddsRatio_working_3-way'!X11^(1/3))*SIN(('OddsRatio_working_3-way'!Y11+2*PI())/3)</f>
        <v>-0.38191060450092285</v>
      </c>
      <c r="AK11" s="11">
        <f>'OddsRatio_working_3-way'!U11/(3*'OddsRatio_working_3-way'!X11^(1/3))*SIN(('OddsRatio_working_3-way'!Y11+4*PI())/3)</f>
        <v>0.53179059659900463</v>
      </c>
      <c r="AL11" s="11">
        <f>'OddsRatio_working_3-way'!Z11+'OddsRatio_working_3-way'!AF11</f>
        <v>1.0550512688278548</v>
      </c>
      <c r="AM11" s="11">
        <f>'OddsRatio_working_3-way'!AA11+'OddsRatio_working_3-way'!AG11</f>
        <v>-0.78712539576582685</v>
      </c>
      <c r="AN11" s="11">
        <f>'OddsRatio_working_3-way'!AB11+'OddsRatio_working_3-way'!AH11</f>
        <v>-0.26792587306202742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1.0550512688278548</v>
      </c>
      <c r="AS11" s="11">
        <f>IF(('OddsRatio_working_3-way'!X11=0),IF(Q11&gt;0,-Q11^(1/3),(-Q11)^(1/3)),'OddsRatio_working_3-way'!AM11-'OddsRatio_working_3-way'!R11/3)</f>
        <v>-0.78712539576582685</v>
      </c>
      <c r="AT11" s="11">
        <f>IF(('OddsRatio_working_3-way'!X11=0),IF(Q11&gt;0,-Q11^(1/3),(-Q11)^(1/3)),'OddsRatio_working_3-way'!AN11-'OddsRatio_working_3-way'!R11/3)</f>
        <v>-0.26792587306202742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4.2</v>
      </c>
      <c r="B12" s="4">
        <f>IF('True_Odds_Calculator_3-way'!B13="","",'True_Odds_Calculator_3-way'!B13)</f>
        <v>4.34</v>
      </c>
      <c r="C12" s="4">
        <f>IF('True_Odds_Calculator_3-way'!C13="","",'True_Odds_Calculator_3-way'!C13)</f>
        <v>1.78</v>
      </c>
      <c r="D12" s="9">
        <f t="shared" si="13"/>
        <v>0.22906546031196684</v>
      </c>
      <c r="E12" s="9">
        <f t="shared" si="14"/>
        <v>0.22159153544545532</v>
      </c>
      <c r="F12" s="9">
        <f t="shared" si="15"/>
        <v>0.54934300424257787</v>
      </c>
      <c r="G12" s="9">
        <f t="shared" si="16"/>
        <v>1.0517388493420294</v>
      </c>
      <c r="H12" s="9">
        <f t="shared" si="17"/>
        <v>4.3655643178944947</v>
      </c>
      <c r="I12" s="9">
        <f t="shared" si="18"/>
        <v>4.5128077568023786</v>
      </c>
      <c r="J12" s="9">
        <f t="shared" si="19"/>
        <v>1.8203563024867826</v>
      </c>
      <c r="K12" s="11">
        <f t="shared" si="20"/>
        <v>0.23809523809523808</v>
      </c>
      <c r="L12" s="11">
        <f t="shared" si="21"/>
        <v>0.2304147465437788</v>
      </c>
      <c r="M12" s="11">
        <f t="shared" si="22"/>
        <v>0.5617977528089888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-0.2569401809292039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0.22560673417609162</v>
      </c>
      <c r="Q12" s="11">
        <f>2*'OddsRatio_working_3-way'!K12*'OddsRatio_working_3-way'!L12*'OddsRatio_working_3-way'!M12</f>
        <v>6.164118420111793E-2</v>
      </c>
      <c r="R12" s="11">
        <f t="shared" si="23"/>
        <v>0</v>
      </c>
      <c r="S12" s="11">
        <f t="shared" si="24"/>
        <v>-0.87805158912943337</v>
      </c>
      <c r="T12" s="11">
        <f t="shared" si="25"/>
        <v>-0.23990480577306925</v>
      </c>
      <c r="U12" s="11">
        <f>'OddsRatio_working_3-way'!S12-'OddsRatio_working_3-way'!R12^2/3</f>
        <v>-0.87805158912943337</v>
      </c>
      <c r="V12" s="11">
        <f>'OddsRatio_working_3-way'!S12*'OddsRatio_working_3-way'!R12/3-2*'OddsRatio_working_3-way'!R12^3/27-'OddsRatio_working_3-way'!T12</f>
        <v>0.23990480577306925</v>
      </c>
      <c r="W12" s="11">
        <f>'OddsRatio_working_3-way'!V12^2+4*'OddsRatio_working_3-way'!U12^3/27</f>
        <v>-4.2735382939390089E-2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0.15834274436519358</v>
      </c>
      <c r="Y12" s="11">
        <f>IF('OddsRatio_working_3-way'!W12&gt;=0,IF('OddsRatio_working_3-way'!V12+SQRT('OddsRatio_working_3-way'!W12)&gt;0,0,PI()),ACOS('OddsRatio_working_3-way'!V12/(2*'OddsRatio_working_3-way'!X12)))</f>
        <v>0.71124600983419095</v>
      </c>
      <c r="Z12" s="11">
        <f>'OddsRatio_working_3-way'!X12^(1/3)*COS('OddsRatio_working_3-way'!Y12/3)</f>
        <v>0.52586942467101483</v>
      </c>
      <c r="AA12" s="11">
        <f>'OddsRatio_working_3-way'!X12^(1/3)*COS(('OddsRatio_working_3-way'!Y12+2*PI())/3)</f>
        <v>-0.37297519774651583</v>
      </c>
      <c r="AB12" s="11">
        <f>'OddsRatio_working_3-way'!X12^(1/3)*COS(('OddsRatio_working_3-way'!Y12+4*PI())/3)</f>
        <v>-0.15289422692449905</v>
      </c>
      <c r="AC12" s="11">
        <f>'OddsRatio_working_3-way'!X12^(1/3)*SIN('OddsRatio_working_3-way'!Y12/3)</f>
        <v>0.12706380774760556</v>
      </c>
      <c r="AD12" s="11">
        <f>'OddsRatio_working_3-way'!X12^(1/3)*SIN(('OddsRatio_working_3-way'!Y12+2*PI())/3)</f>
        <v>0.39188437696480322</v>
      </c>
      <c r="AE12" s="11">
        <f>'OddsRatio_working_3-way'!X12^(1/3)*SIN(('OddsRatio_working_3-way'!Y12+4*PI())/3)</f>
        <v>-0.51894818471240878</v>
      </c>
      <c r="AF12" s="11">
        <f>-'OddsRatio_working_3-way'!U12/(3*'OddsRatio_working_3-way'!X12^(1/3))*COS(('OddsRatio_working_3-way'!Y12)/3)</f>
        <v>0.52586942467101461</v>
      </c>
      <c r="AG12" s="11">
        <f>-'OddsRatio_working_3-way'!U12/(3*'OddsRatio_working_3-way'!X12^(1/3))*COS(('OddsRatio_working_3-way'!Y12+2*PI())/3)</f>
        <v>-0.37297519774651566</v>
      </c>
      <c r="AH12" s="11">
        <f>-'OddsRatio_working_3-way'!U12/(3*'OddsRatio_working_3-way'!X12^(1/3))*COS(('OddsRatio_working_3-way'!Y12+4*PI())/3)</f>
        <v>-0.15289422692449897</v>
      </c>
      <c r="AI12" s="11">
        <f>'OddsRatio_working_3-way'!U12/(3*'OddsRatio_working_3-way'!X12^(1/3))*SIN(('OddsRatio_working_3-way'!Y12)/3)</f>
        <v>-0.12706380774760551</v>
      </c>
      <c r="AJ12" s="11">
        <f>'OddsRatio_working_3-way'!U12/(3*'OddsRatio_working_3-way'!X12^(1/3))*SIN(('OddsRatio_working_3-way'!Y12+2*PI())/3)</f>
        <v>-0.39188437696480305</v>
      </c>
      <c r="AK12" s="11">
        <f>'OddsRatio_working_3-way'!U12/(3*'OddsRatio_working_3-way'!X12^(1/3))*SIN(('OddsRatio_working_3-way'!Y12+4*PI())/3)</f>
        <v>0.51894818471240856</v>
      </c>
      <c r="AL12" s="11">
        <f>'OddsRatio_working_3-way'!Z12+'OddsRatio_working_3-way'!AF12</f>
        <v>1.0517388493420294</v>
      </c>
      <c r="AM12" s="11">
        <f>'OddsRatio_working_3-way'!AA12+'OddsRatio_working_3-way'!AG12</f>
        <v>-0.74595039549303155</v>
      </c>
      <c r="AN12" s="11">
        <f>'OddsRatio_working_3-way'!AB12+'OddsRatio_working_3-way'!AH12</f>
        <v>-0.305788453848998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1.0517388493420294</v>
      </c>
      <c r="AS12" s="11">
        <f>IF(('OddsRatio_working_3-way'!X12=0),IF(Q12&gt;0,-Q12^(1/3),(-Q12)^(1/3)),'OddsRatio_working_3-way'!AM12-'OddsRatio_working_3-way'!R12/3)</f>
        <v>-0.74595039549303155</v>
      </c>
      <c r="AT12" s="11">
        <f>IF(('OddsRatio_working_3-way'!X12=0),IF(Q12&gt;0,-Q12^(1/3),(-Q12)^(1/3)),'OddsRatio_working_3-way'!AN12-'OddsRatio_working_3-way'!R12/3)</f>
        <v>-0.305788453848998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2.97</v>
      </c>
      <c r="B13" s="4">
        <f>IF('True_Odds_Calculator_3-way'!B14="","",'True_Odds_Calculator_3-way'!B14)</f>
        <v>3.41</v>
      </c>
      <c r="C13" s="4">
        <f>IF('True_Odds_Calculator_3-way'!C14="","",'True_Odds_Calculator_3-way'!C14)</f>
        <v>2.52</v>
      </c>
      <c r="D13" s="9">
        <f t="shared" si="13"/>
        <v>0.3277755448130753</v>
      </c>
      <c r="E13" s="9">
        <f t="shared" si="14"/>
        <v>0.28498714640670458</v>
      </c>
      <c r="F13" s="9">
        <f t="shared" si="15"/>
        <v>0.38723730878022034</v>
      </c>
      <c r="G13" s="9">
        <f t="shared" si="16"/>
        <v>1.041049868765354</v>
      </c>
      <c r="H13" s="9">
        <f t="shared" si="17"/>
        <v>3.0508682414677479</v>
      </c>
      <c r="I13" s="9">
        <f t="shared" si="18"/>
        <v>3.5089301837245039</v>
      </c>
      <c r="J13" s="9">
        <f t="shared" si="19"/>
        <v>2.5823958005233378</v>
      </c>
      <c r="K13" s="11">
        <f t="shared" si="20"/>
        <v>0.33670033670033667</v>
      </c>
      <c r="L13" s="11">
        <f t="shared" si="21"/>
        <v>0.29325513196480935</v>
      </c>
      <c r="M13" s="11">
        <f t="shared" si="22"/>
        <v>0.3968253968253968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-0.2827583818134487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0.23117488089791766</v>
      </c>
      <c r="Q13" s="11">
        <f>2*'OddsRatio_working_3-way'!K13*'OddsRatio_working_3-way'!L13*'OddsRatio_working_3-way'!M13</f>
        <v>7.8364366406073777E-2</v>
      </c>
      <c r="R13" s="11">
        <f t="shared" si="23"/>
        <v>0</v>
      </c>
      <c r="S13" s="11">
        <f t="shared" si="24"/>
        <v>-0.81757039142498866</v>
      </c>
      <c r="T13" s="11">
        <f t="shared" si="25"/>
        <v>-0.27714250556779274</v>
      </c>
      <c r="U13" s="11">
        <f>'OddsRatio_working_3-way'!S13-'OddsRatio_working_3-way'!R13^2/3</f>
        <v>-0.81757039142498866</v>
      </c>
      <c r="V13" s="11">
        <f>'OddsRatio_working_3-way'!S13*'OddsRatio_working_3-way'!R13/3-2*'OddsRatio_working_3-way'!R13^3/27-'OddsRatio_working_3-way'!T13</f>
        <v>0.27714250556779274</v>
      </c>
      <c r="W13" s="11">
        <f>'OddsRatio_working_3-way'!V13^2+4*'OddsRatio_working_3-way'!U13^3/27</f>
        <v>-4.1522539209643966E-3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0.14226754928071125</v>
      </c>
      <c r="Y13" s="11">
        <f>IF('OddsRatio_working_3-way'!W13&gt;=0,IF('OddsRatio_working_3-way'!V13+SQRT('OddsRatio_working_3-way'!W13)&gt;0,0,PI()),ACOS('OddsRatio_working_3-way'!V13/(2*'OddsRatio_working_3-way'!X13)))</f>
        <v>0.22844953528766943</v>
      </c>
      <c r="Z13" s="11">
        <f>'OddsRatio_working_3-way'!X13^(1/3)*COS('OddsRatio_working_3-way'!Y13/3)</f>
        <v>0.52052493438267711</v>
      </c>
      <c r="AA13" s="11">
        <f>'OddsRatio_working_3-way'!X13^(1/3)*COS(('OddsRatio_working_3-way'!Y13+2*PI())/3)</f>
        <v>-0.29465639646206121</v>
      </c>
      <c r="AB13" s="11">
        <f>'OddsRatio_working_3-way'!X13^(1/3)*COS(('OddsRatio_working_3-way'!Y13+4*PI())/3)</f>
        <v>-0.22586853792061601</v>
      </c>
      <c r="AC13" s="11">
        <f>'OddsRatio_working_3-way'!X13^(1/3)*SIN('OddsRatio_working_3-way'!Y13/3)</f>
        <v>3.971468864588127E-2</v>
      </c>
      <c r="AD13" s="11">
        <f>'OddsRatio_working_3-way'!X13^(1/3)*SIN(('OddsRatio_working_3-way'!Y13+2*PI())/3)</f>
        <v>0.4309304721556857</v>
      </c>
      <c r="AE13" s="11">
        <f>'OddsRatio_working_3-way'!X13^(1/3)*SIN(('OddsRatio_working_3-way'!Y13+4*PI())/3)</f>
        <v>-0.47064516080156699</v>
      </c>
      <c r="AF13" s="11">
        <f>-'OddsRatio_working_3-way'!U13/(3*'OddsRatio_working_3-way'!X13^(1/3))*COS(('OddsRatio_working_3-way'!Y13)/3)</f>
        <v>0.520524934382677</v>
      </c>
      <c r="AG13" s="11">
        <f>-'OddsRatio_working_3-way'!U13/(3*'OddsRatio_working_3-way'!X13^(1/3))*COS(('OddsRatio_working_3-way'!Y13+2*PI())/3)</f>
        <v>-0.29465639646206115</v>
      </c>
      <c r="AH13" s="11">
        <f>-'OddsRatio_working_3-way'!U13/(3*'OddsRatio_working_3-way'!X13^(1/3))*COS(('OddsRatio_working_3-way'!Y13+4*PI())/3)</f>
        <v>-0.22586853792061598</v>
      </c>
      <c r="AI13" s="11">
        <f>'OddsRatio_working_3-way'!U13/(3*'OddsRatio_working_3-way'!X13^(1/3))*SIN(('OddsRatio_working_3-way'!Y13)/3)</f>
        <v>-3.9714688645881263E-2</v>
      </c>
      <c r="AJ13" s="11">
        <f>'OddsRatio_working_3-way'!U13/(3*'OddsRatio_working_3-way'!X13^(1/3))*SIN(('OddsRatio_working_3-way'!Y13+2*PI())/3)</f>
        <v>-0.43093047215568564</v>
      </c>
      <c r="AK13" s="11">
        <f>'OddsRatio_working_3-way'!U13/(3*'OddsRatio_working_3-way'!X13^(1/3))*SIN(('OddsRatio_working_3-way'!Y13+4*PI())/3)</f>
        <v>0.47064516080156688</v>
      </c>
      <c r="AL13" s="11">
        <f>'OddsRatio_working_3-way'!Z13+'OddsRatio_working_3-way'!AF13</f>
        <v>1.041049868765354</v>
      </c>
      <c r="AM13" s="11">
        <f>'OddsRatio_working_3-way'!AA13+'OddsRatio_working_3-way'!AG13</f>
        <v>-0.58931279292412242</v>
      </c>
      <c r="AN13" s="11">
        <f>'OddsRatio_working_3-way'!AB13+'OddsRatio_working_3-way'!AH13</f>
        <v>-0.45173707584123202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1.041049868765354</v>
      </c>
      <c r="AS13" s="11">
        <f>IF(('OddsRatio_working_3-way'!X13=0),IF(Q13&gt;0,-Q13^(1/3),(-Q13)^(1/3)),'OddsRatio_working_3-way'!AM13-'OddsRatio_working_3-way'!R13/3)</f>
        <v>-0.58931279292412242</v>
      </c>
      <c r="AT13" s="11">
        <f>IF(('OddsRatio_working_3-way'!X13=0),IF(Q13&gt;0,-Q13^(1/3),(-Q13)^(1/3)),'OddsRatio_working_3-way'!AN13-'OddsRatio_working_3-way'!R13/3)</f>
        <v>-0.45173707584123202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3.34</v>
      </c>
      <c r="B14" s="4">
        <f>IF('True_Odds_Calculator_3-way'!B15="","",'True_Odds_Calculator_3-way'!B15)</f>
        <v>3.54</v>
      </c>
      <c r="C14" s="4">
        <f>IF('True_Odds_Calculator_3-way'!C15="","",'True_Odds_Calculator_3-way'!C15)</f>
        <v>2.25</v>
      </c>
      <c r="D14" s="9">
        <f t="shared" si="13"/>
        <v>0.29104092343505944</v>
      </c>
      <c r="E14" s="9">
        <f t="shared" si="14"/>
        <v>0.27441292885082341</v>
      </c>
      <c r="F14" s="9">
        <f t="shared" si="15"/>
        <v>0.43454614771411737</v>
      </c>
      <c r="G14" s="9">
        <f t="shared" si="16"/>
        <v>1.041001247412531</v>
      </c>
      <c r="H14" s="9">
        <f t="shared" si="17"/>
        <v>3.4359429189453214</v>
      </c>
      <c r="I14" s="9">
        <f t="shared" si="18"/>
        <v>3.6441431684278287</v>
      </c>
      <c r="J14" s="9">
        <f t="shared" si="19"/>
        <v>2.3012515592656637</v>
      </c>
      <c r="K14" s="11">
        <f t="shared" si="20"/>
        <v>0.29940119760479045</v>
      </c>
      <c r="L14" s="11">
        <f t="shared" si="21"/>
        <v>0.2824858757062147</v>
      </c>
      <c r="M14" s="11">
        <f t="shared" si="22"/>
        <v>0.44444444444444442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-0.27927196454548542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0.23042427386282049</v>
      </c>
      <c r="Q14" s="11">
        <f>2*'OddsRatio_working_3-way'!K14*'OddsRatio_working_3-way'!L14*'OddsRatio_working_3-way'!M14</f>
        <v>7.5179208438114362E-2</v>
      </c>
      <c r="R14" s="11">
        <f t="shared" si="23"/>
        <v>0</v>
      </c>
      <c r="S14" s="11">
        <f t="shared" si="24"/>
        <v>-0.82508917154586414</v>
      </c>
      <c r="T14" s="11">
        <f t="shared" si="25"/>
        <v>-0.26919711959082027</v>
      </c>
      <c r="U14" s="11">
        <f>'OddsRatio_working_3-way'!S14-'OddsRatio_working_3-way'!R14^2/3</f>
        <v>-0.82508917154586414</v>
      </c>
      <c r="V14" s="11">
        <f>'OddsRatio_working_3-way'!S14*'OddsRatio_working_3-way'!R14/3-2*'OddsRatio_working_3-way'!R14^3/27-'OddsRatio_working_3-way'!T14</f>
        <v>0.26919711959082027</v>
      </c>
      <c r="W14" s="11">
        <f>'OddsRatio_working_3-way'!V14^2+4*'OddsRatio_working_3-way'!U14^3/27</f>
        <v>-1.0747388112308243E-2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0.14423459823175455</v>
      </c>
      <c r="Y14" s="11">
        <f>IF('OddsRatio_working_3-way'!W14&gt;=0,IF('OddsRatio_working_3-way'!V14+SQRT('OddsRatio_working_3-way'!W14)&gt;0,0,PI()),ACOS('OddsRatio_working_3-way'!V14/(2*'OddsRatio_working_3-way'!X14)))</f>
        <v>0.36760175190712041</v>
      </c>
      <c r="Z14" s="11">
        <f>'OddsRatio_working_3-way'!X14^(1/3)*COS('OddsRatio_working_3-way'!Y14/3)</f>
        <v>0.52050062370626549</v>
      </c>
      <c r="AA14" s="11">
        <f>'OddsRatio_working_3-way'!X14^(1/3)*COS(('OddsRatio_working_3-way'!Y14+2*PI())/3)</f>
        <v>-0.31576263865995524</v>
      </c>
      <c r="AB14" s="11">
        <f>'OddsRatio_working_3-way'!X14^(1/3)*COS(('OddsRatio_working_3-way'!Y14+4*PI())/3)</f>
        <v>-0.20473798504631044</v>
      </c>
      <c r="AC14" s="11">
        <f>'OddsRatio_working_3-way'!X14^(1/3)*SIN('OddsRatio_working_3-way'!Y14/3)</f>
        <v>6.4100113650522983E-2</v>
      </c>
      <c r="AD14" s="11">
        <f>'OddsRatio_working_3-way'!X14^(1/3)*SIN(('OddsRatio_working_3-way'!Y14+2*PI())/3)</f>
        <v>0.41871670599000937</v>
      </c>
      <c r="AE14" s="11">
        <f>'OddsRatio_working_3-way'!X14^(1/3)*SIN(('OddsRatio_working_3-way'!Y14+4*PI())/3)</f>
        <v>-0.48281681964053214</v>
      </c>
      <c r="AF14" s="11">
        <f>-'OddsRatio_working_3-way'!U14/(3*'OddsRatio_working_3-way'!X14^(1/3))*COS(('OddsRatio_working_3-way'!Y14)/3)</f>
        <v>0.52050062370626538</v>
      </c>
      <c r="AG14" s="11">
        <f>-'OddsRatio_working_3-way'!U14/(3*'OddsRatio_working_3-way'!X14^(1/3))*COS(('OddsRatio_working_3-way'!Y14+2*PI())/3)</f>
        <v>-0.31576263865995519</v>
      </c>
      <c r="AH14" s="11">
        <f>-'OddsRatio_working_3-way'!U14/(3*'OddsRatio_working_3-way'!X14^(1/3))*COS(('OddsRatio_working_3-way'!Y14+4*PI())/3)</f>
        <v>-0.20473798504631041</v>
      </c>
      <c r="AI14" s="11">
        <f>'OddsRatio_working_3-way'!U14/(3*'OddsRatio_working_3-way'!X14^(1/3))*SIN(('OddsRatio_working_3-way'!Y14)/3)</f>
        <v>-6.4100113650522969E-2</v>
      </c>
      <c r="AJ14" s="11">
        <f>'OddsRatio_working_3-way'!U14/(3*'OddsRatio_working_3-way'!X14^(1/3))*SIN(('OddsRatio_working_3-way'!Y14+2*PI())/3)</f>
        <v>-0.41871670599000926</v>
      </c>
      <c r="AK14" s="11">
        <f>'OddsRatio_working_3-way'!U14/(3*'OddsRatio_working_3-way'!X14^(1/3))*SIN(('OddsRatio_working_3-way'!Y14+4*PI())/3)</f>
        <v>0.48281681964053202</v>
      </c>
      <c r="AL14" s="11">
        <f>'OddsRatio_working_3-way'!Z14+'OddsRatio_working_3-way'!AF14</f>
        <v>1.041001247412531</v>
      </c>
      <c r="AM14" s="11">
        <f>'OddsRatio_working_3-way'!AA14+'OddsRatio_working_3-way'!AG14</f>
        <v>-0.63152527731991048</v>
      </c>
      <c r="AN14" s="11">
        <f>'OddsRatio_working_3-way'!AB14+'OddsRatio_working_3-way'!AH14</f>
        <v>-0.40947597009262082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1.041001247412531</v>
      </c>
      <c r="AS14" s="11">
        <f>IF(('OddsRatio_working_3-way'!X14=0),IF(Q14&gt;0,-Q14^(1/3),(-Q14)^(1/3)),'OddsRatio_working_3-way'!AM14-'OddsRatio_working_3-way'!R14/3)</f>
        <v>-0.63152527731991048</v>
      </c>
      <c r="AT14" s="11">
        <f>IF(('OddsRatio_working_3-way'!X14=0),IF(Q14&gt;0,-Q14^(1/3),(-Q14)^(1/3)),'OddsRatio_working_3-way'!AN14-'OddsRatio_working_3-way'!R14/3)</f>
        <v>-0.40947597009262082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2.79</v>
      </c>
      <c r="B15" s="4">
        <f>IF('True_Odds_Calculator_3-way'!B16="","",'True_Odds_Calculator_3-way'!B16)</f>
        <v>3.13</v>
      </c>
      <c r="C15" s="4">
        <f>IF('True_Odds_Calculator_3-way'!C16="","",'True_Odds_Calculator_3-way'!C16)</f>
        <v>2.74</v>
      </c>
      <c r="D15" s="9">
        <f t="shared" si="13"/>
        <v>0.34389600092075279</v>
      </c>
      <c r="E15" s="9">
        <f t="shared" si="14"/>
        <v>0.30578777822995967</v>
      </c>
      <c r="F15" s="9">
        <f t="shared" si="15"/>
        <v>0.35031622084928765</v>
      </c>
      <c r="G15" s="9">
        <f t="shared" si="16"/>
        <v>1.0658412601201239</v>
      </c>
      <c r="H15" s="9">
        <f t="shared" si="17"/>
        <v>2.907855855615022</v>
      </c>
      <c r="I15" s="9">
        <f t="shared" si="18"/>
        <v>3.270241884055864</v>
      </c>
      <c r="J15" s="9">
        <f t="shared" si="19"/>
        <v>2.8545637926090155</v>
      </c>
      <c r="K15" s="11">
        <f t="shared" si="20"/>
        <v>0.35842293906810035</v>
      </c>
      <c r="L15" s="11">
        <f t="shared" si="21"/>
        <v>0.31948881789137379</v>
      </c>
      <c r="M15" s="11">
        <f t="shared" si="22"/>
        <v>0.36496350364963503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-0.27725716555418578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0.23654693630342669</v>
      </c>
      <c r="Q15" s="11">
        <f>2*'OddsRatio_working_3-way'!K15*'OddsRatio_working_3-way'!L15*'OddsRatio_working_3-way'!M15</f>
        <v>8.3585489859868092E-2</v>
      </c>
      <c r="R15" s="11">
        <f t="shared" si="23"/>
        <v>0</v>
      </c>
      <c r="S15" s="11">
        <f t="shared" si="24"/>
        <v>-0.85316798154021778</v>
      </c>
      <c r="T15" s="11">
        <f t="shared" si="25"/>
        <v>-0.3014727849965434</v>
      </c>
      <c r="U15" s="11">
        <f>'OddsRatio_working_3-way'!S15-'OddsRatio_working_3-way'!R15^2/3</f>
        <v>-0.85316798154021778</v>
      </c>
      <c r="V15" s="11">
        <f>'OddsRatio_working_3-way'!S15*'OddsRatio_working_3-way'!R15/3-2*'OddsRatio_working_3-way'!R15^3/27-'OddsRatio_working_3-way'!T15</f>
        <v>0.3014727849965434</v>
      </c>
      <c r="W15" s="11">
        <f>'OddsRatio_working_3-way'!V15^2+4*'OddsRatio_working_3-way'!U15^3/27</f>
        <v>-1.1167115887351364E-3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0.15165961202830766</v>
      </c>
      <c r="Y15" s="11">
        <f>IF('OddsRatio_working_3-way'!W15&gt;=0,IF('OddsRatio_working_3-way'!V15+SQRT('OddsRatio_working_3-way'!W15)&gt;0,0,PI()),ACOS('OddsRatio_working_3-way'!V15/(2*'OddsRatio_working_3-way'!X15)))</f>
        <v>0.11039593378625656</v>
      </c>
      <c r="Z15" s="11">
        <f>'OddsRatio_working_3-way'!X15^(1/3)*COS('OddsRatio_working_3-way'!Y15/3)</f>
        <v>0.53292063006006196</v>
      </c>
      <c r="AA15" s="11">
        <f>'OddsRatio_working_3-way'!X15^(1/3)*COS(('OddsRatio_working_3-way'!Y15+2*PI())/3)</f>
        <v>-0.28345139879018161</v>
      </c>
      <c r="AB15" s="11">
        <f>'OddsRatio_working_3-way'!X15^(1/3)*COS(('OddsRatio_working_3-way'!Y15+4*PI())/3)</f>
        <v>-0.24946923126988046</v>
      </c>
      <c r="AC15" s="11">
        <f>'OddsRatio_working_3-way'!X15^(1/3)*SIN('OddsRatio_working_3-way'!Y15/3)</f>
        <v>1.9619613565492963E-2</v>
      </c>
      <c r="AD15" s="11">
        <f>'OddsRatio_working_3-way'!X15^(1/3)*SIN(('OddsRatio_working_3-way'!Y15+2*PI())/3)</f>
        <v>0.45171299705007617</v>
      </c>
      <c r="AE15" s="11">
        <f>'OddsRatio_working_3-way'!X15^(1/3)*SIN(('OddsRatio_working_3-way'!Y15+4*PI())/3)</f>
        <v>-0.47133261061556897</v>
      </c>
      <c r="AF15" s="11">
        <f>-'OddsRatio_working_3-way'!U15/(3*'OddsRatio_working_3-way'!X15^(1/3))*COS(('OddsRatio_working_3-way'!Y15)/3)</f>
        <v>0.53292063006006185</v>
      </c>
      <c r="AG15" s="11">
        <f>-'OddsRatio_working_3-way'!U15/(3*'OddsRatio_working_3-way'!X15^(1/3))*COS(('OddsRatio_working_3-way'!Y15+2*PI())/3)</f>
        <v>-0.2834513987901815</v>
      </c>
      <c r="AH15" s="11">
        <f>-'OddsRatio_working_3-way'!U15/(3*'OddsRatio_working_3-way'!X15^(1/3))*COS(('OddsRatio_working_3-way'!Y15+4*PI())/3)</f>
        <v>-0.24946923126988041</v>
      </c>
      <c r="AI15" s="11">
        <f>'OddsRatio_working_3-way'!U15/(3*'OddsRatio_working_3-way'!X15^(1/3))*SIN(('OddsRatio_working_3-way'!Y15)/3)</f>
        <v>-1.9619613565492959E-2</v>
      </c>
      <c r="AJ15" s="11">
        <f>'OddsRatio_working_3-way'!U15/(3*'OddsRatio_working_3-way'!X15^(1/3))*SIN(('OddsRatio_working_3-way'!Y15+2*PI())/3)</f>
        <v>-0.45171299705007606</v>
      </c>
      <c r="AK15" s="11">
        <f>'OddsRatio_working_3-way'!U15/(3*'OddsRatio_working_3-way'!X15^(1/3))*SIN(('OddsRatio_working_3-way'!Y15+4*PI())/3)</f>
        <v>0.47133261061556886</v>
      </c>
      <c r="AL15" s="11">
        <f>'OddsRatio_working_3-way'!Z15+'OddsRatio_working_3-way'!AF15</f>
        <v>1.0658412601201239</v>
      </c>
      <c r="AM15" s="11">
        <f>'OddsRatio_working_3-way'!AA15+'OddsRatio_working_3-way'!AG15</f>
        <v>-0.5669027975803631</v>
      </c>
      <c r="AN15" s="11">
        <f>'OddsRatio_working_3-way'!AB15+'OddsRatio_working_3-way'!AH15</f>
        <v>-0.49893846253976087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1.0658412601201239</v>
      </c>
      <c r="AS15" s="11">
        <f>IF(('OddsRatio_working_3-way'!X15=0),IF(Q15&gt;0,-Q15^(1/3),(-Q15)^(1/3)),'OddsRatio_working_3-way'!AM15-'OddsRatio_working_3-way'!R15/3)</f>
        <v>-0.5669027975803631</v>
      </c>
      <c r="AT15" s="11">
        <f>IF(('OddsRatio_working_3-way'!X15=0),IF(Q15&gt;0,-Q15^(1/3),(-Q15)^(1/3)),'OddsRatio_working_3-way'!AN15-'OddsRatio_working_3-way'!R15/3)</f>
        <v>-0.49893846253976087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2.02</v>
      </c>
      <c r="B16" s="4">
        <f>IF('True_Odds_Calculator_3-way'!B17="","",'True_Odds_Calculator_3-way'!B17)</f>
        <v>3.53</v>
      </c>
      <c r="C16" s="4">
        <f>IF('True_Odds_Calculator_3-way'!C17="","",'True_Odds_Calculator_3-way'!C17)</f>
        <v>3.89</v>
      </c>
      <c r="D16" s="9">
        <f t="shared" si="13"/>
        <v>0.4812025169847759</v>
      </c>
      <c r="E16" s="9">
        <f t="shared" si="14"/>
        <v>0.27216971708001453</v>
      </c>
      <c r="F16" s="9">
        <f t="shared" si="15"/>
        <v>0.24662776593520938</v>
      </c>
      <c r="G16" s="9">
        <f t="shared" si="16"/>
        <v>1.056987371004027</v>
      </c>
      <c r="H16" s="9">
        <f t="shared" si="17"/>
        <v>2.0781271184241077</v>
      </c>
      <c r="I16" s="9">
        <f t="shared" si="18"/>
        <v>3.6741780486401887</v>
      </c>
      <c r="J16" s="9">
        <f t="shared" si="19"/>
        <v>4.0546935022016379</v>
      </c>
      <c r="K16" s="11">
        <f t="shared" si="20"/>
        <v>0.49504950495049505</v>
      </c>
      <c r="L16" s="11">
        <f t="shared" si="21"/>
        <v>0.28328611898016998</v>
      </c>
      <c r="M16" s="11">
        <f t="shared" si="22"/>
        <v>0.25706940874035988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-0.26887031719695775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0.23217218639215742</v>
      </c>
      <c r="Q16" s="11">
        <f>2*'OddsRatio_working_3-way'!K16*'OddsRatio_working_3-way'!L16*'OddsRatio_working_3-way'!M16</f>
        <v>7.210316347582528E-2</v>
      </c>
      <c r="R16" s="11">
        <f t="shared" si="23"/>
        <v>0</v>
      </c>
      <c r="S16" s="11">
        <f t="shared" si="24"/>
        <v>-0.86350992111220093</v>
      </c>
      <c r="T16" s="11">
        <f t="shared" si="25"/>
        <v>-0.26817078295409963</v>
      </c>
      <c r="U16" s="11">
        <f>'OddsRatio_working_3-way'!S16-'OddsRatio_working_3-way'!R16^2/3</f>
        <v>-0.86350992111220093</v>
      </c>
      <c r="V16" s="11">
        <f>'OddsRatio_working_3-way'!S16*'OddsRatio_working_3-way'!R16/3-2*'OddsRatio_working_3-way'!R16^3/27-'OddsRatio_working_3-way'!T16</f>
        <v>0.26817078295409963</v>
      </c>
      <c r="W16" s="11">
        <f>'OddsRatio_working_3-way'!V16^2+4*'OddsRatio_working_3-way'!U16^3/27</f>
        <v>-2.3473414967358303E-2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0.15442553528932085</v>
      </c>
      <c r="Y16" s="11">
        <f>IF('OddsRatio_working_3-way'!W16&gt;=0,IF('OddsRatio_working_3-way'!V16+SQRT('OddsRatio_working_3-way'!W16)&gt;0,0,PI()),ACOS('OddsRatio_working_3-way'!V16/(2*'OddsRatio_working_3-way'!X16)))</f>
        <v>0.51906153754350792</v>
      </c>
      <c r="Z16" s="11">
        <f>'OddsRatio_working_3-way'!X16^(1/3)*COS('OddsRatio_working_3-way'!Y16/3)</f>
        <v>0.52849368550201337</v>
      </c>
      <c r="AA16" s="11">
        <f>'OddsRatio_working_3-way'!X16^(1/3)*COS(('OddsRatio_working_3-way'!Y16+2*PI())/3)</f>
        <v>-0.3442362080843086</v>
      </c>
      <c r="AB16" s="11">
        <f>'OddsRatio_working_3-way'!X16^(1/3)*COS(('OddsRatio_working_3-way'!Y16+4*PI())/3)</f>
        <v>-0.18425747741770485</v>
      </c>
      <c r="AC16" s="11">
        <f>'OddsRatio_working_3-way'!X16^(1/3)*SIN('OddsRatio_working_3-way'!Y16/3)</f>
        <v>9.2363763214978328E-2</v>
      </c>
      <c r="AD16" s="11">
        <f>'OddsRatio_working_3-way'!X16^(1/3)*SIN(('OddsRatio_working_3-way'!Y16+2*PI())/3)</f>
        <v>0.41150707577691803</v>
      </c>
      <c r="AE16" s="11">
        <f>'OddsRatio_working_3-way'!X16^(1/3)*SIN(('OddsRatio_working_3-way'!Y16+4*PI())/3)</f>
        <v>-0.50387083899189644</v>
      </c>
      <c r="AF16" s="11">
        <f>-'OddsRatio_working_3-way'!U16/(3*'OddsRatio_working_3-way'!X16^(1/3))*COS(('OddsRatio_working_3-way'!Y16)/3)</f>
        <v>0.52849368550201348</v>
      </c>
      <c r="AG16" s="11">
        <f>-'OddsRatio_working_3-way'!U16/(3*'OddsRatio_working_3-way'!X16^(1/3))*COS(('OddsRatio_working_3-way'!Y16+2*PI())/3)</f>
        <v>-0.34423620808430866</v>
      </c>
      <c r="AH16" s="11">
        <f>-'OddsRatio_working_3-way'!U16/(3*'OddsRatio_working_3-way'!X16^(1/3))*COS(('OddsRatio_working_3-way'!Y16+4*PI())/3)</f>
        <v>-0.18425747741770487</v>
      </c>
      <c r="AI16" s="11">
        <f>'OddsRatio_working_3-way'!U16/(3*'OddsRatio_working_3-way'!X16^(1/3))*SIN(('OddsRatio_working_3-way'!Y16)/3)</f>
        <v>-9.2363763214978342E-2</v>
      </c>
      <c r="AJ16" s="11">
        <f>'OddsRatio_working_3-way'!U16/(3*'OddsRatio_working_3-way'!X16^(1/3))*SIN(('OddsRatio_working_3-way'!Y16+2*PI())/3)</f>
        <v>-0.41150707577691809</v>
      </c>
      <c r="AK16" s="11">
        <f>'OddsRatio_working_3-way'!U16/(3*'OddsRatio_working_3-way'!X16^(1/3))*SIN(('OddsRatio_working_3-way'!Y16+4*PI())/3)</f>
        <v>0.50387083899189655</v>
      </c>
      <c r="AL16" s="11">
        <f>'OddsRatio_working_3-way'!Z16+'OddsRatio_working_3-way'!AF16</f>
        <v>1.056987371004027</v>
      </c>
      <c r="AM16" s="11">
        <f>'OddsRatio_working_3-way'!AA16+'OddsRatio_working_3-way'!AG16</f>
        <v>-0.68847241616861732</v>
      </c>
      <c r="AN16" s="11">
        <f>'OddsRatio_working_3-way'!AB16+'OddsRatio_working_3-way'!AH16</f>
        <v>-0.36851495483540975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1.056987371004027</v>
      </c>
      <c r="AS16" s="11">
        <f>IF(('OddsRatio_working_3-way'!X16=0),IF(Q16&gt;0,-Q16^(1/3),(-Q16)^(1/3)),'OddsRatio_working_3-way'!AM16-'OddsRatio_working_3-way'!R16/3)</f>
        <v>-0.68847241616861732</v>
      </c>
      <c r="AT16" s="11">
        <f>IF(('OddsRatio_working_3-way'!X16=0),IF(Q16&gt;0,-Q16^(1/3),(-Q16)^(1/3)),'OddsRatio_working_3-way'!AN16-'OddsRatio_working_3-way'!R16/3)</f>
        <v>-0.36851495483540975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2.52</v>
      </c>
      <c r="B17" s="4">
        <f>IF('True_Odds_Calculator_3-way'!B18="","",'True_Odds_Calculator_3-way'!B18)</f>
        <v>3.29</v>
      </c>
      <c r="C17" s="4">
        <f>IF('True_Odds_Calculator_3-way'!C18="","",'True_Odds_Calculator_3-way'!C18)</f>
        <v>3.01</v>
      </c>
      <c r="D17" s="9">
        <f t="shared" si="13"/>
        <v>0.3850547676822999</v>
      </c>
      <c r="E17" s="9">
        <f t="shared" si="14"/>
        <v>0.293594656813845</v>
      </c>
      <c r="F17" s="9">
        <f t="shared" si="15"/>
        <v>0.32135057550385521</v>
      </c>
      <c r="G17" s="9">
        <f t="shared" si="16"/>
        <v>1.05067971037762</v>
      </c>
      <c r="H17" s="9">
        <f t="shared" si="17"/>
        <v>2.5970331597739822</v>
      </c>
      <c r="I17" s="9">
        <f t="shared" si="18"/>
        <v>3.4060565367647491</v>
      </c>
      <c r="J17" s="9">
        <f t="shared" si="19"/>
        <v>3.1118662178590157</v>
      </c>
      <c r="K17" s="11">
        <f t="shared" si="20"/>
        <v>0.3968253968253968</v>
      </c>
      <c r="L17" s="11">
        <f t="shared" si="21"/>
        <v>0.303951367781155</v>
      </c>
      <c r="M17" s="11">
        <f t="shared" si="22"/>
        <v>0.33222591362126247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-0.28035750951260541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0.23321691721857329</v>
      </c>
      <c r="Q17" s="11">
        <f>2*'OddsRatio_working_3-way'!K17*'OddsRatio_working_3-way'!L17*'OddsRatio_working_3-way'!M17</f>
        <v>8.0143270521846485E-2</v>
      </c>
      <c r="R17" s="11">
        <f t="shared" si="23"/>
        <v>0</v>
      </c>
      <c r="S17" s="11">
        <f t="shared" si="24"/>
        <v>-0.83185543210173019</v>
      </c>
      <c r="T17" s="11">
        <f t="shared" si="25"/>
        <v>-0.28586097323083509</v>
      </c>
      <c r="U17" s="11">
        <f>'OddsRatio_working_3-way'!S17-'OddsRatio_working_3-way'!R17^2/3</f>
        <v>-0.83185543210173019</v>
      </c>
      <c r="V17" s="11">
        <f>'OddsRatio_working_3-way'!S17*'OddsRatio_working_3-way'!R17/3-2*'OddsRatio_working_3-way'!R17^3/27-'OddsRatio_working_3-way'!T17</f>
        <v>0.28586097323083509</v>
      </c>
      <c r="W17" s="11">
        <f>'OddsRatio_working_3-way'!V17^2+4*'OddsRatio_working_3-way'!U17^3/27</f>
        <v>-3.5620521400585026E-3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0.14601245508221097</v>
      </c>
      <c r="Y17" s="11">
        <f>IF('OddsRatio_working_3-way'!W17&gt;=0,IF('OddsRatio_working_3-way'!V17+SQRT('OddsRatio_working_3-way'!W17)&gt;0,0,PI()),ACOS('OddsRatio_working_3-way'!V17/(2*'OddsRatio_working_3-way'!X17)))</f>
        <v>0.20582637415643834</v>
      </c>
      <c r="Z17" s="11">
        <f>'OddsRatio_working_3-way'!X17^(1/3)*COS('OddsRatio_working_3-way'!Y17/3)</f>
        <v>0.5253398551888101</v>
      </c>
      <c r="AA17" s="11">
        <f>'OddsRatio_working_3-way'!X17^(1/3)*COS(('OddsRatio_working_3-way'!Y17+2*PI())/3)</f>
        <v>-0.29393309183097244</v>
      </c>
      <c r="AB17" s="11">
        <f>'OddsRatio_working_3-way'!X17^(1/3)*COS(('OddsRatio_working_3-way'!Y17+4*PI())/3)</f>
        <v>-0.231406763357838</v>
      </c>
      <c r="AC17" s="11">
        <f>'OddsRatio_working_3-way'!X17^(1/3)*SIN('OddsRatio_working_3-way'!Y17/3)</f>
        <v>3.609959257540335E-2</v>
      </c>
      <c r="AD17" s="11">
        <f>'OddsRatio_working_3-way'!X17^(1/3)*SIN(('OddsRatio_working_3-way'!Y17+2*PI())/3)</f>
        <v>0.4369078639262462</v>
      </c>
      <c r="AE17" s="11">
        <f>'OddsRatio_working_3-way'!X17^(1/3)*SIN(('OddsRatio_working_3-way'!Y17+4*PI())/3)</f>
        <v>-0.47300745650164933</v>
      </c>
      <c r="AF17" s="11">
        <f>-'OddsRatio_working_3-way'!U17/(3*'OddsRatio_working_3-way'!X17^(1/3))*COS(('OddsRatio_working_3-way'!Y17)/3)</f>
        <v>0.52533985518880988</v>
      </c>
      <c r="AG17" s="11">
        <f>-'OddsRatio_working_3-way'!U17/(3*'OddsRatio_working_3-way'!X17^(1/3))*COS(('OddsRatio_working_3-way'!Y17+2*PI())/3)</f>
        <v>-0.29393309183097233</v>
      </c>
      <c r="AH17" s="11">
        <f>-'OddsRatio_working_3-way'!U17/(3*'OddsRatio_working_3-way'!X17^(1/3))*COS(('OddsRatio_working_3-way'!Y17+4*PI())/3)</f>
        <v>-0.23140676335783791</v>
      </c>
      <c r="AI17" s="11">
        <f>'OddsRatio_working_3-way'!U17/(3*'OddsRatio_working_3-way'!X17^(1/3))*SIN(('OddsRatio_working_3-way'!Y17)/3)</f>
        <v>-3.6099592575403336E-2</v>
      </c>
      <c r="AJ17" s="11">
        <f>'OddsRatio_working_3-way'!U17/(3*'OddsRatio_working_3-way'!X17^(1/3))*SIN(('OddsRatio_working_3-way'!Y17+2*PI())/3)</f>
        <v>-0.43690786392624603</v>
      </c>
      <c r="AK17" s="11">
        <f>'OddsRatio_working_3-way'!U17/(3*'OddsRatio_working_3-way'!X17^(1/3))*SIN(('OddsRatio_working_3-way'!Y17+4*PI())/3)</f>
        <v>0.47300745650164916</v>
      </c>
      <c r="AL17" s="11">
        <f>'OddsRatio_working_3-way'!Z17+'OddsRatio_working_3-way'!AF17</f>
        <v>1.05067971037762</v>
      </c>
      <c r="AM17" s="11">
        <f>'OddsRatio_working_3-way'!AA17+'OddsRatio_working_3-way'!AG17</f>
        <v>-0.58786618366194476</v>
      </c>
      <c r="AN17" s="11">
        <f>'OddsRatio_working_3-way'!AB17+'OddsRatio_working_3-way'!AH17</f>
        <v>-0.46281352671567588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1.05067971037762</v>
      </c>
      <c r="AS17" s="11">
        <f>IF(('OddsRatio_working_3-way'!X17=0),IF(Q17&gt;0,-Q17^(1/3),(-Q17)^(1/3)),'OddsRatio_working_3-way'!AM17-'OddsRatio_working_3-way'!R17/3)</f>
        <v>-0.58786618366194476</v>
      </c>
      <c r="AT17" s="11">
        <f>IF(('OddsRatio_working_3-way'!X17=0),IF(Q17&gt;0,-Q17^(1/3),(-Q17)^(1/3)),'OddsRatio_working_3-way'!AN17-'OddsRatio_working_3-way'!R17/3)</f>
        <v>-0.46281352671567588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2.88</v>
      </c>
      <c r="B18" s="4">
        <f>IF('True_Odds_Calculator_3-way'!B19="","",'True_Odds_Calculator_3-way'!B19)</f>
        <v>3.33</v>
      </c>
      <c r="C18" s="4">
        <f>IF('True_Odds_Calculator_3-way'!C19="","",'True_Odds_Calculator_3-way'!C19)</f>
        <v>2.6</v>
      </c>
      <c r="D18" s="9">
        <f t="shared" si="13"/>
        <v>0.33640526586886155</v>
      </c>
      <c r="E18" s="9">
        <f t="shared" si="14"/>
        <v>0.29029504352686269</v>
      </c>
      <c r="F18" s="9">
        <f t="shared" si="15"/>
        <v>0.37329969060427576</v>
      </c>
      <c r="G18" s="9">
        <f t="shared" si="16"/>
        <v>1.049258017702309</v>
      </c>
      <c r="H18" s="9">
        <f t="shared" si="17"/>
        <v>2.9726050732803415</v>
      </c>
      <c r="I18" s="9">
        <f t="shared" si="18"/>
        <v>3.4447711812463795</v>
      </c>
      <c r="J18" s="9">
        <f t="shared" si="19"/>
        <v>2.6788128283236943</v>
      </c>
      <c r="K18" s="11">
        <f t="shared" si="20"/>
        <v>0.34722222222222221</v>
      </c>
      <c r="L18" s="11">
        <f t="shared" si="21"/>
        <v>0.3003003003003003</v>
      </c>
      <c r="M18" s="11">
        <f t="shared" si="22"/>
        <v>0.38461538461538458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-0.28107594774261446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0.2330054413387746</v>
      </c>
      <c r="Q18" s="11">
        <f>2*'OddsRatio_working_3-way'!K18*'OddsRatio_working_3-way'!L18*'OddsRatio_working_3-way'!M18</f>
        <v>8.0208413541746862E-2</v>
      </c>
      <c r="R18" s="11">
        <f t="shared" si="23"/>
        <v>0</v>
      </c>
      <c r="S18" s="11">
        <f t="shared" si="24"/>
        <v>-0.82897680577116206</v>
      </c>
      <c r="T18" s="11">
        <f t="shared" si="25"/>
        <v>-0.28536206739110576</v>
      </c>
      <c r="U18" s="11">
        <f>'OddsRatio_working_3-way'!S18-'OddsRatio_working_3-way'!R18^2/3</f>
        <v>-0.82897680577116206</v>
      </c>
      <c r="V18" s="11">
        <f>'OddsRatio_working_3-way'!S18*'OddsRatio_working_3-way'!R18/3-2*'OddsRatio_working_3-way'!R18^3/27-'OddsRatio_working_3-way'!T18</f>
        <v>0.28536206739110576</v>
      </c>
      <c r="W18" s="11">
        <f>'OddsRatio_working_3-way'!V18^2+4*'OddsRatio_working_3-way'!U18^3/27</f>
        <v>-2.964782385068393E-3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0.14525519946872331</v>
      </c>
      <c r="Y18" s="11">
        <f>IF('OddsRatio_working_3-way'!W18&gt;=0,IF('OddsRatio_working_3-way'!V18+SQRT('OddsRatio_working_3-way'!W18)&gt;0,0,PI()),ACOS('OddsRatio_working_3-way'!V18/(2*'OddsRatio_working_3-way'!X18)))</f>
        <v>0.1885431996540361</v>
      </c>
      <c r="Z18" s="11">
        <f>'OddsRatio_working_3-way'!X18^(1/3)*COS('OddsRatio_working_3-way'!Y18/3)</f>
        <v>0.52462900885115438</v>
      </c>
      <c r="AA18" s="11">
        <f>'OddsRatio_working_3-way'!X18^(1/3)*COS(('OddsRatio_working_3-way'!Y18+2*PI())/3)</f>
        <v>-0.29090652685635315</v>
      </c>
      <c r="AB18" s="11">
        <f>'OddsRatio_working_3-way'!X18^(1/3)*COS(('OddsRatio_working_3-way'!Y18+4*PI())/3)</f>
        <v>-0.23372248199480136</v>
      </c>
      <c r="AC18" s="11">
        <f>'OddsRatio_working_3-way'!X18^(1/3)*SIN('OddsRatio_working_3-way'!Y18/3)</f>
        <v>3.3015223694168649E-2</v>
      </c>
      <c r="AD18" s="11">
        <f>'OddsRatio_working_3-way'!X18^(1/3)*SIN(('OddsRatio_working_3-way'!Y18+2*PI())/3)</f>
        <v>0.43783443738026651</v>
      </c>
      <c r="AE18" s="11">
        <f>'OddsRatio_working_3-way'!X18^(1/3)*SIN(('OddsRatio_working_3-way'!Y18+4*PI())/3)</f>
        <v>-0.47084966107443504</v>
      </c>
      <c r="AF18" s="11">
        <f>-'OddsRatio_working_3-way'!U18/(3*'OddsRatio_working_3-way'!X18^(1/3))*COS(('OddsRatio_working_3-way'!Y18)/3)</f>
        <v>0.52462900885115449</v>
      </c>
      <c r="AG18" s="11">
        <f>-'OddsRatio_working_3-way'!U18/(3*'OddsRatio_working_3-way'!X18^(1/3))*COS(('OddsRatio_working_3-way'!Y18+2*PI())/3)</f>
        <v>-0.29090652685635321</v>
      </c>
      <c r="AH18" s="11">
        <f>-'OddsRatio_working_3-way'!U18/(3*'OddsRatio_working_3-way'!X18^(1/3))*COS(('OddsRatio_working_3-way'!Y18+4*PI())/3)</f>
        <v>-0.23372248199480142</v>
      </c>
      <c r="AI18" s="11">
        <f>'OddsRatio_working_3-way'!U18/(3*'OddsRatio_working_3-way'!X18^(1/3))*SIN(('OddsRatio_working_3-way'!Y18)/3)</f>
        <v>-3.3015223694168656E-2</v>
      </c>
      <c r="AJ18" s="11">
        <f>'OddsRatio_working_3-way'!U18/(3*'OddsRatio_working_3-way'!X18^(1/3))*SIN(('OddsRatio_working_3-way'!Y18+2*PI())/3)</f>
        <v>-0.43783443738026662</v>
      </c>
      <c r="AK18" s="11">
        <f>'OddsRatio_working_3-way'!U18/(3*'OddsRatio_working_3-way'!X18^(1/3))*SIN(('OddsRatio_working_3-way'!Y18+4*PI())/3)</f>
        <v>0.47084966107443516</v>
      </c>
      <c r="AL18" s="11">
        <f>'OddsRatio_working_3-way'!Z18+'OddsRatio_working_3-way'!AF18</f>
        <v>1.049258017702309</v>
      </c>
      <c r="AM18" s="11">
        <f>'OddsRatio_working_3-way'!AA18+'OddsRatio_working_3-way'!AG18</f>
        <v>-0.58181305371270642</v>
      </c>
      <c r="AN18" s="11">
        <f>'OddsRatio_working_3-way'!AB18+'OddsRatio_working_3-way'!AH18</f>
        <v>-0.46744496398960278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1.049258017702309</v>
      </c>
      <c r="AS18" s="11">
        <f>IF(('OddsRatio_working_3-way'!X18=0),IF(Q18&gt;0,-Q18^(1/3),(-Q18)^(1/3)),'OddsRatio_working_3-way'!AM18-'OddsRatio_working_3-way'!R18/3)</f>
        <v>-0.58181305371270642</v>
      </c>
      <c r="AT18" s="11">
        <f>IF(('OddsRatio_working_3-way'!X18=0),IF(Q18&gt;0,-Q18^(1/3),(-Q18)^(1/3)),'OddsRatio_working_3-way'!AN18-'OddsRatio_working_3-way'!R18/3)</f>
        <v>-0.46744496398960278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1.83</v>
      </c>
      <c r="B19" s="4">
        <f>IF('True_Odds_Calculator_3-way'!B20="","",'True_Odds_Calculator_3-way'!B20)</f>
        <v>3.45</v>
      </c>
      <c r="C19" s="4">
        <f>IF('True_Odds_Calculator_3-way'!C20="","",'True_Odds_Calculator_3-way'!C20)</f>
        <v>4.74</v>
      </c>
      <c r="D19" s="9">
        <f t="shared" si="13"/>
        <v>0.52730166262662292</v>
      </c>
      <c r="E19" s="9">
        <f t="shared" si="14"/>
        <v>0.27426259526354679</v>
      </c>
      <c r="F19" s="9">
        <f t="shared" si="15"/>
        <v>0.19843574210983031</v>
      </c>
      <c r="G19" s="9">
        <f t="shared" si="16"/>
        <v>1.080057412084853</v>
      </c>
      <c r="H19" s="9">
        <f t="shared" si="17"/>
        <v>1.8964476520304281</v>
      </c>
      <c r="I19" s="9">
        <f t="shared" si="18"/>
        <v>3.6461406596078891</v>
      </c>
      <c r="J19" s="9">
        <f t="shared" si="19"/>
        <v>5.0394147211973515</v>
      </c>
      <c r="K19" s="11">
        <f t="shared" si="20"/>
        <v>0.54644808743169393</v>
      </c>
      <c r="L19" s="11">
        <f t="shared" si="21"/>
        <v>0.28985507246376813</v>
      </c>
      <c r="M19" s="11">
        <f t="shared" si="22"/>
        <v>0.21097046413502107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-0.25413662171243134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0.23457870566688016</v>
      </c>
      <c r="Q19" s="11">
        <f>2*'OddsRatio_working_3-way'!K19*'OddsRatio_working_3-way'!L19*'OddsRatio_working_3-way'!M19</f>
        <v>6.6831540076034229E-2</v>
      </c>
      <c r="R19" s="11">
        <f t="shared" si="23"/>
        <v>0</v>
      </c>
      <c r="S19" s="11">
        <f t="shared" si="24"/>
        <v>-0.92304172490463821</v>
      </c>
      <c r="T19" s="11">
        <f t="shared" si="25"/>
        <v>-0.26297485040018181</v>
      </c>
      <c r="U19" s="11">
        <f>'OddsRatio_working_3-way'!S19-'OddsRatio_working_3-way'!R19^2/3</f>
        <v>-0.92304172490463821</v>
      </c>
      <c r="V19" s="11">
        <f>'OddsRatio_working_3-way'!S19*'OddsRatio_working_3-way'!R19/3-2*'OddsRatio_working_3-way'!R19^3/27-'OddsRatio_working_3-way'!T19</f>
        <v>0.26297485040018181</v>
      </c>
      <c r="W19" s="11">
        <f>'OddsRatio_working_3-way'!V19^2+4*'OddsRatio_working_3-way'!U19^3/27</f>
        <v>-4.7353429803618688E-2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0.17066722133044229</v>
      </c>
      <c r="Y19" s="11">
        <f>IF('OddsRatio_working_3-way'!W19&gt;=0,IF('OddsRatio_working_3-way'!V19+SQRT('OddsRatio_working_3-way'!W19)&gt;0,0,PI()),ACOS('OddsRatio_working_3-way'!V19/(2*'OddsRatio_working_3-way'!X19)))</f>
        <v>0.69127841210441665</v>
      </c>
      <c r="Z19" s="11">
        <f>'OddsRatio_working_3-way'!X19^(1/3)*COS('OddsRatio_working_3-way'!Y19/3)</f>
        <v>0.54002870604242648</v>
      </c>
      <c r="AA19" s="11">
        <f>'OddsRatio_working_3-way'!X19^(1/3)*COS(('OddsRatio_working_3-way'!Y19+2*PI())/3)</f>
        <v>-0.37972843012058327</v>
      </c>
      <c r="AB19" s="11">
        <f>'OddsRatio_working_3-way'!X19^(1/3)*COS(('OddsRatio_working_3-way'!Y19+4*PI())/3)</f>
        <v>-0.16030027592184304</v>
      </c>
      <c r="AC19" s="11">
        <f>'OddsRatio_working_3-way'!X19^(1/3)*SIN('OddsRatio_working_3-way'!Y19/3)</f>
        <v>0.12668690389442536</v>
      </c>
      <c r="AD19" s="11">
        <f>'OddsRatio_working_3-way'!X19^(1/3)*SIN(('OddsRatio_working_3-way'!Y19+2*PI())/3)</f>
        <v>0.40433512625836759</v>
      </c>
      <c r="AE19" s="11">
        <f>'OddsRatio_working_3-way'!X19^(1/3)*SIN(('OddsRatio_working_3-way'!Y19+4*PI())/3)</f>
        <v>-0.53102203015279292</v>
      </c>
      <c r="AF19" s="11">
        <f>-'OddsRatio_working_3-way'!U19/(3*'OddsRatio_working_3-way'!X19^(1/3))*COS(('OddsRatio_working_3-way'!Y19)/3)</f>
        <v>0.54002870604242637</v>
      </c>
      <c r="AG19" s="11">
        <f>-'OddsRatio_working_3-way'!U19/(3*'OddsRatio_working_3-way'!X19^(1/3))*COS(('OddsRatio_working_3-way'!Y19+2*PI())/3)</f>
        <v>-0.37972843012058322</v>
      </c>
      <c r="AH19" s="11">
        <f>-'OddsRatio_working_3-way'!U19/(3*'OddsRatio_working_3-way'!X19^(1/3))*COS(('OddsRatio_working_3-way'!Y19+4*PI())/3)</f>
        <v>-0.16030027592184301</v>
      </c>
      <c r="AI19" s="11">
        <f>'OddsRatio_working_3-way'!U19/(3*'OddsRatio_working_3-way'!X19^(1/3))*SIN(('OddsRatio_working_3-way'!Y19)/3)</f>
        <v>-0.12668690389442533</v>
      </c>
      <c r="AJ19" s="11">
        <f>'OddsRatio_working_3-way'!U19/(3*'OddsRatio_working_3-way'!X19^(1/3))*SIN(('OddsRatio_working_3-way'!Y19+2*PI())/3)</f>
        <v>-0.40433512625836754</v>
      </c>
      <c r="AK19" s="11">
        <f>'OddsRatio_working_3-way'!U19/(3*'OddsRatio_working_3-way'!X19^(1/3))*SIN(('OddsRatio_working_3-way'!Y19+4*PI())/3)</f>
        <v>0.53102203015279292</v>
      </c>
      <c r="AL19" s="11">
        <f>'OddsRatio_working_3-way'!Z19+'OddsRatio_working_3-way'!AF19</f>
        <v>1.080057412084853</v>
      </c>
      <c r="AM19" s="11">
        <f>'OddsRatio_working_3-way'!AA19+'OddsRatio_working_3-way'!AG19</f>
        <v>-0.75945686024116643</v>
      </c>
      <c r="AN19" s="11">
        <f>'OddsRatio_working_3-way'!AB19+'OddsRatio_working_3-way'!AH19</f>
        <v>-0.32060055184368608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1.080057412084853</v>
      </c>
      <c r="AS19" s="11">
        <f>IF(('OddsRatio_working_3-way'!X19=0),IF(Q19&gt;0,-Q19^(1/3),(-Q19)^(1/3)),'OddsRatio_working_3-way'!AM19-'OddsRatio_working_3-way'!R19/3)</f>
        <v>-0.75945686024116643</v>
      </c>
      <c r="AT19" s="11">
        <f>IF(('OddsRatio_working_3-way'!X19=0),IF(Q19&gt;0,-Q19^(1/3),(-Q19)^(1/3)),'OddsRatio_working_3-way'!AN19-'OddsRatio_working_3-way'!R19/3)</f>
        <v>-0.32060055184368608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2.85</v>
      </c>
      <c r="B20" s="4">
        <f>IF('True_Odds_Calculator_3-way'!B21="","",'True_Odds_Calculator_3-way'!B21)</f>
        <v>3.06</v>
      </c>
      <c r="C20" s="4">
        <f>IF('True_Odds_Calculator_3-way'!C21="","",'True_Odds_Calculator_3-way'!C21)</f>
        <v>2.81</v>
      </c>
      <c r="D20" s="9">
        <f t="shared" si="13"/>
        <v>0.33958760329114296</v>
      </c>
      <c r="E20" s="9">
        <f t="shared" si="14"/>
        <v>0.31590551524977711</v>
      </c>
      <c r="F20" s="9">
        <f t="shared" si="15"/>
        <v>0.34450688145907998</v>
      </c>
      <c r="G20" s="9">
        <f t="shared" si="16"/>
        <v>1.051215269453242</v>
      </c>
      <c r="H20" s="9">
        <f t="shared" si="17"/>
        <v>2.9447482484884975</v>
      </c>
      <c r="I20" s="9">
        <f t="shared" si="18"/>
        <v>3.165503455073678</v>
      </c>
      <c r="J20" s="9">
        <f t="shared" si="19"/>
        <v>2.9026996377103673</v>
      </c>
      <c r="K20" s="11">
        <f t="shared" si="20"/>
        <v>0.35087719298245612</v>
      </c>
      <c r="L20" s="11">
        <f t="shared" si="21"/>
        <v>0.32679738562091504</v>
      </c>
      <c r="M20" s="11">
        <f t="shared" si="22"/>
        <v>0.35587188612099646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-0.28147829858879536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0.23341213033047814</v>
      </c>
      <c r="Q20" s="11">
        <f>2*'OddsRatio_working_3-way'!K20*'OddsRatio_working_3-way'!L20*'OddsRatio_working_3-way'!M20</f>
        <v>8.161263298268466E-2</v>
      </c>
      <c r="R20" s="11">
        <f t="shared" si="23"/>
        <v>0</v>
      </c>
      <c r="S20" s="11">
        <f t="shared" si="24"/>
        <v>-0.82923668183551202</v>
      </c>
      <c r="T20" s="11">
        <f t="shared" si="25"/>
        <v>-0.28994289574668247</v>
      </c>
      <c r="U20" s="11">
        <f>'OddsRatio_working_3-way'!S20-'OddsRatio_working_3-way'!R20^2/3</f>
        <v>-0.82923668183551202</v>
      </c>
      <c r="V20" s="11">
        <f>'OddsRatio_working_3-way'!S20*'OddsRatio_working_3-way'!R20/3-2*'OddsRatio_working_3-way'!R20^3/27-'OddsRatio_working_3-way'!T20</f>
        <v>0.28994289574668247</v>
      </c>
      <c r="W20" s="11">
        <f>'OddsRatio_working_3-way'!V20^2+4*'OddsRatio_working_3-way'!U20^3/27</f>
        <v>-4.0880620079972174E-4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0.1453235089333203</v>
      </c>
      <c r="Y20" s="11">
        <f>IF('OddsRatio_working_3-way'!W20&gt;=0,IF('OddsRatio_working_3-way'!V20+SQRT('OddsRatio_working_3-way'!W20)&gt;0,0,PI()),ACOS('OddsRatio_working_3-way'!V20/(2*'OddsRatio_working_3-way'!X20)))</f>
        <v>6.9621563486385929E-2</v>
      </c>
      <c r="Z20" s="11">
        <f>'OddsRatio_working_3-way'!X20^(1/3)*COS('OddsRatio_working_3-way'!Y20/3)</f>
        <v>0.52560763472662086</v>
      </c>
      <c r="AA20" s="11">
        <f>'OddsRatio_working_3-way'!X20^(1/3)*COS(('OddsRatio_working_3-way'!Y20+2*PI())/3)</f>
        <v>-0.27336938392139715</v>
      </c>
      <c r="AB20" s="11">
        <f>'OddsRatio_working_3-way'!X20^(1/3)*COS(('OddsRatio_working_3-way'!Y20+4*PI())/3)</f>
        <v>-0.25223825080522377</v>
      </c>
      <c r="AC20" s="11">
        <f>'OddsRatio_working_3-way'!X20^(1/3)*SIN('OddsRatio_working_3-way'!Y20/3)</f>
        <v>1.2200065392904648E-2</v>
      </c>
      <c r="AD20" s="11">
        <f>'OddsRatio_working_3-way'!X20^(1/3)*SIN(('OddsRatio_working_3-way'!Y20+2*PI())/3)</f>
        <v>0.44908953139985325</v>
      </c>
      <c r="AE20" s="11">
        <f>'OddsRatio_working_3-way'!X20^(1/3)*SIN(('OddsRatio_working_3-way'!Y20+4*PI())/3)</f>
        <v>-0.46128959679275777</v>
      </c>
      <c r="AF20" s="11">
        <f>-'OddsRatio_working_3-way'!U20/(3*'OddsRatio_working_3-way'!X20^(1/3))*COS(('OddsRatio_working_3-way'!Y20)/3)</f>
        <v>0.52560763472662098</v>
      </c>
      <c r="AG20" s="11">
        <f>-'OddsRatio_working_3-way'!U20/(3*'OddsRatio_working_3-way'!X20^(1/3))*COS(('OddsRatio_working_3-way'!Y20+2*PI())/3)</f>
        <v>-0.2733693839213972</v>
      </c>
      <c r="AH20" s="11">
        <f>-'OddsRatio_working_3-way'!U20/(3*'OddsRatio_working_3-way'!X20^(1/3))*COS(('OddsRatio_working_3-way'!Y20+4*PI())/3)</f>
        <v>-0.25223825080522383</v>
      </c>
      <c r="AI20" s="11">
        <f>'OddsRatio_working_3-way'!U20/(3*'OddsRatio_working_3-way'!X20^(1/3))*SIN(('OddsRatio_working_3-way'!Y20)/3)</f>
        <v>-1.2200065392904651E-2</v>
      </c>
      <c r="AJ20" s="11">
        <f>'OddsRatio_working_3-way'!U20/(3*'OddsRatio_working_3-way'!X20^(1/3))*SIN(('OddsRatio_working_3-way'!Y20+2*PI())/3)</f>
        <v>-0.44908953139985336</v>
      </c>
      <c r="AK20" s="11">
        <f>'OddsRatio_working_3-way'!U20/(3*'OddsRatio_working_3-way'!X20^(1/3))*SIN(('OddsRatio_working_3-way'!Y20+4*PI())/3)</f>
        <v>0.46128959679275783</v>
      </c>
      <c r="AL20" s="11">
        <f>'OddsRatio_working_3-way'!Z20+'OddsRatio_working_3-way'!AF20</f>
        <v>1.051215269453242</v>
      </c>
      <c r="AM20" s="11">
        <f>'OddsRatio_working_3-way'!AA20+'OddsRatio_working_3-way'!AG20</f>
        <v>-0.5467387678427944</v>
      </c>
      <c r="AN20" s="11">
        <f>'OddsRatio_working_3-way'!AB20+'OddsRatio_working_3-way'!AH20</f>
        <v>-0.50447650161044755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1.051215269453242</v>
      </c>
      <c r="AS20" s="11">
        <f>IF(('OddsRatio_working_3-way'!X20=0),IF(Q20&gt;0,-Q20^(1/3),(-Q20)^(1/3)),'OddsRatio_working_3-way'!AM20-'OddsRatio_working_3-way'!R20/3)</f>
        <v>-0.5467387678427944</v>
      </c>
      <c r="AT20" s="11">
        <f>IF(('OddsRatio_working_3-way'!X20=0),IF(Q20&gt;0,-Q20^(1/3),(-Q20)^(1/3)),'OddsRatio_working_3-way'!AN20-'OddsRatio_working_3-way'!R20/3)</f>
        <v>-0.50447650161044755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2.4300000000000002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3</v>
      </c>
      <c r="D21" s="9">
        <f t="shared" si="13"/>
        <v>0.40128345334122945</v>
      </c>
      <c r="E21" s="9">
        <f t="shared" si="14"/>
        <v>0.27474795553954284</v>
      </c>
      <c r="F21" s="9">
        <f t="shared" si="15"/>
        <v>0.32396859111922777</v>
      </c>
      <c r="G21" s="9">
        <f t="shared" si="16"/>
        <v>1.0433594913402846</v>
      </c>
      <c r="H21" s="9">
        <f t="shared" si="17"/>
        <v>2.4920040726166071</v>
      </c>
      <c r="I21" s="9">
        <f t="shared" si="18"/>
        <v>3.6396995130909207</v>
      </c>
      <c r="J21" s="9">
        <f t="shared" si="19"/>
        <v>3.0867189826805692</v>
      </c>
      <c r="K21" s="11">
        <f t="shared" si="20"/>
        <v>0.41152263374485593</v>
      </c>
      <c r="L21" s="11">
        <f t="shared" si="21"/>
        <v>0.28328611898016998</v>
      </c>
      <c r="M21" s="11">
        <f t="shared" si="22"/>
        <v>0.33333333333333331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-0.28117993137403485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0.23160291757500856</v>
      </c>
      <c r="Q21" s="11">
        <f>2*'OddsRatio_working_3-way'!K21*'OddsRatio_working_3-way'!L21*'OddsRatio_working_3-way'!M21</f>
        <v>7.771909985738544E-2</v>
      </c>
      <c r="R21" s="11">
        <f t="shared" si="23"/>
        <v>0</v>
      </c>
      <c r="S21" s="11">
        <f t="shared" si="24"/>
        <v>-0.82368224660714739</v>
      </c>
      <c r="T21" s="11">
        <f t="shared" si="25"/>
        <v>-0.27640343845877435</v>
      </c>
      <c r="U21" s="11">
        <f>'OddsRatio_working_3-way'!S21-'OddsRatio_working_3-way'!R21^2/3</f>
        <v>-0.82368224660714739</v>
      </c>
      <c r="V21" s="11">
        <f>'OddsRatio_working_3-way'!S21*'OddsRatio_working_3-way'!R21/3-2*'OddsRatio_working_3-way'!R21^3/27-'OddsRatio_working_3-way'!T21</f>
        <v>0.27640343845877435</v>
      </c>
      <c r="W21" s="11">
        <f>'OddsRatio_working_3-way'!V21^2+4*'OddsRatio_working_3-way'!U21^3/27</f>
        <v>-6.3906551749643714E-3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0.14386583677753192</v>
      </c>
      <c r="Y21" s="11">
        <f>IF('OddsRatio_working_3-way'!W21&gt;=0,IF('OddsRatio_working_3-way'!V21+SQRT('OddsRatio_working_3-way'!W21)&gt;0,0,PI()),ACOS('OddsRatio_working_3-way'!V21/(2*'OddsRatio_working_3-way'!X21)))</f>
        <v>0.28153835215862566</v>
      </c>
      <c r="Z21" s="11">
        <f>'OddsRatio_working_3-way'!X21^(1/3)*COS('OddsRatio_working_3-way'!Y21/3)</f>
        <v>0.5216797456701423</v>
      </c>
      <c r="AA21" s="11">
        <f>'OddsRatio_working_3-way'!X21^(1/3)*COS(('OddsRatio_working_3-way'!Y21+2*PI())/3)</f>
        <v>-0.30336332365857061</v>
      </c>
      <c r="AB21" s="11">
        <f>'OddsRatio_working_3-way'!X21^(1/3)*COS(('OddsRatio_working_3-way'!Y21+4*PI())/3)</f>
        <v>-0.21831642201157178</v>
      </c>
      <c r="AC21" s="11">
        <f>'OddsRatio_working_3-way'!X21^(1/3)*SIN('OddsRatio_working_3-way'!Y21/3)</f>
        <v>4.910185155963865E-2</v>
      </c>
      <c r="AD21" s="11">
        <f>'OddsRatio_working_3-way'!X21^(1/3)*SIN(('OddsRatio_working_3-way'!Y21+2*PI())/3)</f>
        <v>0.42723698661032899</v>
      </c>
      <c r="AE21" s="11">
        <f>'OddsRatio_working_3-way'!X21^(1/3)*SIN(('OddsRatio_working_3-way'!Y21+4*PI())/3)</f>
        <v>-0.47633883816996742</v>
      </c>
      <c r="AF21" s="11">
        <f>-'OddsRatio_working_3-way'!U21/(3*'OddsRatio_working_3-way'!X21^(1/3))*COS(('OddsRatio_working_3-way'!Y21)/3)</f>
        <v>0.5216797456701423</v>
      </c>
      <c r="AG21" s="11">
        <f>-'OddsRatio_working_3-way'!U21/(3*'OddsRatio_working_3-way'!X21^(1/3))*COS(('OddsRatio_working_3-way'!Y21+2*PI())/3)</f>
        <v>-0.30336332365857061</v>
      </c>
      <c r="AH21" s="11">
        <f>-'OddsRatio_working_3-way'!U21/(3*'OddsRatio_working_3-way'!X21^(1/3))*COS(('OddsRatio_working_3-way'!Y21+4*PI())/3)</f>
        <v>-0.21831642201157178</v>
      </c>
      <c r="AI21" s="11">
        <f>'OddsRatio_working_3-way'!U21/(3*'OddsRatio_working_3-way'!X21^(1/3))*SIN(('OddsRatio_working_3-way'!Y21)/3)</f>
        <v>-4.910185155963865E-2</v>
      </c>
      <c r="AJ21" s="11">
        <f>'OddsRatio_working_3-way'!U21/(3*'OddsRatio_working_3-way'!X21^(1/3))*SIN(('OddsRatio_working_3-way'!Y21+2*PI())/3)</f>
        <v>-0.42723698661032899</v>
      </c>
      <c r="AK21" s="11">
        <f>'OddsRatio_working_3-way'!U21/(3*'OddsRatio_working_3-way'!X21^(1/3))*SIN(('OddsRatio_working_3-way'!Y21+4*PI())/3)</f>
        <v>0.47633883816996742</v>
      </c>
      <c r="AL21" s="11">
        <f>'OddsRatio_working_3-way'!Z21+'OddsRatio_working_3-way'!AF21</f>
        <v>1.0433594913402846</v>
      </c>
      <c r="AM21" s="11">
        <f>'OddsRatio_working_3-way'!AA21+'OddsRatio_working_3-way'!AG21</f>
        <v>-0.60672664731714121</v>
      </c>
      <c r="AN21" s="11">
        <f>'OddsRatio_working_3-way'!AB21+'OddsRatio_working_3-way'!AH21</f>
        <v>-0.43663284402314356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1.0433594913402846</v>
      </c>
      <c r="AS21" s="11">
        <f>IF(('OddsRatio_working_3-way'!X21=0),IF(Q21&gt;0,-Q21^(1/3),(-Q21)^(1/3)),'OddsRatio_working_3-way'!AM21-'OddsRatio_working_3-way'!R21/3)</f>
        <v>-0.60672664731714121</v>
      </c>
      <c r="AT21" s="11">
        <f>IF(('OddsRatio_working_3-way'!X21=0),IF(Q21&gt;0,-Q21^(1/3),(-Q21)^(1/3)),'OddsRatio_working_3-way'!AN21-'OddsRatio_working_3-way'!R21/3)</f>
        <v>-0.43663284402314356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1.67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5.04</v>
      </c>
      <c r="D22" s="9">
        <f t="shared" si="13"/>
        <v>0.58627941071533229</v>
      </c>
      <c r="E22" s="9">
        <f t="shared" si="14"/>
        <v>0.22342899899915869</v>
      </c>
      <c r="F22" s="9">
        <f t="shared" si="15"/>
        <v>0.19029159028550893</v>
      </c>
      <c r="G22" s="9">
        <f t="shared" si="16"/>
        <v>1.053240836292324</v>
      </c>
      <c r="H22" s="9">
        <f t="shared" si="17"/>
        <v>1.7056713603158573</v>
      </c>
      <c r="I22" s="9">
        <f t="shared" si="18"/>
        <v>4.4756947597646688</v>
      </c>
      <c r="J22" s="9">
        <f t="shared" si="19"/>
        <v>5.255092978620989</v>
      </c>
      <c r="K22" s="11">
        <f t="shared" si="20"/>
        <v>0.5988023952095809</v>
      </c>
      <c r="L22" s="11">
        <f t="shared" si="21"/>
        <v>0.23255813953488372</v>
      </c>
      <c r="M22" s="11">
        <f t="shared" si="22"/>
        <v>0.1984126984126984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-0.24680539253718481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0.22131816102015239</v>
      </c>
      <c r="Q22" s="11">
        <f>2*'OddsRatio_working_3-way'!K22*'OddsRatio_working_3-way'!L22*'OddsRatio_working_3-way'!M22</f>
        <v>5.5260464674195361E-2</v>
      </c>
      <c r="R22" s="11">
        <f t="shared" si="23"/>
        <v>0</v>
      </c>
      <c r="S22" s="11">
        <f t="shared" si="24"/>
        <v>-0.89673146419119509</v>
      </c>
      <c r="T22" s="11">
        <f t="shared" si="25"/>
        <v>-0.22390298731365674</v>
      </c>
      <c r="U22" s="11">
        <f>'OddsRatio_working_3-way'!S22-'OddsRatio_working_3-way'!R22^2/3</f>
        <v>-0.89673146419119509</v>
      </c>
      <c r="V22" s="11">
        <f>'OddsRatio_working_3-way'!S22*'OddsRatio_working_3-way'!R22/3-2*'OddsRatio_working_3-way'!R22^3/27-'OddsRatio_working_3-way'!T22</f>
        <v>0.22390298731365674</v>
      </c>
      <c r="W22" s="11">
        <f>'OddsRatio_working_3-way'!V22^2+4*'OddsRatio_working_3-way'!U22^3/27</f>
        <v>-5.6695047538223388E-2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0.16342245505606237</v>
      </c>
      <c r="Y22" s="11">
        <f>IF('OddsRatio_working_3-way'!W22&gt;=0,IF('OddsRatio_working_3-way'!V22+SQRT('OddsRatio_working_3-way'!W22)&gt;0,0,PI()),ACOS('OddsRatio_working_3-way'!V22/(2*'OddsRatio_working_3-way'!X22)))</f>
        <v>0.81613289230515063</v>
      </c>
      <c r="Z22" s="11">
        <f>'OddsRatio_working_3-way'!X22^(1/3)*COS('OddsRatio_working_3-way'!Y22/3)</f>
        <v>0.52662041814616189</v>
      </c>
      <c r="AA22" s="11">
        <f>'OddsRatio_working_3-way'!X22^(1/3)*COS(('OddsRatio_working_3-way'!Y22+2*PI())/3)</f>
        <v>-0.39053468565471167</v>
      </c>
      <c r="AB22" s="11">
        <f>'OddsRatio_working_3-way'!X22^(1/3)*COS(('OddsRatio_working_3-way'!Y22+4*PI())/3)</f>
        <v>-0.1360857324914504</v>
      </c>
      <c r="AC22" s="11">
        <f>'OddsRatio_working_3-way'!X22^(1/3)*SIN('OddsRatio_working_3-way'!Y22/3)</f>
        <v>0.14690617160382763</v>
      </c>
      <c r="AD22" s="11">
        <f>'OddsRatio_working_3-way'!X22^(1/3)*SIN(('OddsRatio_working_3-way'!Y22+2*PI())/3)</f>
        <v>0.3826135744642461</v>
      </c>
      <c r="AE22" s="11">
        <f>'OddsRatio_working_3-way'!X22^(1/3)*SIN(('OddsRatio_working_3-way'!Y22+4*PI())/3)</f>
        <v>-0.5295197460680735</v>
      </c>
      <c r="AF22" s="11">
        <f>-'OddsRatio_working_3-way'!U22/(3*'OddsRatio_working_3-way'!X22^(1/3))*COS(('OddsRatio_working_3-way'!Y22)/3)</f>
        <v>0.52662041814616201</v>
      </c>
      <c r="AG22" s="11">
        <f>-'OddsRatio_working_3-way'!U22/(3*'OddsRatio_working_3-way'!X22^(1/3))*COS(('OddsRatio_working_3-way'!Y22+2*PI())/3)</f>
        <v>-0.39053468565471172</v>
      </c>
      <c r="AH22" s="11">
        <f>-'OddsRatio_working_3-way'!U22/(3*'OddsRatio_working_3-way'!X22^(1/3))*COS(('OddsRatio_working_3-way'!Y22+4*PI())/3)</f>
        <v>-0.13608573249145042</v>
      </c>
      <c r="AI22" s="11">
        <f>'OddsRatio_working_3-way'!U22/(3*'OddsRatio_working_3-way'!X22^(1/3))*SIN(('OddsRatio_working_3-way'!Y22)/3)</f>
        <v>-0.14690617160382766</v>
      </c>
      <c r="AJ22" s="11">
        <f>'OddsRatio_working_3-way'!U22/(3*'OddsRatio_working_3-way'!X22^(1/3))*SIN(('OddsRatio_working_3-way'!Y22+2*PI())/3)</f>
        <v>-0.38261357446424615</v>
      </c>
      <c r="AK22" s="11">
        <f>'OddsRatio_working_3-way'!U22/(3*'OddsRatio_working_3-way'!X22^(1/3))*SIN(('OddsRatio_working_3-way'!Y22+4*PI())/3)</f>
        <v>0.52951974606807362</v>
      </c>
      <c r="AL22" s="11">
        <f>'OddsRatio_working_3-way'!Z22+'OddsRatio_working_3-way'!AF22</f>
        <v>1.053240836292324</v>
      </c>
      <c r="AM22" s="11">
        <f>'OddsRatio_working_3-way'!AA22+'OddsRatio_working_3-way'!AG22</f>
        <v>-0.78106937130942344</v>
      </c>
      <c r="AN22" s="11">
        <f>'OddsRatio_working_3-way'!AB22+'OddsRatio_working_3-way'!AH22</f>
        <v>-0.27217146498290079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1.053240836292324</v>
      </c>
      <c r="AS22" s="11">
        <f>IF(('OddsRatio_working_3-way'!X22=0),IF(Q22&gt;0,-Q22^(1/3),(-Q22)^(1/3)),'OddsRatio_working_3-way'!AM22-'OddsRatio_working_3-way'!R22/3)</f>
        <v>-0.78106937130942344</v>
      </c>
      <c r="AT22" s="11">
        <f>IF(('OddsRatio_working_3-way'!X22=0),IF(Q22&gt;0,-Q22^(1/3),(-Q22)^(1/3)),'OddsRatio_working_3-way'!AN22-'OddsRatio_working_3-way'!R22/3)</f>
        <v>-0.27217146498290079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1.54</v>
      </c>
      <c r="B23" s="4">
        <f>IF('True_Odds_Calculator_3-way'!B24="","",'True_Odds_Calculator_3-way'!B24)</f>
        <v>4.6399999999999997</v>
      </c>
      <c r="C23" s="4">
        <f>IF('True_Odds_Calculator_3-way'!C24="","",'True_Odds_Calculator_3-way'!C24)</f>
        <v>6</v>
      </c>
      <c r="D23" s="9">
        <f t="shared" si="13"/>
        <v>0.63573838604439048</v>
      </c>
      <c r="E23" s="9">
        <f t="shared" si="14"/>
        <v>0.20566526807755917</v>
      </c>
      <c r="F23" s="9">
        <f t="shared" si="15"/>
        <v>0.15859634587805058</v>
      </c>
      <c r="G23" s="9">
        <f t="shared" si="16"/>
        <v>1.0610631026378496</v>
      </c>
      <c r="H23" s="9">
        <f t="shared" si="17"/>
        <v>1.5729740754244388</v>
      </c>
      <c r="I23" s="9">
        <f t="shared" si="18"/>
        <v>4.8622696936017729</v>
      </c>
      <c r="J23" s="9">
        <f t="shared" si="19"/>
        <v>6.3053155131892487</v>
      </c>
      <c r="K23" s="11">
        <f t="shared" si="20"/>
        <v>0.64935064935064934</v>
      </c>
      <c r="L23" s="11">
        <f t="shared" si="21"/>
        <v>0.21551724137931036</v>
      </c>
      <c r="M23" s="11">
        <f t="shared" si="22"/>
        <v>0.16666666666666666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-0.22923197492163017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0.21411777877295116</v>
      </c>
      <c r="Q23" s="11">
        <f>2*'OddsRatio_working_3-way'!K23*'OddsRatio_working_3-way'!L23*'OddsRatio_working_3-way'!M23</f>
        <v>4.6648753545305267E-2</v>
      </c>
      <c r="R23" s="11">
        <f t="shared" si="23"/>
        <v>0</v>
      </c>
      <c r="S23" s="11">
        <f t="shared" si="24"/>
        <v>-0.93406593406593363</v>
      </c>
      <c r="T23" s="11">
        <f t="shared" si="25"/>
        <v>-0.20350020350020342</v>
      </c>
      <c r="U23" s="11">
        <f>'OddsRatio_working_3-way'!S23-'OddsRatio_working_3-way'!R23^2/3</f>
        <v>-0.93406593406593363</v>
      </c>
      <c r="V23" s="11">
        <f>'OddsRatio_working_3-way'!S23*'OddsRatio_working_3-way'!R23/3-2*'OddsRatio_working_3-way'!R23^3/27-'OddsRatio_working_3-way'!T23</f>
        <v>0.20350020350020342</v>
      </c>
      <c r="W23" s="11">
        <f>'OddsRatio_working_3-way'!V23^2+4*'OddsRatio_working_3-way'!U23^3/27</f>
        <v>-7.9321455340633396E-2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0.17373383965512995</v>
      </c>
      <c r="Y23" s="11">
        <f>IF('OddsRatio_working_3-way'!W23&gt;=0,IF('OddsRatio_working_3-way'!V23+SQRT('OddsRatio_working_3-way'!W23)&gt;0,0,PI()),ACOS('OddsRatio_working_3-way'!V23/(2*'OddsRatio_working_3-way'!X23)))</f>
        <v>0.94509414921743251</v>
      </c>
      <c r="Z23" s="11">
        <f>'OddsRatio_working_3-way'!X23^(1/3)*COS('OddsRatio_working_3-way'!Y23/3)</f>
        <v>0.53053155131892482</v>
      </c>
      <c r="AA23" s="11">
        <f>'OddsRatio_working_3-way'!X23^(1/3)*COS(('OddsRatio_working_3-way'!Y23+2*PI())/3)</f>
        <v>-0.41499449136835581</v>
      </c>
      <c r="AB23" s="11">
        <f>'OddsRatio_working_3-way'!X23^(1/3)*COS(('OddsRatio_working_3-way'!Y23+4*PI())/3)</f>
        <v>-0.115537059950569</v>
      </c>
      <c r="AC23" s="11">
        <f>'OddsRatio_working_3-way'!X23^(1/3)*SIN('OddsRatio_working_3-way'!Y23/3)</f>
        <v>0.17289182863989316</v>
      </c>
      <c r="AD23" s="11">
        <f>'OddsRatio_working_3-way'!X23^(1/3)*SIN(('OddsRatio_working_3-way'!Y23+2*PI())/3)</f>
        <v>0.37300788663141005</v>
      </c>
      <c r="AE23" s="11">
        <f>'OddsRatio_working_3-way'!X23^(1/3)*SIN(('OddsRatio_working_3-way'!Y23+4*PI())/3)</f>
        <v>-0.54589971527130321</v>
      </c>
      <c r="AF23" s="11">
        <f>-'OddsRatio_working_3-way'!U23/(3*'OddsRatio_working_3-way'!X23^(1/3))*COS(('OddsRatio_working_3-way'!Y23)/3)</f>
        <v>0.53053155131892482</v>
      </c>
      <c r="AG23" s="11">
        <f>-'OddsRatio_working_3-way'!U23/(3*'OddsRatio_working_3-way'!X23^(1/3))*COS(('OddsRatio_working_3-way'!Y23+2*PI())/3)</f>
        <v>-0.41499449136835581</v>
      </c>
      <c r="AH23" s="11">
        <f>-'OddsRatio_working_3-way'!U23/(3*'OddsRatio_working_3-way'!X23^(1/3))*COS(('OddsRatio_working_3-way'!Y23+4*PI())/3)</f>
        <v>-0.115537059950569</v>
      </c>
      <c r="AI23" s="11">
        <f>'OddsRatio_working_3-way'!U23/(3*'OddsRatio_working_3-way'!X23^(1/3))*SIN(('OddsRatio_working_3-way'!Y23)/3)</f>
        <v>-0.17289182863989316</v>
      </c>
      <c r="AJ23" s="11">
        <f>'OddsRatio_working_3-way'!U23/(3*'OddsRatio_working_3-way'!X23^(1/3))*SIN(('OddsRatio_working_3-way'!Y23+2*PI())/3)</f>
        <v>-0.37300788663141005</v>
      </c>
      <c r="AK23" s="11">
        <f>'OddsRatio_working_3-way'!U23/(3*'OddsRatio_working_3-way'!X23^(1/3))*SIN(('OddsRatio_working_3-way'!Y23+4*PI())/3)</f>
        <v>0.54589971527130321</v>
      </c>
      <c r="AL23" s="11">
        <f>'OddsRatio_working_3-way'!Z23+'OddsRatio_working_3-way'!AF23</f>
        <v>1.0610631026378496</v>
      </c>
      <c r="AM23" s="11">
        <f>'OddsRatio_working_3-way'!AA23+'OddsRatio_working_3-way'!AG23</f>
        <v>-0.82998898273671162</v>
      </c>
      <c r="AN23" s="11">
        <f>'OddsRatio_working_3-way'!AB23+'OddsRatio_working_3-way'!AH23</f>
        <v>-0.23107411990113799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1.0610631026378496</v>
      </c>
      <c r="AS23" s="11">
        <f>IF(('OddsRatio_working_3-way'!X23=0),IF(Q23&gt;0,-Q23^(1/3),(-Q23)^(1/3)),'OddsRatio_working_3-way'!AM23-'OddsRatio_working_3-way'!R23/3)</f>
        <v>-0.82998898273671162</v>
      </c>
      <c r="AT23" s="11">
        <f>IF(('OddsRatio_working_3-way'!X23=0),IF(Q23&gt;0,-Q23^(1/3),(-Q23)^(1/3)),'OddsRatio_working_3-way'!AN23-'OddsRatio_working_3-way'!R23/3)</f>
        <v>-0.23107411990113799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2.1</v>
      </c>
      <c r="B24" s="4">
        <f>IF('True_Odds_Calculator_3-way'!B25="","",'True_Odds_Calculator_3-way'!B25)</f>
        <v>3.19</v>
      </c>
      <c r="C24" s="4">
        <f>IF('True_Odds_Calculator_3-way'!C25="","",'True_Odds_Calculator_3-way'!C25)</f>
        <v>4.09</v>
      </c>
      <c r="D24" s="9">
        <f t="shared" si="13"/>
        <v>0.4629825978206189</v>
      </c>
      <c r="E24" s="9">
        <f t="shared" si="14"/>
        <v>0.3021812497939621</v>
      </c>
      <c r="F24" s="9">
        <f t="shared" si="15"/>
        <v>0.23483615238541916</v>
      </c>
      <c r="G24" s="9">
        <f t="shared" si="16"/>
        <v>1.0544621777210779</v>
      </c>
      <c r="H24" s="9">
        <f t="shared" si="17"/>
        <v>2.1599083954931859</v>
      </c>
      <c r="I24" s="9">
        <f t="shared" si="18"/>
        <v>3.30927216920916</v>
      </c>
      <c r="J24" s="9">
        <f t="shared" si="19"/>
        <v>4.2582881291581298</v>
      </c>
      <c r="K24" s="11">
        <f t="shared" si="20"/>
        <v>0.47619047619047616</v>
      </c>
      <c r="L24" s="11">
        <f t="shared" si="21"/>
        <v>0.31347962382445144</v>
      </c>
      <c r="M24" s="11">
        <f t="shared" si="22"/>
        <v>0.24449877750611249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-0.27168270562588082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0.23285597857724993</v>
      </c>
      <c r="Q24" s="11">
        <f>2*'OddsRatio_working_3-way'!K24*'OddsRatio_working_3-way'!L24*'OddsRatio_working_3-way'!M24</f>
        <v>7.2995604569670844E-2</v>
      </c>
      <c r="R24" s="11">
        <f t="shared" si="23"/>
        <v>0</v>
      </c>
      <c r="S24" s="11">
        <f t="shared" si="24"/>
        <v>-0.85708796973592782</v>
      </c>
      <c r="T24" s="11">
        <f t="shared" si="25"/>
        <v>-0.26867961433728155</v>
      </c>
      <c r="U24" s="11">
        <f>'OddsRatio_working_3-way'!S24-'OddsRatio_working_3-way'!R24^2/3</f>
        <v>-0.85708796973592782</v>
      </c>
      <c r="V24" s="11">
        <f>'OddsRatio_working_3-way'!S24*'OddsRatio_working_3-way'!R24/3-2*'OddsRatio_working_3-way'!R24^3/27-'OddsRatio_working_3-way'!T24</f>
        <v>0.26867961433728155</v>
      </c>
      <c r="W24" s="11">
        <f>'OddsRatio_working_3-way'!V24^2+4*'OddsRatio_working_3-way'!U24^3/27</f>
        <v>-2.1087804210023001E-2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0.15270604062254164</v>
      </c>
      <c r="Y24" s="11">
        <f>IF('OddsRatio_working_3-way'!W24&gt;=0,IF('OddsRatio_working_3-way'!V24+SQRT('OddsRatio_working_3-way'!W24)&gt;0,0,PI()),ACOS('OddsRatio_working_3-way'!V24/(2*'OddsRatio_working_3-way'!X24)))</f>
        <v>0.49550610795736572</v>
      </c>
      <c r="Z24" s="11">
        <f>'OddsRatio_working_3-way'!X24^(1/3)*COS('OddsRatio_working_3-way'!Y24/3)</f>
        <v>0.52723108886053893</v>
      </c>
      <c r="AA24" s="11">
        <f>'OddsRatio_working_3-way'!X24^(1/3)*COS(('OddsRatio_working_3-way'!Y24+2*PI())/3)</f>
        <v>-0.33972419464941211</v>
      </c>
      <c r="AB24" s="11">
        <f>'OddsRatio_working_3-way'!X24^(1/3)*COS(('OddsRatio_working_3-way'!Y24+4*PI())/3)</f>
        <v>-0.18750689421112671</v>
      </c>
      <c r="AC24" s="11">
        <f>'OddsRatio_working_3-way'!X24^(1/3)*SIN('OddsRatio_working_3-way'!Y24/3)</f>
        <v>8.7882699383362239E-2</v>
      </c>
      <c r="AD24" s="11">
        <f>'OddsRatio_working_3-way'!X24^(1/3)*SIN(('OddsRatio_working_3-way'!Y24+2*PI())/3)</f>
        <v>0.41265416692647638</v>
      </c>
      <c r="AE24" s="11">
        <f>'OddsRatio_working_3-way'!X24^(1/3)*SIN(('OddsRatio_working_3-way'!Y24+4*PI())/3)</f>
        <v>-0.50053686630983862</v>
      </c>
      <c r="AF24" s="11">
        <f>-'OddsRatio_working_3-way'!U24/(3*'OddsRatio_working_3-way'!X24^(1/3))*COS(('OddsRatio_working_3-way'!Y24)/3)</f>
        <v>0.52723108886053904</v>
      </c>
      <c r="AG24" s="11">
        <f>-'OddsRatio_working_3-way'!U24/(3*'OddsRatio_working_3-way'!X24^(1/3))*COS(('OddsRatio_working_3-way'!Y24+2*PI())/3)</f>
        <v>-0.33972419464941223</v>
      </c>
      <c r="AH24" s="11">
        <f>-'OddsRatio_working_3-way'!U24/(3*'OddsRatio_working_3-way'!X24^(1/3))*COS(('OddsRatio_working_3-way'!Y24+4*PI())/3)</f>
        <v>-0.18750689421112673</v>
      </c>
      <c r="AI24" s="11">
        <f>'OddsRatio_working_3-way'!U24/(3*'OddsRatio_working_3-way'!X24^(1/3))*SIN(('OddsRatio_working_3-way'!Y24)/3)</f>
        <v>-8.7882699383362267E-2</v>
      </c>
      <c r="AJ24" s="11">
        <f>'OddsRatio_working_3-way'!U24/(3*'OddsRatio_working_3-way'!X24^(1/3))*SIN(('OddsRatio_working_3-way'!Y24+2*PI())/3)</f>
        <v>-0.41265416692647644</v>
      </c>
      <c r="AK24" s="11">
        <f>'OddsRatio_working_3-way'!U24/(3*'OddsRatio_working_3-way'!X24^(1/3))*SIN(('OddsRatio_working_3-way'!Y24+4*PI())/3)</f>
        <v>0.50053686630983873</v>
      </c>
      <c r="AL24" s="11">
        <f>'OddsRatio_working_3-way'!Z24+'OddsRatio_working_3-way'!AF24</f>
        <v>1.0544621777210779</v>
      </c>
      <c r="AM24" s="11">
        <f>'OddsRatio_working_3-way'!AA24+'OddsRatio_working_3-way'!AG24</f>
        <v>-0.67944838929882434</v>
      </c>
      <c r="AN24" s="11">
        <f>'OddsRatio_working_3-way'!AB24+'OddsRatio_working_3-way'!AH24</f>
        <v>-0.37501378842225341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1.0544621777210779</v>
      </c>
      <c r="AS24" s="11">
        <f>IF(('OddsRatio_working_3-way'!X24=0),IF(Q24&gt;0,-Q24^(1/3),(-Q24)^(1/3)),'OddsRatio_working_3-way'!AM24-'OddsRatio_working_3-way'!R24/3)</f>
        <v>-0.67944838929882434</v>
      </c>
      <c r="AT24" s="11">
        <f>IF(('OddsRatio_working_3-way'!X24=0),IF(Q24&gt;0,-Q24^(1/3),(-Q24)^(1/3)),'OddsRatio_working_3-way'!AN24-'OddsRatio_working_3-way'!R24/3)</f>
        <v>-0.37501378842225341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3.48</v>
      </c>
      <c r="B25" s="4">
        <f>IF('True_Odds_Calculator_3-way'!B26="","",'True_Odds_Calculator_3-way'!B26)</f>
        <v>3.07</v>
      </c>
      <c r="C25" s="4">
        <f>IF('True_Odds_Calculator_3-way'!C26="","",'True_Odds_Calculator_3-way'!C26)</f>
        <v>2.38</v>
      </c>
      <c r="D25" s="9">
        <f t="shared" si="13"/>
        <v>0.27719252857447202</v>
      </c>
      <c r="E25" s="9">
        <f t="shared" si="14"/>
        <v>0.31481135053635401</v>
      </c>
      <c r="F25" s="9">
        <f t="shared" si="15"/>
        <v>0.40799612088917392</v>
      </c>
      <c r="G25" s="9">
        <f t="shared" si="16"/>
        <v>1.051451953173788</v>
      </c>
      <c r="H25" s="9">
        <f t="shared" si="17"/>
        <v>3.6076008438709946</v>
      </c>
      <c r="I25" s="9">
        <f t="shared" si="18"/>
        <v>3.1765055430697418</v>
      </c>
      <c r="J25" s="9">
        <f t="shared" si="19"/>
        <v>2.4510036953798271</v>
      </c>
      <c r="K25" s="11">
        <f t="shared" si="20"/>
        <v>0.28735632183908044</v>
      </c>
      <c r="L25" s="11">
        <f t="shared" si="21"/>
        <v>0.32573289902280134</v>
      </c>
      <c r="M25" s="11">
        <f t="shared" si="22"/>
        <v>0.42016806722689076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-0.27861631005316878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0.23321695296112382</v>
      </c>
      <c r="Q25" s="11">
        <f>2*'OddsRatio_working_3-way'!K25*'OddsRatio_working_3-way'!L25*'OddsRatio_working_3-way'!M25</f>
        <v>7.8656645180817483E-2</v>
      </c>
      <c r="R25" s="11">
        <f t="shared" si="23"/>
        <v>0</v>
      </c>
      <c r="S25" s="11">
        <f t="shared" si="24"/>
        <v>-0.83705420158862442</v>
      </c>
      <c r="T25" s="11">
        <f t="shared" si="25"/>
        <v>-0.2823117037398396</v>
      </c>
      <c r="U25" s="11">
        <f>'OddsRatio_working_3-way'!S25-'OddsRatio_working_3-way'!R25^2/3</f>
        <v>-0.83705420158862442</v>
      </c>
      <c r="V25" s="11">
        <f>'OddsRatio_working_3-way'!S25*'OddsRatio_working_3-way'!R25/3-2*'OddsRatio_working_3-way'!R25^3/27-'OddsRatio_working_3-way'!T25</f>
        <v>0.2823117037398396</v>
      </c>
      <c r="W25" s="11">
        <f>'OddsRatio_working_3-way'!V25^2+4*'OddsRatio_working_3-way'!U25^3/27</f>
        <v>-7.1875354478392328E-3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0.1473833721254964</v>
      </c>
      <c r="Y25" s="11">
        <f>IF('OddsRatio_working_3-way'!W25&gt;=0,IF('OddsRatio_working_3-way'!V25+SQRT('OddsRatio_working_3-way'!W25)&gt;0,0,PI()),ACOS('OddsRatio_working_3-way'!V25/(2*'OddsRatio_working_3-way'!X25)))</f>
        <v>0.29173567011860135</v>
      </c>
      <c r="Z25" s="11">
        <f>'OddsRatio_working_3-way'!X25^(1/3)*COS('OddsRatio_working_3-way'!Y25/3)</f>
        <v>0.52572597658689402</v>
      </c>
      <c r="AA25" s="11">
        <f>'OddsRatio_working_3-way'!X25^(1/3)*COS(('OddsRatio_working_3-way'!Y25+2*PI())/3)</f>
        <v>-0.30727805953591553</v>
      </c>
      <c r="AB25" s="11">
        <f>'OddsRatio_working_3-way'!X25^(1/3)*COS(('OddsRatio_working_3-way'!Y25+4*PI())/3)</f>
        <v>-0.21844791705097835</v>
      </c>
      <c r="AC25" s="11">
        <f>'OddsRatio_working_3-way'!X25^(1/3)*SIN('OddsRatio_working_3-way'!Y25/3)</f>
        <v>5.1286106675831243E-2</v>
      </c>
      <c r="AD25" s="11">
        <f>'OddsRatio_working_3-way'!X25^(1/3)*SIN(('OddsRatio_working_3-way'!Y25+2*PI())/3)</f>
        <v>0.42964899781571758</v>
      </c>
      <c r="AE25" s="11">
        <f>'OddsRatio_working_3-way'!X25^(1/3)*SIN(('OddsRatio_working_3-way'!Y25+4*PI())/3)</f>
        <v>-0.48093510449154886</v>
      </c>
      <c r="AF25" s="11">
        <f>-'OddsRatio_working_3-way'!U25/(3*'OddsRatio_working_3-way'!X25^(1/3))*COS(('OddsRatio_working_3-way'!Y25)/3)</f>
        <v>0.52572597658689391</v>
      </c>
      <c r="AG25" s="11">
        <f>-'OddsRatio_working_3-way'!U25/(3*'OddsRatio_working_3-way'!X25^(1/3))*COS(('OddsRatio_working_3-way'!Y25+2*PI())/3)</f>
        <v>-0.30727805953591547</v>
      </c>
      <c r="AH25" s="11">
        <f>-'OddsRatio_working_3-way'!U25/(3*'OddsRatio_working_3-way'!X25^(1/3))*COS(('OddsRatio_working_3-way'!Y25+4*PI())/3)</f>
        <v>-0.2184479170509783</v>
      </c>
      <c r="AI25" s="11">
        <f>'OddsRatio_working_3-way'!U25/(3*'OddsRatio_working_3-way'!X25^(1/3))*SIN(('OddsRatio_working_3-way'!Y25)/3)</f>
        <v>-5.1286106675831229E-2</v>
      </c>
      <c r="AJ25" s="11">
        <f>'OddsRatio_working_3-way'!U25/(3*'OddsRatio_working_3-way'!X25^(1/3))*SIN(('OddsRatio_working_3-way'!Y25+2*PI())/3)</f>
        <v>-0.42964899781571747</v>
      </c>
      <c r="AK25" s="11">
        <f>'OddsRatio_working_3-way'!U25/(3*'OddsRatio_working_3-way'!X25^(1/3))*SIN(('OddsRatio_working_3-way'!Y25+4*PI())/3)</f>
        <v>0.48093510449154875</v>
      </c>
      <c r="AL25" s="11">
        <f>'OddsRatio_working_3-way'!Z25+'OddsRatio_working_3-way'!AF25</f>
        <v>1.051451953173788</v>
      </c>
      <c r="AM25" s="11">
        <f>'OddsRatio_working_3-way'!AA25+'OddsRatio_working_3-way'!AG25</f>
        <v>-0.61455611907183094</v>
      </c>
      <c r="AN25" s="11">
        <f>'OddsRatio_working_3-way'!AB25+'OddsRatio_working_3-way'!AH25</f>
        <v>-0.43689583410195665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1.051451953173788</v>
      </c>
      <c r="AS25" s="11">
        <f>IF(('OddsRatio_working_3-way'!X25=0),IF(Q25&gt;0,-Q25^(1/3),(-Q25)^(1/3)),'OddsRatio_working_3-way'!AM25-'OddsRatio_working_3-way'!R25/3)</f>
        <v>-0.61455611907183094</v>
      </c>
      <c r="AT25" s="11">
        <f>IF(('OddsRatio_working_3-way'!X25=0),IF(Q25&gt;0,-Q25^(1/3),(-Q25)^(1/3)),'OddsRatio_working_3-way'!AN25-'OddsRatio_working_3-way'!R25/3)</f>
        <v>-0.43689583410195665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3.95</v>
      </c>
      <c r="C26" s="4">
        <f>IF('True_Odds_Calculator_3-way'!C27="","",'True_Odds_Calculator_3-way'!C27)</f>
        <v>4.0199999999999996</v>
      </c>
      <c r="D26" s="9">
        <f t="shared" si="13"/>
        <v>0.52696376082719998</v>
      </c>
      <c r="E26" s="9">
        <f t="shared" si="14"/>
        <v>0.23863549391433006</v>
      </c>
      <c r="F26" s="9">
        <f t="shared" si="15"/>
        <v>0.23440074525846988</v>
      </c>
      <c r="G26" s="9">
        <f t="shared" si="16"/>
        <v>1.0815225298066597</v>
      </c>
      <c r="H26" s="9">
        <f t="shared" si="17"/>
        <v>1.897663699739528</v>
      </c>
      <c r="I26" s="9">
        <f t="shared" si="18"/>
        <v>4.1904914629296472</v>
      </c>
      <c r="J26" s="9">
        <f t="shared" si="19"/>
        <v>4.2661980400161115</v>
      </c>
      <c r="K26" s="11">
        <f t="shared" si="20"/>
        <v>0.54644808743169393</v>
      </c>
      <c r="L26" s="11">
        <f t="shared" si="21"/>
        <v>0.25316455696202528</v>
      </c>
      <c r="M26" s="11">
        <f t="shared" si="22"/>
        <v>0.24875621890547267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-0.25446778695579308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0.2340101388333975</v>
      </c>
      <c r="Q26" s="11">
        <f>2*'OddsRatio_working_3-way'!K26*'OddsRatio_working_3-way'!L26*'OddsRatio_working_3-way'!M26</f>
        <v>6.8826511421587494E-2</v>
      </c>
      <c r="R26" s="11">
        <f t="shared" si="23"/>
        <v>0</v>
      </c>
      <c r="S26" s="11">
        <f t="shared" si="24"/>
        <v>-0.91960613810049929</v>
      </c>
      <c r="T26" s="11">
        <f t="shared" si="25"/>
        <v>-0.27047239355897035</v>
      </c>
      <c r="U26" s="11">
        <f>'OddsRatio_working_3-way'!S26-'OddsRatio_working_3-way'!R26^2/3</f>
        <v>-0.91960613810049929</v>
      </c>
      <c r="V26" s="11">
        <f>'OddsRatio_working_3-way'!S26*'OddsRatio_working_3-way'!R26/3-2*'OddsRatio_working_3-way'!R26^3/27-'OddsRatio_working_3-way'!T26</f>
        <v>0.27047239355897035</v>
      </c>
      <c r="W26" s="11">
        <f>'OddsRatio_working_3-way'!V26^2+4*'OddsRatio_working_3-way'!U26^3/27</f>
        <v>-4.2057770834296224E-2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0.16971526633733836</v>
      </c>
      <c r="Y26" s="11">
        <f>IF('OddsRatio_working_3-way'!W26&gt;=0,IF('OddsRatio_working_3-way'!V26+SQRT('OddsRatio_working_3-way'!W26)&gt;0,0,PI()),ACOS('OddsRatio_working_3-way'!V26/(2*'OddsRatio_working_3-way'!X26)))</f>
        <v>0.64874666713032558</v>
      </c>
      <c r="Z26" s="11">
        <f>'OddsRatio_working_3-way'!X26^(1/3)*COS('OddsRatio_working_3-way'!Y26/3)</f>
        <v>0.54076126490332987</v>
      </c>
      <c r="AA26" s="11">
        <f>'OddsRatio_working_3-way'!X26^(1/3)*COS(('OddsRatio_working_3-way'!Y26+2*PI())/3)</f>
        <v>-0.37326151167729088</v>
      </c>
      <c r="AB26" s="11">
        <f>'OddsRatio_working_3-way'!X26^(1/3)*COS(('OddsRatio_working_3-way'!Y26+4*PI())/3)</f>
        <v>-0.16749975322603911</v>
      </c>
      <c r="AC26" s="11">
        <f>'OddsRatio_working_3-way'!X26^(1/3)*SIN('OddsRatio_working_3-way'!Y26/3)</f>
        <v>0.11879660663076123</v>
      </c>
      <c r="AD26" s="11">
        <f>'OddsRatio_working_3-way'!X26^(1/3)*SIN(('OddsRatio_working_3-way'!Y26+2*PI())/3)</f>
        <v>0.40891468947350951</v>
      </c>
      <c r="AE26" s="11">
        <f>'OddsRatio_working_3-way'!X26^(1/3)*SIN(('OddsRatio_working_3-way'!Y26+4*PI())/3)</f>
        <v>-0.52771129610427059</v>
      </c>
      <c r="AF26" s="11">
        <f>-'OddsRatio_working_3-way'!U26/(3*'OddsRatio_working_3-way'!X26^(1/3))*COS(('OddsRatio_working_3-way'!Y26)/3)</f>
        <v>0.54076126490332987</v>
      </c>
      <c r="AG26" s="11">
        <f>-'OddsRatio_working_3-way'!U26/(3*'OddsRatio_working_3-way'!X26^(1/3))*COS(('OddsRatio_working_3-way'!Y26+2*PI())/3)</f>
        <v>-0.37326151167729088</v>
      </c>
      <c r="AH26" s="11">
        <f>-'OddsRatio_working_3-way'!U26/(3*'OddsRatio_working_3-way'!X26^(1/3))*COS(('OddsRatio_working_3-way'!Y26+4*PI())/3)</f>
        <v>-0.16749975322603911</v>
      </c>
      <c r="AI26" s="11">
        <f>'OddsRatio_working_3-way'!U26/(3*'OddsRatio_working_3-way'!X26^(1/3))*SIN(('OddsRatio_working_3-way'!Y26)/3)</f>
        <v>-0.11879660663076123</v>
      </c>
      <c r="AJ26" s="11">
        <f>'OddsRatio_working_3-way'!U26/(3*'OddsRatio_working_3-way'!X26^(1/3))*SIN(('OddsRatio_working_3-way'!Y26+2*PI())/3)</f>
        <v>-0.40891468947350951</v>
      </c>
      <c r="AK26" s="11">
        <f>'OddsRatio_working_3-way'!U26/(3*'OddsRatio_working_3-way'!X26^(1/3))*SIN(('OddsRatio_working_3-way'!Y26+4*PI())/3)</f>
        <v>0.52771129610427059</v>
      </c>
      <c r="AL26" s="11">
        <f>'OddsRatio_working_3-way'!Z26+'OddsRatio_working_3-way'!AF26</f>
        <v>1.0815225298066597</v>
      </c>
      <c r="AM26" s="11">
        <f>'OddsRatio_working_3-way'!AA26+'OddsRatio_working_3-way'!AG26</f>
        <v>-0.74652302335458176</v>
      </c>
      <c r="AN26" s="11">
        <f>'OddsRatio_working_3-way'!AB26+'OddsRatio_working_3-way'!AH26</f>
        <v>-0.33499950645207821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1.0815225298066597</v>
      </c>
      <c r="AS26" s="11">
        <f>IF(('OddsRatio_working_3-way'!X26=0),IF(Q26&gt;0,-Q26^(1/3),(-Q26)^(1/3)),'OddsRatio_working_3-way'!AM26-'OddsRatio_working_3-way'!R26/3)</f>
        <v>-0.74652302335458176</v>
      </c>
      <c r="AT26" s="11">
        <f>IF(('OddsRatio_working_3-way'!X26=0),IF(Q26&gt;0,-Q26^(1/3),(-Q26)^(1/3)),'OddsRatio_working_3-way'!AN26-'OddsRatio_working_3-way'!R26/3)</f>
        <v>-0.33499950645207821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2.65</v>
      </c>
      <c r="B27" s="4">
        <f>IF('True_Odds_Calculator_3-way'!B28="","",'True_Odds_Calculator_3-way'!B28)</f>
        <v>3.55</v>
      </c>
      <c r="C27" s="4">
        <f>IF('True_Odds_Calculator_3-way'!C28="","",'True_Odds_Calculator_3-way'!C28)</f>
        <v>2.59</v>
      </c>
      <c r="D27" s="9">
        <f t="shared" si="13"/>
        <v>0.36160009434056606</v>
      </c>
      <c r="E27" s="9">
        <f t="shared" si="14"/>
        <v>0.26820592765956558</v>
      </c>
      <c r="F27" s="9">
        <f t="shared" si="15"/>
        <v>0.37019397799986814</v>
      </c>
      <c r="G27" s="9">
        <f t="shared" si="16"/>
        <v>1.0699915176697588</v>
      </c>
      <c r="H27" s="9">
        <f t="shared" si="17"/>
        <v>2.7654860041551022</v>
      </c>
      <c r="I27" s="9">
        <f t="shared" si="18"/>
        <v>3.7284783700578847</v>
      </c>
      <c r="J27" s="9">
        <f t="shared" si="19"/>
        <v>2.7012865130949164</v>
      </c>
      <c r="K27" s="11">
        <f t="shared" si="20"/>
        <v>0.37735849056603776</v>
      </c>
      <c r="L27" s="11">
        <f t="shared" si="21"/>
        <v>0.28169014084507044</v>
      </c>
      <c r="M27" s="11">
        <f t="shared" si="22"/>
        <v>0.38610038610038611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-0.2745663168198379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0.23763180818721619</v>
      </c>
      <c r="Q27" s="11">
        <f>2*'OddsRatio_working_3-way'!K27*'OddsRatio_working_3-way'!L27*'OddsRatio_working_3-way'!M27</f>
        <v>8.2083526144116112E-2</v>
      </c>
      <c r="R27" s="11">
        <f t="shared" si="23"/>
        <v>0</v>
      </c>
      <c r="S27" s="11">
        <f t="shared" si="24"/>
        <v>-0.86548055471473939</v>
      </c>
      <c r="T27" s="11">
        <f t="shared" si="25"/>
        <v>-0.29895701371839006</v>
      </c>
      <c r="U27" s="11">
        <f>'OddsRatio_working_3-way'!S27-'OddsRatio_working_3-way'!R27^2/3</f>
        <v>-0.86548055471473939</v>
      </c>
      <c r="V27" s="11">
        <f>'OddsRatio_working_3-way'!S27*'OddsRatio_working_3-way'!R27/3-2*'OddsRatio_working_3-way'!R27^3/27-'OddsRatio_working_3-way'!T27</f>
        <v>0.29895701371839006</v>
      </c>
      <c r="W27" s="11">
        <f>'OddsRatio_working_3-way'!V27^2+4*'OddsRatio_working_3-way'!U27^3/27</f>
        <v>-6.6682466946545449E-3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0.15495446326749693</v>
      </c>
      <c r="Y27" s="11">
        <f>IF('OddsRatio_working_3-way'!W27&gt;=0,IF('OddsRatio_working_3-way'!V27+SQRT('OddsRatio_working_3-way'!W27)&gt;0,0,PI()),ACOS('OddsRatio_working_3-way'!V27/(2*'OddsRatio_working_3-way'!X27)))</f>
        <v>0.26664305571388236</v>
      </c>
      <c r="Z27" s="11">
        <f>'OddsRatio_working_3-way'!X27^(1/3)*COS('OddsRatio_working_3-way'!Y27/3)</f>
        <v>0.53499575883487938</v>
      </c>
      <c r="AA27" s="11">
        <f>'OddsRatio_working_3-way'!X27^(1/3)*COS(('OddsRatio_working_3-way'!Y27+2*PI())/3)</f>
        <v>-0.30878700873986048</v>
      </c>
      <c r="AB27" s="11">
        <f>'OddsRatio_working_3-way'!X27^(1/3)*COS(('OddsRatio_working_3-way'!Y27+4*PI())/3)</f>
        <v>-0.22620875009501892</v>
      </c>
      <c r="AC27" s="11">
        <f>'OddsRatio_working_3-way'!X27^(1/3)*SIN('OddsRatio_working_3-way'!Y27/3)</f>
        <v>4.7676579857809813E-2</v>
      </c>
      <c r="AD27" s="11">
        <f>'OddsRatio_working_3-way'!X27^(1/3)*SIN(('OddsRatio_working_3-way'!Y27+2*PI())/3)</f>
        <v>0.43948162813903358</v>
      </c>
      <c r="AE27" s="11">
        <f>'OddsRatio_working_3-way'!X27^(1/3)*SIN(('OddsRatio_working_3-way'!Y27+4*PI())/3)</f>
        <v>-0.48715820799684345</v>
      </c>
      <c r="AF27" s="11">
        <f>-'OddsRatio_working_3-way'!U27/(3*'OddsRatio_working_3-way'!X27^(1/3))*COS(('OddsRatio_working_3-way'!Y27)/3)</f>
        <v>0.53499575883487938</v>
      </c>
      <c r="AG27" s="11">
        <f>-'OddsRatio_working_3-way'!U27/(3*'OddsRatio_working_3-way'!X27^(1/3))*COS(('OddsRatio_working_3-way'!Y27+2*PI())/3)</f>
        <v>-0.30878700873986048</v>
      </c>
      <c r="AH27" s="11">
        <f>-'OddsRatio_working_3-way'!U27/(3*'OddsRatio_working_3-way'!X27^(1/3))*COS(('OddsRatio_working_3-way'!Y27+4*PI())/3)</f>
        <v>-0.22620875009501892</v>
      </c>
      <c r="AI27" s="11">
        <f>'OddsRatio_working_3-way'!U27/(3*'OddsRatio_working_3-way'!X27^(1/3))*SIN(('OddsRatio_working_3-way'!Y27)/3)</f>
        <v>-4.7676579857809813E-2</v>
      </c>
      <c r="AJ27" s="11">
        <f>'OddsRatio_working_3-way'!U27/(3*'OddsRatio_working_3-way'!X27^(1/3))*SIN(('OddsRatio_working_3-way'!Y27+2*PI())/3)</f>
        <v>-0.43948162813903358</v>
      </c>
      <c r="AK27" s="11">
        <f>'OddsRatio_working_3-way'!U27/(3*'OddsRatio_working_3-way'!X27^(1/3))*SIN(('OddsRatio_working_3-way'!Y27+4*PI())/3)</f>
        <v>0.48715820799684345</v>
      </c>
      <c r="AL27" s="11">
        <f>'OddsRatio_working_3-way'!Z27+'OddsRatio_working_3-way'!AF27</f>
        <v>1.0699915176697588</v>
      </c>
      <c r="AM27" s="11">
        <f>'OddsRatio_working_3-way'!AA27+'OddsRatio_working_3-way'!AG27</f>
        <v>-0.61757401747972096</v>
      </c>
      <c r="AN27" s="11">
        <f>'OddsRatio_working_3-way'!AB27+'OddsRatio_working_3-way'!AH27</f>
        <v>-0.45241750019003785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1.0699915176697588</v>
      </c>
      <c r="AS27" s="11">
        <f>IF(('OddsRatio_working_3-way'!X27=0),IF(Q27&gt;0,-Q27^(1/3),(-Q27)^(1/3)),'OddsRatio_working_3-way'!AM27-'OddsRatio_working_3-way'!R27/3)</f>
        <v>-0.61757401747972096</v>
      </c>
      <c r="AT27" s="11">
        <f>IF(('OddsRatio_working_3-way'!X27=0),IF(Q27&gt;0,-Q27^(1/3),(-Q27)^(1/3)),'OddsRatio_working_3-way'!AN27-'OddsRatio_working_3-way'!R27/3)</f>
        <v>-0.45241750019003785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3.77</v>
      </c>
      <c r="B28" s="4">
        <f>IF('True_Odds_Calculator_3-way'!B29="","",'True_Odds_Calculator_3-way'!B29)</f>
        <v>3.8</v>
      </c>
      <c r="C28" s="4">
        <f>IF('True_Odds_Calculator_3-way'!C29="","",'True_Odds_Calculator_3-way'!C29)</f>
        <v>2</v>
      </c>
      <c r="D28" s="9">
        <f t="shared" si="13"/>
        <v>0.25661957661105456</v>
      </c>
      <c r="E28" s="9">
        <f t="shared" si="14"/>
        <v>0.25457002026326997</v>
      </c>
      <c r="F28" s="9">
        <f t="shared" si="15"/>
        <v>0.48881040312567531</v>
      </c>
      <c r="G28" s="9">
        <f t="shared" si="16"/>
        <v>1.0457829735323689</v>
      </c>
      <c r="H28" s="9">
        <f t="shared" si="17"/>
        <v>3.8968188366846617</v>
      </c>
      <c r="I28" s="9">
        <f t="shared" si="18"/>
        <v>3.9281923258906328</v>
      </c>
      <c r="J28" s="9">
        <f t="shared" si="19"/>
        <v>2.0457829735323689</v>
      </c>
      <c r="K28" s="11">
        <f t="shared" si="20"/>
        <v>0.26525198938992045</v>
      </c>
      <c r="L28" s="11">
        <f t="shared" si="21"/>
        <v>0.26315789473684209</v>
      </c>
      <c r="M28" s="11">
        <f t="shared" si="22"/>
        <v>0.5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-0.27069663548792389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0.22930336451207595</v>
      </c>
      <c r="Q28" s="11">
        <f>2*'OddsRatio_working_3-way'!K28*'OddsRatio_working_3-way'!L28*'OddsRatio_working_3-way'!M28</f>
        <v>6.9803155102610648E-2</v>
      </c>
      <c r="R28" s="11">
        <f t="shared" si="23"/>
        <v>0</v>
      </c>
      <c r="S28" s="11">
        <f t="shared" si="24"/>
        <v>-0.84708612686952089</v>
      </c>
      <c r="T28" s="11">
        <f t="shared" si="25"/>
        <v>-0.25786487880350717</v>
      </c>
      <c r="U28" s="11">
        <f>'OddsRatio_working_3-way'!S28-'OddsRatio_working_3-way'!R28^2/3</f>
        <v>-0.84708612686952089</v>
      </c>
      <c r="V28" s="11">
        <f>'OddsRatio_working_3-way'!S28*'OddsRatio_working_3-way'!R28/3-2*'OddsRatio_working_3-way'!R28^3/27-'OddsRatio_working_3-way'!T28</f>
        <v>0.25786487880350717</v>
      </c>
      <c r="W28" s="11">
        <f>'OddsRatio_working_3-way'!V28^2+4*'OddsRatio_working_3-way'!U28^3/27</f>
        <v>-2.3554712638670719E-2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0.15004083474092825</v>
      </c>
      <c r="Y28" s="11">
        <f>IF('OddsRatio_working_3-way'!W28&gt;=0,IF('OddsRatio_working_3-way'!V28+SQRT('OddsRatio_working_3-way'!W28)&gt;0,0,PI()),ACOS('OddsRatio_working_3-way'!V28/(2*'OddsRatio_working_3-way'!X28)))</f>
        <v>0.53686620649407413</v>
      </c>
      <c r="Z28" s="11">
        <f>'OddsRatio_working_3-way'!X28^(1/3)*COS('OddsRatio_working_3-way'!Y28/3)</f>
        <v>0.52289148676618447</v>
      </c>
      <c r="AA28" s="11">
        <f>'OddsRatio_working_3-way'!X28^(1/3)*COS(('OddsRatio_working_3-way'!Y28+2*PI())/3)</f>
        <v>-0.34335973191964847</v>
      </c>
      <c r="AB28" s="11">
        <f>'OddsRatio_working_3-way'!X28^(1/3)*COS(('OddsRatio_working_3-way'!Y28+4*PI())/3)</f>
        <v>-0.17953175484653586</v>
      </c>
      <c r="AC28" s="11">
        <f>'OddsRatio_working_3-way'!X28^(1/3)*SIN('OddsRatio_working_3-way'!Y28/3)</f>
        <v>9.4586126663953426E-2</v>
      </c>
      <c r="AD28" s="11">
        <f>'OddsRatio_working_3-way'!X28^(1/3)*SIN(('OddsRatio_working_3-way'!Y28+2*PI())/3)</f>
        <v>0.40554424763015368</v>
      </c>
      <c r="AE28" s="11">
        <f>'OddsRatio_working_3-way'!X28^(1/3)*SIN(('OddsRatio_working_3-way'!Y28+4*PI())/3)</f>
        <v>-0.50013037429410712</v>
      </c>
      <c r="AF28" s="11">
        <f>-'OddsRatio_working_3-way'!U28/(3*'OddsRatio_working_3-way'!X28^(1/3))*COS(('OddsRatio_working_3-way'!Y28)/3)</f>
        <v>0.52289148676618447</v>
      </c>
      <c r="AG28" s="11">
        <f>-'OddsRatio_working_3-way'!U28/(3*'OddsRatio_working_3-way'!X28^(1/3))*COS(('OddsRatio_working_3-way'!Y28+2*PI())/3)</f>
        <v>-0.34335973191964847</v>
      </c>
      <c r="AH28" s="11">
        <f>-'OddsRatio_working_3-way'!U28/(3*'OddsRatio_working_3-way'!X28^(1/3))*COS(('OddsRatio_working_3-way'!Y28+4*PI())/3)</f>
        <v>-0.17953175484653586</v>
      </c>
      <c r="AI28" s="11">
        <f>'OddsRatio_working_3-way'!U28/(3*'OddsRatio_working_3-way'!X28^(1/3))*SIN(('OddsRatio_working_3-way'!Y28)/3)</f>
        <v>-9.4586126663953426E-2</v>
      </c>
      <c r="AJ28" s="11">
        <f>'OddsRatio_working_3-way'!U28/(3*'OddsRatio_working_3-way'!X28^(1/3))*SIN(('OddsRatio_working_3-way'!Y28+2*PI())/3)</f>
        <v>-0.40554424763015368</v>
      </c>
      <c r="AK28" s="11">
        <f>'OddsRatio_working_3-way'!U28/(3*'OddsRatio_working_3-way'!X28^(1/3))*SIN(('OddsRatio_working_3-way'!Y28+4*PI())/3)</f>
        <v>0.50013037429410712</v>
      </c>
      <c r="AL28" s="11">
        <f>'OddsRatio_working_3-way'!Z28+'OddsRatio_working_3-way'!AF28</f>
        <v>1.0457829735323689</v>
      </c>
      <c r="AM28" s="11">
        <f>'OddsRatio_working_3-way'!AA28+'OddsRatio_working_3-way'!AG28</f>
        <v>-0.68671946383929694</v>
      </c>
      <c r="AN28" s="11">
        <f>'OddsRatio_working_3-way'!AB28+'OddsRatio_working_3-way'!AH28</f>
        <v>-0.35906350969307171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1.0457829735323689</v>
      </c>
      <c r="AS28" s="11">
        <f>IF(('OddsRatio_working_3-way'!X28=0),IF(Q28&gt;0,-Q28^(1/3),(-Q28)^(1/3)),'OddsRatio_working_3-way'!AM28-'OddsRatio_working_3-way'!R28/3)</f>
        <v>-0.68671946383929694</v>
      </c>
      <c r="AT28" s="11">
        <f>IF(('OddsRatio_working_3-way'!X28=0),IF(Q28&gt;0,-Q28^(1/3),(-Q28)^(1/3)),'OddsRatio_working_3-way'!AN28-'OddsRatio_working_3-way'!R28/3)</f>
        <v>-0.35906350969307171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2.0699999999999998</v>
      </c>
      <c r="B29" s="4">
        <f>IF('True_Odds_Calculator_3-way'!B30="","",'True_Odds_Calculator_3-way'!B30)</f>
        <v>3.59</v>
      </c>
      <c r="C29" s="4">
        <f>IF('True_Odds_Calculator_3-way'!C30="","",'True_Odds_Calculator_3-way'!C30)</f>
        <v>3.77</v>
      </c>
      <c r="D29" s="9">
        <f t="shared" si="13"/>
        <v>0.47263212141656336</v>
      </c>
      <c r="E29" s="9">
        <f t="shared" si="14"/>
        <v>0.27020548873397976</v>
      </c>
      <c r="F29" s="9">
        <f t="shared" si="15"/>
        <v>0.25716238984945722</v>
      </c>
      <c r="G29" s="9">
        <f t="shared" si="16"/>
        <v>1.0428135412569746</v>
      </c>
      <c r="H29" s="9">
        <f t="shared" si="17"/>
        <v>2.1158104891449621</v>
      </c>
      <c r="I29" s="9">
        <f t="shared" si="18"/>
        <v>3.7008870718555644</v>
      </c>
      <c r="J29" s="9">
        <f t="shared" si="19"/>
        <v>3.8885935092818187</v>
      </c>
      <c r="K29" s="11">
        <f t="shared" si="20"/>
        <v>0.48309178743961356</v>
      </c>
      <c r="L29" s="11">
        <f t="shared" si="21"/>
        <v>0.2785515320334262</v>
      </c>
      <c r="M29" s="11">
        <f t="shared" si="22"/>
        <v>0.26525198938992045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-0.27400416640476277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0.22951169940349447</v>
      </c>
      <c r="Q29" s="11">
        <f>2*'OddsRatio_working_3-way'!K29*'OddsRatio_working_3-way'!L29*'OddsRatio_working_3-way'!M29</f>
        <v>7.1387775864228453E-2</v>
      </c>
      <c r="R29" s="11">
        <f t="shared" si="23"/>
        <v>0</v>
      </c>
      <c r="S29" s="11">
        <f t="shared" si="24"/>
        <v>-0.83762120268075269</v>
      </c>
      <c r="T29" s="11">
        <f t="shared" si="25"/>
        <v>-0.26053536630816571</v>
      </c>
      <c r="U29" s="11">
        <f>'OddsRatio_working_3-way'!S29-'OddsRatio_working_3-way'!R29^2/3</f>
        <v>-0.83762120268075269</v>
      </c>
      <c r="V29" s="11">
        <f>'OddsRatio_working_3-way'!S29*'OddsRatio_working_3-way'!R29/3-2*'OddsRatio_working_3-way'!R29^3/27-'OddsRatio_working_3-way'!T29</f>
        <v>0.26053536630816571</v>
      </c>
      <c r="W29" s="11">
        <f>'OddsRatio_working_3-way'!V29^2+4*'OddsRatio_working_3-way'!U29^3/27</f>
        <v>-1.9185442641784164E-2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0.14753314859643768</v>
      </c>
      <c r="Y29" s="11">
        <f>IF('OddsRatio_working_3-way'!W29&gt;=0,IF('OddsRatio_working_3-way'!V29+SQRT('OddsRatio_working_3-way'!W29)&gt;0,0,PI()),ACOS('OddsRatio_working_3-way'!V29/(2*'OddsRatio_working_3-way'!X29)))</f>
        <v>0.48863956600496028</v>
      </c>
      <c r="Z29" s="11">
        <f>'OddsRatio_working_3-way'!X29^(1/3)*COS('OddsRatio_working_3-way'!Y29/3)</f>
        <v>0.52140677062848739</v>
      </c>
      <c r="AA29" s="11">
        <f>'OddsRatio_working_3-way'!X29^(1/3)*COS(('OddsRatio_working_3-way'!Y29+2*PI())/3)</f>
        <v>-0.33490941827159237</v>
      </c>
      <c r="AB29" s="11">
        <f>'OddsRatio_working_3-way'!X29^(1/3)*COS(('OddsRatio_working_3-way'!Y29+4*PI())/3)</f>
        <v>-0.18649735235689516</v>
      </c>
      <c r="AC29" s="11">
        <f>'OddsRatio_working_3-way'!X29^(1/3)*SIN('OddsRatio_working_3-way'!Y29/3)</f>
        <v>8.5685746206838956E-2</v>
      </c>
      <c r="AD29" s="11">
        <f>'OddsRatio_working_3-way'!X29^(1/3)*SIN(('OddsRatio_working_3-way'!Y29+2*PI())/3)</f>
        <v>0.4087086359660565</v>
      </c>
      <c r="AE29" s="11">
        <f>'OddsRatio_working_3-way'!X29^(1/3)*SIN(('OddsRatio_working_3-way'!Y29+4*PI())/3)</f>
        <v>-0.49439438217289544</v>
      </c>
      <c r="AF29" s="11">
        <f>-'OddsRatio_working_3-way'!U29/(3*'OddsRatio_working_3-way'!X29^(1/3))*COS(('OddsRatio_working_3-way'!Y29)/3)</f>
        <v>0.52140677062848728</v>
      </c>
      <c r="AG29" s="11">
        <f>-'OddsRatio_working_3-way'!U29/(3*'OddsRatio_working_3-way'!X29^(1/3))*COS(('OddsRatio_working_3-way'!Y29+2*PI())/3)</f>
        <v>-0.33490941827159232</v>
      </c>
      <c r="AH29" s="11">
        <f>-'OddsRatio_working_3-way'!U29/(3*'OddsRatio_working_3-way'!X29^(1/3))*COS(('OddsRatio_working_3-way'!Y29+4*PI())/3)</f>
        <v>-0.1864973523568951</v>
      </c>
      <c r="AI29" s="11">
        <f>'OddsRatio_working_3-way'!U29/(3*'OddsRatio_working_3-way'!X29^(1/3))*SIN(('OddsRatio_working_3-way'!Y29)/3)</f>
        <v>-8.5685746206838942E-2</v>
      </c>
      <c r="AJ29" s="11">
        <f>'OddsRatio_working_3-way'!U29/(3*'OddsRatio_working_3-way'!X29^(1/3))*SIN(('OddsRatio_working_3-way'!Y29+2*PI())/3)</f>
        <v>-0.40870863596605639</v>
      </c>
      <c r="AK29" s="11">
        <f>'OddsRatio_working_3-way'!U29/(3*'OddsRatio_working_3-way'!X29^(1/3))*SIN(('OddsRatio_working_3-way'!Y29+4*PI())/3)</f>
        <v>0.49439438217289533</v>
      </c>
      <c r="AL29" s="11">
        <f>'OddsRatio_working_3-way'!Z29+'OddsRatio_working_3-way'!AF29</f>
        <v>1.0428135412569746</v>
      </c>
      <c r="AM29" s="11">
        <f>'OddsRatio_working_3-way'!AA29+'OddsRatio_working_3-way'!AG29</f>
        <v>-0.66981883654318475</v>
      </c>
      <c r="AN29" s="11">
        <f>'OddsRatio_working_3-way'!AB29+'OddsRatio_working_3-way'!AH29</f>
        <v>-0.37299470471379026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1.0428135412569746</v>
      </c>
      <c r="AS29" s="11">
        <f>IF(('OddsRatio_working_3-way'!X29=0),IF(Q29&gt;0,-Q29^(1/3),(-Q29)^(1/3)),'OddsRatio_working_3-way'!AM29-'OddsRatio_working_3-way'!R29/3)</f>
        <v>-0.66981883654318475</v>
      </c>
      <c r="AT29" s="11">
        <f>IF(('OddsRatio_working_3-way'!X29=0),IF(Q29&gt;0,-Q29^(1/3),(-Q29)^(1/3)),'OddsRatio_working_3-way'!AN29-'OddsRatio_working_3-way'!R29/3)</f>
        <v>-0.37299470471379026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2.64</v>
      </c>
      <c r="B30" s="4">
        <f>IF('True_Odds_Calculator_3-way'!B31="","",'True_Odds_Calculator_3-way'!B31)</f>
        <v>3.52</v>
      </c>
      <c r="C30" s="4">
        <f>IF('True_Odds_Calculator_3-way'!C31="","",'True_Odds_Calculator_3-way'!C31)</f>
        <v>2.74</v>
      </c>
      <c r="D30" s="9">
        <f t="shared" si="13"/>
        <v>0.36900257946807913</v>
      </c>
      <c r="E30" s="9">
        <f t="shared" si="14"/>
        <v>0.27566636423213725</v>
      </c>
      <c r="F30" s="9">
        <f t="shared" si="15"/>
        <v>0.35533105629978357</v>
      </c>
      <c r="G30" s="9">
        <f t="shared" si="16"/>
        <v>1.0426879000933094</v>
      </c>
      <c r="H30" s="9">
        <f t="shared" si="17"/>
        <v>2.7100081561530271</v>
      </c>
      <c r="I30" s="9">
        <f t="shared" si="18"/>
        <v>3.6275735082351397</v>
      </c>
      <c r="J30" s="9">
        <f t="shared" si="19"/>
        <v>2.8142769461623587</v>
      </c>
      <c r="K30" s="11">
        <f t="shared" si="20"/>
        <v>0.37878787878787878</v>
      </c>
      <c r="L30" s="11">
        <f t="shared" si="21"/>
        <v>0.28409090909090912</v>
      </c>
      <c r="M30" s="11">
        <f t="shared" si="22"/>
        <v>0.36496350364963503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-0.28242067322193398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0.23171537873760834</v>
      </c>
      <c r="Q30" s="11">
        <f>2*'OddsRatio_working_3-way'!K30*'OddsRatio_working_3-way'!L30*'OddsRatio_working_3-way'!M30</f>
        <v>7.8547586012748596E-2</v>
      </c>
      <c r="R30" s="11">
        <f t="shared" si="23"/>
        <v>0</v>
      </c>
      <c r="S30" s="11">
        <f t="shared" si="24"/>
        <v>-0.82046181709764565</v>
      </c>
      <c r="T30" s="11">
        <f t="shared" si="25"/>
        <v>-0.27812264986360868</v>
      </c>
      <c r="U30" s="11">
        <f>'OddsRatio_working_3-way'!S30-'OddsRatio_working_3-way'!R30^2/3</f>
        <v>-0.82046181709764565</v>
      </c>
      <c r="V30" s="11">
        <f>'OddsRatio_working_3-way'!S30*'OddsRatio_working_3-way'!R30/3-2*'OddsRatio_working_3-way'!R30^3/27-'OddsRatio_working_3-way'!T30</f>
        <v>0.27812264986360868</v>
      </c>
      <c r="W30" s="11">
        <f>'OddsRatio_working_3-way'!V30^2+4*'OddsRatio_working_3-way'!U30^3/27</f>
        <v>-4.4700289964656748E-3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0.14302293291953319</v>
      </c>
      <c r="Y30" s="11">
        <f>IF('OddsRatio_working_3-way'!W30&gt;=0,IF('OddsRatio_working_3-way'!V30+SQRT('OddsRatio_working_3-way'!W30)&gt;0,0,PI()),ACOS('OddsRatio_working_3-way'!V30/(2*'OddsRatio_working_3-way'!X30)))</f>
        <v>0.23591497081101398</v>
      </c>
      <c r="Z30" s="11">
        <f>'OddsRatio_working_3-way'!X30^(1/3)*COS('OddsRatio_working_3-way'!Y30/3)</f>
        <v>0.52134395004665468</v>
      </c>
      <c r="AA30" s="11">
        <f>'OddsRatio_working_3-way'!X30^(1/3)*COS(('OddsRatio_working_3-way'!Y30+2*PI())/3)</f>
        <v>-0.29625031937385649</v>
      </c>
      <c r="AB30" s="11">
        <f>'OddsRatio_working_3-way'!X30^(1/3)*COS(('OddsRatio_working_3-way'!Y30+4*PI())/3)</f>
        <v>-0.22509363067279831</v>
      </c>
      <c r="AC30" s="11">
        <f>'OddsRatio_working_3-way'!X30^(1/3)*SIN('OddsRatio_working_3-way'!Y30/3)</f>
        <v>4.1082333376198377E-2</v>
      </c>
      <c r="AD30" s="11">
        <f>'OddsRatio_working_3-way'!X30^(1/3)*SIN(('OddsRatio_working_3-way'!Y30+2*PI())/3)</f>
        <v>0.43095593816162914</v>
      </c>
      <c r="AE30" s="11">
        <f>'OddsRatio_working_3-way'!X30^(1/3)*SIN(('OddsRatio_working_3-way'!Y30+4*PI())/3)</f>
        <v>-0.47203827153782751</v>
      </c>
      <c r="AF30" s="11">
        <f>-'OddsRatio_working_3-way'!U30/(3*'OddsRatio_working_3-way'!X30^(1/3))*COS(('OddsRatio_working_3-way'!Y30)/3)</f>
        <v>0.52134395004665468</v>
      </c>
      <c r="AG30" s="11">
        <f>-'OddsRatio_working_3-way'!U30/(3*'OddsRatio_working_3-way'!X30^(1/3))*COS(('OddsRatio_working_3-way'!Y30+2*PI())/3)</f>
        <v>-0.29625031937385649</v>
      </c>
      <c r="AH30" s="11">
        <f>-'OddsRatio_working_3-way'!U30/(3*'OddsRatio_working_3-way'!X30^(1/3))*COS(('OddsRatio_working_3-way'!Y30+4*PI())/3)</f>
        <v>-0.22509363067279831</v>
      </c>
      <c r="AI30" s="11">
        <f>'OddsRatio_working_3-way'!U30/(3*'OddsRatio_working_3-way'!X30^(1/3))*SIN(('OddsRatio_working_3-way'!Y30)/3)</f>
        <v>-4.1082333376198377E-2</v>
      </c>
      <c r="AJ30" s="11">
        <f>'OddsRatio_working_3-way'!U30/(3*'OddsRatio_working_3-way'!X30^(1/3))*SIN(('OddsRatio_working_3-way'!Y30+2*PI())/3)</f>
        <v>-0.43095593816162914</v>
      </c>
      <c r="AK30" s="11">
        <f>'OddsRatio_working_3-way'!U30/(3*'OddsRatio_working_3-way'!X30^(1/3))*SIN(('OddsRatio_working_3-way'!Y30+4*PI())/3)</f>
        <v>0.47203827153782751</v>
      </c>
      <c r="AL30" s="11">
        <f>'OddsRatio_working_3-way'!Z30+'OddsRatio_working_3-way'!AF30</f>
        <v>1.0426879000933094</v>
      </c>
      <c r="AM30" s="11">
        <f>'OddsRatio_working_3-way'!AA30+'OddsRatio_working_3-way'!AG30</f>
        <v>-0.59250063874771297</v>
      </c>
      <c r="AN30" s="11">
        <f>'OddsRatio_working_3-way'!AB30+'OddsRatio_working_3-way'!AH30</f>
        <v>-0.45018726134559661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1.0426879000933094</v>
      </c>
      <c r="AS30" s="11">
        <f>IF(('OddsRatio_working_3-way'!X30=0),IF(Q30&gt;0,-Q30^(1/3),(-Q30)^(1/3)),'OddsRatio_working_3-way'!AM30-'OddsRatio_working_3-way'!R30/3)</f>
        <v>-0.59250063874771297</v>
      </c>
      <c r="AT30" s="11">
        <f>IF(('OddsRatio_working_3-way'!X30=0),IF(Q30&gt;0,-Q30^(1/3),(-Q30)^(1/3)),'OddsRatio_working_3-way'!AN30-'OddsRatio_working_3-way'!R30/3)</f>
        <v>-0.45018726134559661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4.6399999999999997</v>
      </c>
      <c r="B31" s="4">
        <f>IF('True_Odds_Calculator_3-way'!B32="","",'True_Odds_Calculator_3-way'!B32)</f>
        <v>3.91</v>
      </c>
      <c r="C31" s="4">
        <f>IF('True_Odds_Calculator_3-way'!C32="","",'True_Odds_Calculator_3-way'!C32)</f>
        <v>1.79</v>
      </c>
      <c r="D31" s="9">
        <f t="shared" si="13"/>
        <v>0.20722919633786596</v>
      </c>
      <c r="E31" s="9">
        <f t="shared" si="14"/>
        <v>0.2464050778366533</v>
      </c>
      <c r="F31" s="9">
        <f t="shared" si="15"/>
        <v>0.54636572582548071</v>
      </c>
      <c r="G31" s="9">
        <f t="shared" si="16"/>
        <v>1.0509821042550662</v>
      </c>
      <c r="H31" s="9">
        <f t="shared" si="17"/>
        <v>4.8255748594884409</v>
      </c>
      <c r="I31" s="9">
        <f t="shared" si="18"/>
        <v>4.0583579233822418</v>
      </c>
      <c r="J31" s="9">
        <f t="shared" si="19"/>
        <v>1.8302758623615025</v>
      </c>
      <c r="K31" s="11">
        <f t="shared" si="20"/>
        <v>0.21551724137931036</v>
      </c>
      <c r="L31" s="11">
        <f t="shared" si="21"/>
        <v>0.25575447570332482</v>
      </c>
      <c r="M31" s="11">
        <f t="shared" si="22"/>
        <v>0.55865921787709494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-0.257675836744789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0.22602073921961141</v>
      </c>
      <c r="Q31" s="11">
        <f>2*'OddsRatio_working_3-way'!K31*'OddsRatio_working_3-way'!L31*'OddsRatio_working_3-way'!M31</f>
        <v>6.1586032484907738E-2</v>
      </c>
      <c r="R31" s="11">
        <f t="shared" si="23"/>
        <v>0</v>
      </c>
      <c r="S31" s="11">
        <f t="shared" si="24"/>
        <v>-0.87715147091370504</v>
      </c>
      <c r="T31" s="11">
        <f t="shared" si="25"/>
        <v>-0.23900585038520575</v>
      </c>
      <c r="U31" s="11">
        <f>'OddsRatio_working_3-way'!S31-'OddsRatio_working_3-way'!R31^2/3</f>
        <v>-0.87715147091370504</v>
      </c>
      <c r="V31" s="11">
        <f>'OddsRatio_working_3-way'!S31*'OddsRatio_working_3-way'!R31/3-2*'OddsRatio_working_3-way'!R31^3/27-'OddsRatio_working_3-way'!T31</f>
        <v>0.23900585038520575</v>
      </c>
      <c r="W31" s="11">
        <f>'OddsRatio_working_3-way'!V31^2+4*'OddsRatio_working_3-way'!U31^3/27</f>
        <v>-4.2857787983099617E-2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0.15809932360817913</v>
      </c>
      <c r="Y31" s="11">
        <f>IF('OddsRatio_working_3-way'!W31&gt;=0,IF('OddsRatio_working_3-way'!V31+SQRT('OddsRatio_working_3-way'!W31)&gt;0,0,PI()),ACOS('OddsRatio_working_3-way'!V31/(2*'OddsRatio_working_3-way'!X31)))</f>
        <v>0.71381065332050564</v>
      </c>
      <c r="Z31" s="11">
        <f>'OddsRatio_working_3-way'!X31^(1/3)*COS('OddsRatio_working_3-way'!Y31/3)</f>
        <v>0.52549105212753322</v>
      </c>
      <c r="AA31" s="11">
        <f>'OddsRatio_working_3-way'!X31^(1/3)*COS(('OddsRatio_working_3-way'!Y31+2*PI())/3)</f>
        <v>-0.37311868099217277</v>
      </c>
      <c r="AB31" s="11">
        <f>'OddsRatio_working_3-way'!X31^(1/3)*COS(('OddsRatio_working_3-way'!Y31+4*PI())/3)</f>
        <v>-0.15237237113536051</v>
      </c>
      <c r="AC31" s="11">
        <f>'OddsRatio_working_3-way'!X31^(1/3)*SIN('OddsRatio_working_3-way'!Y31/3)</f>
        <v>0.12744794141844729</v>
      </c>
      <c r="AD31" s="11">
        <f>'OddsRatio_working_3-way'!X31^(1/3)*SIN(('OddsRatio_working_3-way'!Y31+2*PI())/3)</f>
        <v>0.39136462989463283</v>
      </c>
      <c r="AE31" s="11">
        <f>'OddsRatio_working_3-way'!X31^(1/3)*SIN(('OddsRatio_working_3-way'!Y31+4*PI())/3)</f>
        <v>-0.51881257131308001</v>
      </c>
      <c r="AF31" s="11">
        <f>-'OddsRatio_working_3-way'!U31/(3*'OddsRatio_working_3-way'!X31^(1/3))*COS(('OddsRatio_working_3-way'!Y31)/3)</f>
        <v>0.52549105212753311</v>
      </c>
      <c r="AG31" s="11">
        <f>-'OddsRatio_working_3-way'!U31/(3*'OddsRatio_working_3-way'!X31^(1/3))*COS(('OddsRatio_working_3-way'!Y31+2*PI())/3)</f>
        <v>-0.37311868099217271</v>
      </c>
      <c r="AH31" s="11">
        <f>-'OddsRatio_working_3-way'!U31/(3*'OddsRatio_working_3-way'!X31^(1/3))*COS(('OddsRatio_working_3-way'!Y31+4*PI())/3)</f>
        <v>-0.15237237113536048</v>
      </c>
      <c r="AI31" s="11">
        <f>'OddsRatio_working_3-way'!U31/(3*'OddsRatio_working_3-way'!X31^(1/3))*SIN(('OddsRatio_working_3-way'!Y31)/3)</f>
        <v>-0.12744794141844726</v>
      </c>
      <c r="AJ31" s="11">
        <f>'OddsRatio_working_3-way'!U31/(3*'OddsRatio_working_3-way'!X31^(1/3))*SIN(('OddsRatio_working_3-way'!Y31+2*PI())/3)</f>
        <v>-0.39136462989463278</v>
      </c>
      <c r="AK31" s="11">
        <f>'OddsRatio_working_3-way'!U31/(3*'OddsRatio_working_3-way'!X31^(1/3))*SIN(('OddsRatio_working_3-way'!Y31+4*PI())/3)</f>
        <v>0.5188125713130799</v>
      </c>
      <c r="AL31" s="11">
        <f>'OddsRatio_working_3-way'!Z31+'OddsRatio_working_3-way'!AF31</f>
        <v>1.0509821042550662</v>
      </c>
      <c r="AM31" s="11">
        <f>'OddsRatio_working_3-way'!AA31+'OddsRatio_working_3-way'!AG31</f>
        <v>-0.74623736198434543</v>
      </c>
      <c r="AN31" s="11">
        <f>'OddsRatio_working_3-way'!AB31+'OddsRatio_working_3-way'!AH31</f>
        <v>-0.30474474227072101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1.0509821042550662</v>
      </c>
      <c r="AS31" s="11">
        <f>IF(('OddsRatio_working_3-way'!X31=0),IF(Q31&gt;0,-Q31^(1/3),(-Q31)^(1/3)),'OddsRatio_working_3-way'!AM31-'OddsRatio_working_3-way'!R31/3)</f>
        <v>-0.74623736198434543</v>
      </c>
      <c r="AT31" s="11">
        <f>IF(('OddsRatio_working_3-way'!X31=0),IF(Q31&gt;0,-Q31^(1/3),(-Q31)^(1/3)),'OddsRatio_working_3-way'!AN31-'OddsRatio_working_3-way'!R31/3)</f>
        <v>-0.30474474227072101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2.93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2.52</v>
      </c>
      <c r="D32" s="9">
        <f t="shared" si="13"/>
        <v>0.33191104432851609</v>
      </c>
      <c r="E32" s="9">
        <f t="shared" si="14"/>
        <v>0.28127977325054537</v>
      </c>
      <c r="F32" s="9">
        <f t="shared" si="15"/>
        <v>0.38680918242093876</v>
      </c>
      <c r="G32" s="9">
        <f t="shared" si="16"/>
        <v>1.0429302868155856</v>
      </c>
      <c r="H32" s="9">
        <f t="shared" si="17"/>
        <v>3.012855453554081</v>
      </c>
      <c r="I32" s="9">
        <f t="shared" si="18"/>
        <v>3.5551792026981843</v>
      </c>
      <c r="J32" s="9">
        <f t="shared" si="19"/>
        <v>2.5852540359596903</v>
      </c>
      <c r="K32" s="11">
        <f t="shared" si="20"/>
        <v>0.34129692832764502</v>
      </c>
      <c r="L32" s="11">
        <f t="shared" si="21"/>
        <v>0.28985507246376813</v>
      </c>
      <c r="M32" s="11">
        <f t="shared" si="22"/>
        <v>0.3968253968253968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-0.2821497859337303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0.23161397252508692</v>
      </c>
      <c r="Q32" s="11">
        <f>2*'OddsRatio_working_3-way'!K32*'OddsRatio_working_3-way'!L32*'OddsRatio_working_3-way'!M32</f>
        <v>7.8513211025453181E-2</v>
      </c>
      <c r="R32" s="11">
        <f t="shared" si="23"/>
        <v>0</v>
      </c>
      <c r="S32" s="11">
        <f t="shared" si="24"/>
        <v>-0.82089012316134469</v>
      </c>
      <c r="T32" s="11">
        <f t="shared" si="25"/>
        <v>-0.27826783835977781</v>
      </c>
      <c r="U32" s="11">
        <f>'OddsRatio_working_3-way'!S32-'OddsRatio_working_3-way'!R32^2/3</f>
        <v>-0.82089012316134469</v>
      </c>
      <c r="V32" s="11">
        <f>'OddsRatio_working_3-way'!S32*'OddsRatio_working_3-way'!R32/3-2*'OddsRatio_working_3-way'!R32^3/27-'OddsRatio_working_3-way'!T32</f>
        <v>0.27826783835977781</v>
      </c>
      <c r="W32" s="11">
        <f>'OddsRatio_working_3-way'!V32^2+4*'OddsRatio_working_3-way'!U32^3/27</f>
        <v>-4.517455505193238E-3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0.14313494102648092</v>
      </c>
      <c r="Y32" s="11">
        <f>IF('OddsRatio_working_3-way'!W32&gt;=0,IF('OddsRatio_working_3-way'!V32+SQRT('OddsRatio_working_3-way'!W32)&gt;0,0,PI()),ACOS('OddsRatio_working_3-way'!V32/(2*'OddsRatio_working_3-way'!X32)))</f>
        <v>0.23699789988268471</v>
      </c>
      <c r="Z32" s="11">
        <f>'OddsRatio_working_3-way'!X32^(1/3)*COS('OddsRatio_working_3-way'!Y32/3)</f>
        <v>0.52146514340779293</v>
      </c>
      <c r="AA32" s="11">
        <f>'OddsRatio_working_3-way'!X32^(1/3)*COS(('OddsRatio_working_3-way'!Y32+2*PI())/3)</f>
        <v>-0.29648322132531851</v>
      </c>
      <c r="AB32" s="11">
        <f>'OddsRatio_working_3-way'!X32^(1/3)*COS(('OddsRatio_working_3-way'!Y32+4*PI())/3)</f>
        <v>-0.22498192208247453</v>
      </c>
      <c r="AC32" s="11">
        <f>'OddsRatio_working_3-way'!X32^(1/3)*SIN('OddsRatio_working_3-way'!Y32/3)</f>
        <v>4.1281294365264176E-2</v>
      </c>
      <c r="AD32" s="11">
        <f>'OddsRatio_working_3-way'!X32^(1/3)*SIN(('OddsRatio_working_3-way'!Y32+2*PI())/3)</f>
        <v>0.43096141419661199</v>
      </c>
      <c r="AE32" s="11">
        <f>'OddsRatio_working_3-way'!X32^(1/3)*SIN(('OddsRatio_working_3-way'!Y32+4*PI())/3)</f>
        <v>-0.47224270856187606</v>
      </c>
      <c r="AF32" s="11">
        <f>-'OddsRatio_working_3-way'!U32/(3*'OddsRatio_working_3-way'!X32^(1/3))*COS(('OddsRatio_working_3-way'!Y32)/3)</f>
        <v>0.52146514340779282</v>
      </c>
      <c r="AG32" s="11">
        <f>-'OddsRatio_working_3-way'!U32/(3*'OddsRatio_working_3-way'!X32^(1/3))*COS(('OddsRatio_working_3-way'!Y32+2*PI())/3)</f>
        <v>-0.29648322132531846</v>
      </c>
      <c r="AH32" s="11">
        <f>-'OddsRatio_working_3-way'!U32/(3*'OddsRatio_working_3-way'!X32^(1/3))*COS(('OddsRatio_working_3-way'!Y32+4*PI())/3)</f>
        <v>-0.22498192208247447</v>
      </c>
      <c r="AI32" s="11">
        <f>'OddsRatio_working_3-way'!U32/(3*'OddsRatio_working_3-way'!X32^(1/3))*SIN(('OddsRatio_working_3-way'!Y32)/3)</f>
        <v>-4.1281294365264169E-2</v>
      </c>
      <c r="AJ32" s="11">
        <f>'OddsRatio_working_3-way'!U32/(3*'OddsRatio_working_3-way'!X32^(1/3))*SIN(('OddsRatio_working_3-way'!Y32+2*PI())/3)</f>
        <v>-0.43096141419661194</v>
      </c>
      <c r="AK32" s="11">
        <f>'OddsRatio_working_3-way'!U32/(3*'OddsRatio_working_3-way'!X32^(1/3))*SIN(('OddsRatio_working_3-way'!Y32+4*PI())/3)</f>
        <v>0.47224270856187595</v>
      </c>
      <c r="AL32" s="11">
        <f>'OddsRatio_working_3-way'!Z32+'OddsRatio_working_3-way'!AF32</f>
        <v>1.0429302868155856</v>
      </c>
      <c r="AM32" s="11">
        <f>'OddsRatio_working_3-way'!AA32+'OddsRatio_working_3-way'!AG32</f>
        <v>-0.59296644265063692</v>
      </c>
      <c r="AN32" s="11">
        <f>'OddsRatio_working_3-way'!AB32+'OddsRatio_working_3-way'!AH32</f>
        <v>-0.449963844164949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1.0429302868155856</v>
      </c>
      <c r="AS32" s="11">
        <f>IF(('OddsRatio_working_3-way'!X32=0),IF(Q32&gt;0,-Q32^(1/3),(-Q32)^(1/3)),'OddsRatio_working_3-way'!AM32-'OddsRatio_working_3-way'!R32/3)</f>
        <v>-0.59296644265063692</v>
      </c>
      <c r="AT32" s="11">
        <f>IF(('OddsRatio_working_3-way'!X32=0),IF(Q32&gt;0,-Q32^(1/3),(-Q32)^(1/3)),'OddsRatio_working_3-way'!AN32-'OddsRatio_working_3-way'!R32/3)</f>
        <v>-0.449963844164949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1.44</v>
      </c>
      <c r="B33" s="4">
        <f>IF('True_Odds_Calculator_3-way'!B34="","",'True_Odds_Calculator_3-way'!B34)</f>
        <v>4.92</v>
      </c>
      <c r="C33" s="4">
        <f>IF('True_Odds_Calculator_3-way'!C34="","",'True_Odds_Calculator_3-way'!C34)</f>
        <v>7.36</v>
      </c>
      <c r="D33" s="9">
        <f t="shared" si="13"/>
        <v>0.67966102479481405</v>
      </c>
      <c r="E33" s="9">
        <f t="shared" si="14"/>
        <v>0.19234291755890037</v>
      </c>
      <c r="F33" s="9">
        <f t="shared" si="15"/>
        <v>0.12799605764628541</v>
      </c>
      <c r="G33" s="9">
        <f t="shared" si="16"/>
        <v>1.0711856335827461</v>
      </c>
      <c r="H33" s="9">
        <f t="shared" si="17"/>
        <v>1.4713216787764085</v>
      </c>
      <c r="I33" s="9">
        <f t="shared" si="18"/>
        <v>5.1990476836443644</v>
      </c>
      <c r="J33" s="9">
        <f t="shared" si="19"/>
        <v>7.8127406295862674</v>
      </c>
      <c r="K33" s="11">
        <f t="shared" si="20"/>
        <v>0.69444444444444442</v>
      </c>
      <c r="L33" s="11">
        <f t="shared" si="21"/>
        <v>0.2032520325203252</v>
      </c>
      <c r="M33" s="11">
        <f t="shared" si="22"/>
        <v>0.1358695652173913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-0.21037321786261343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0.20558403047798596</v>
      </c>
      <c r="Q33" s="11">
        <f>2*'OddsRatio_working_3-way'!K33*'OddsRatio_working_3-way'!L33*'OddsRatio_working_3-way'!M33</f>
        <v>3.8355229566788419E-2</v>
      </c>
      <c r="R33" s="11">
        <f t="shared" si="23"/>
        <v>0</v>
      </c>
      <c r="S33" s="11">
        <f t="shared" si="24"/>
        <v>-0.97723480472806623</v>
      </c>
      <c r="T33" s="11">
        <f t="shared" si="25"/>
        <v>-0.18231992625523621</v>
      </c>
      <c r="U33" s="11">
        <f>'OddsRatio_working_3-way'!S33-'OddsRatio_working_3-way'!R33^2/3</f>
        <v>-0.97723480472806623</v>
      </c>
      <c r="V33" s="11">
        <f>'OddsRatio_working_3-way'!S33*'OddsRatio_working_3-way'!R33/3-2*'OddsRatio_working_3-way'!R33^3/27-'OddsRatio_working_3-way'!T33</f>
        <v>0.18231992625523621</v>
      </c>
      <c r="W33" s="11">
        <f>'OddsRatio_working_3-way'!V33^2+4*'OddsRatio_working_3-way'!U33^3/27</f>
        <v>-0.10501831536070902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0.18591588882504353</v>
      </c>
      <c r="Y33" s="11">
        <f>IF('OddsRatio_working_3-way'!W33&gt;=0,IF('OddsRatio_working_3-way'!V33+SQRT('OddsRatio_working_3-way'!W33)&gt;0,0,PI()),ACOS('OddsRatio_working_3-way'!V33/(2*'OddsRatio_working_3-way'!X33)))</f>
        <v>1.0583290505064986</v>
      </c>
      <c r="Z33" s="11">
        <f>'OddsRatio_working_3-way'!X33^(1/3)*COS('OddsRatio_working_3-way'!Y33/3)</f>
        <v>0.53559281679137305</v>
      </c>
      <c r="AA33" s="11">
        <f>'OddsRatio_working_3-way'!X33^(1/3)*COS(('OddsRatio_working_3-way'!Y33+2*PI())/3)</f>
        <v>-0.43857097363632358</v>
      </c>
      <c r="AB33" s="11">
        <f>'OddsRatio_working_3-way'!X33^(1/3)*COS(('OddsRatio_working_3-way'!Y33+4*PI())/3)</f>
        <v>-9.7021843155049609E-2</v>
      </c>
      <c r="AC33" s="11">
        <f>'OddsRatio_working_3-way'!X33^(1/3)*SIN('OddsRatio_working_3-way'!Y33/3)</f>
        <v>0.19719348242484622</v>
      </c>
      <c r="AD33" s="11">
        <f>'OddsRatio_working_3-way'!X33^(1/3)*SIN(('OddsRatio_working_3-way'!Y33+2*PI())/3)</f>
        <v>0.36524024421337065</v>
      </c>
      <c r="AE33" s="11">
        <f>'OddsRatio_working_3-way'!X33^(1/3)*SIN(('OddsRatio_working_3-way'!Y33+4*PI())/3)</f>
        <v>-0.56243372663821678</v>
      </c>
      <c r="AF33" s="11">
        <f>-'OddsRatio_working_3-way'!U33/(3*'OddsRatio_working_3-way'!X33^(1/3))*COS(('OddsRatio_working_3-way'!Y33)/3)</f>
        <v>0.53559281679137305</v>
      </c>
      <c r="AG33" s="11">
        <f>-'OddsRatio_working_3-way'!U33/(3*'OddsRatio_working_3-way'!X33^(1/3))*COS(('OddsRatio_working_3-way'!Y33+2*PI())/3)</f>
        <v>-0.43857097363632358</v>
      </c>
      <c r="AH33" s="11">
        <f>-'OddsRatio_working_3-way'!U33/(3*'OddsRatio_working_3-way'!X33^(1/3))*COS(('OddsRatio_working_3-way'!Y33+4*PI())/3)</f>
        <v>-9.7021843155049609E-2</v>
      </c>
      <c r="AI33" s="11">
        <f>'OddsRatio_working_3-way'!U33/(3*'OddsRatio_working_3-way'!X33^(1/3))*SIN(('OddsRatio_working_3-way'!Y33)/3)</f>
        <v>-0.19719348242484622</v>
      </c>
      <c r="AJ33" s="11">
        <f>'OddsRatio_working_3-way'!U33/(3*'OddsRatio_working_3-way'!X33^(1/3))*SIN(('OddsRatio_working_3-way'!Y33+2*PI())/3)</f>
        <v>-0.36524024421337065</v>
      </c>
      <c r="AK33" s="11">
        <f>'OddsRatio_working_3-way'!U33/(3*'OddsRatio_working_3-way'!X33^(1/3))*SIN(('OddsRatio_working_3-way'!Y33+4*PI())/3)</f>
        <v>0.56243372663821678</v>
      </c>
      <c r="AL33" s="11">
        <f>'OddsRatio_working_3-way'!Z33+'OddsRatio_working_3-way'!AF33</f>
        <v>1.0711856335827461</v>
      </c>
      <c r="AM33" s="11">
        <f>'OddsRatio_working_3-way'!AA33+'OddsRatio_working_3-way'!AG33</f>
        <v>-0.87714194727264716</v>
      </c>
      <c r="AN33" s="11">
        <f>'OddsRatio_working_3-way'!AB33+'OddsRatio_working_3-way'!AH33</f>
        <v>-0.19404368631009922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1.0711856335827461</v>
      </c>
      <c r="AS33" s="11">
        <f>IF(('OddsRatio_working_3-way'!X33=0),IF(Q33&gt;0,-Q33^(1/3),(-Q33)^(1/3)),'OddsRatio_working_3-way'!AM33-'OddsRatio_working_3-way'!R33/3)</f>
        <v>-0.87714194727264716</v>
      </c>
      <c r="AT33" s="11">
        <f>IF(('OddsRatio_working_3-way'!X33=0),IF(Q33&gt;0,-Q33^(1/3),(-Q33)^(1/3)),'OddsRatio_working_3-way'!AN33-'OddsRatio_working_3-way'!R33/3)</f>
        <v>-0.19404368631009922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1.67</v>
      </c>
      <c r="B34" s="4">
        <f>IF('True_Odds_Calculator_3-way'!B35="","",'True_Odds_Calculator_3-way'!B35)</f>
        <v>4.2699999999999996</v>
      </c>
      <c r="C34" s="4">
        <f>IF('True_Odds_Calculator_3-way'!C35="","",'True_Odds_Calculator_3-way'!C35)</f>
        <v>5.03</v>
      </c>
      <c r="D34" s="9">
        <f t="shared" si="13"/>
        <v>0.58544201736722923</v>
      </c>
      <c r="E34" s="9">
        <f t="shared" si="14"/>
        <v>0.22441627269874209</v>
      </c>
      <c r="F34" s="9">
        <f t="shared" si="15"/>
        <v>0.19014170993402885</v>
      </c>
      <c r="G34" s="9">
        <f t="shared" si="16"/>
        <v>1.0568822177188113</v>
      </c>
      <c r="H34" s="9">
        <f t="shared" si="17"/>
        <v>1.7081110858716033</v>
      </c>
      <c r="I34" s="9">
        <f t="shared" si="18"/>
        <v>4.4560048519405129</v>
      </c>
      <c r="J34" s="9">
        <f t="shared" si="19"/>
        <v>5.2592353374068104</v>
      </c>
      <c r="K34" s="11">
        <f t="shared" si="20"/>
        <v>0.5988023952095809</v>
      </c>
      <c r="L34" s="11">
        <f t="shared" si="21"/>
        <v>0.23419203747072601</v>
      </c>
      <c r="M34" s="11">
        <f t="shared" si="22"/>
        <v>0.19880715705765406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-0.24615874568461016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0.22220099030269716</v>
      </c>
      <c r="Q34" s="11">
        <f>2*'OddsRatio_working_3-way'!K34*'OddsRatio_working_3-way'!L34*'OddsRatio_working_3-way'!M34</f>
        <v>5.5759345119873821E-2</v>
      </c>
      <c r="R34" s="11">
        <f t="shared" si="23"/>
        <v>0</v>
      </c>
      <c r="S34" s="11">
        <f t="shared" si="24"/>
        <v>-0.90267355597997412</v>
      </c>
      <c r="T34" s="11">
        <f t="shared" si="25"/>
        <v>-0.22651783086072125</v>
      </c>
      <c r="U34" s="11">
        <f>'OddsRatio_working_3-way'!S34-'OddsRatio_working_3-way'!R34^2/3</f>
        <v>-0.90267355597997412</v>
      </c>
      <c r="V34" s="11">
        <f>'OddsRatio_working_3-way'!S34*'OddsRatio_working_3-way'!R34/3-2*'OddsRatio_working_3-way'!R34^3/27-'OddsRatio_working_3-way'!T34</f>
        <v>0.22651783086072125</v>
      </c>
      <c r="W34" s="11">
        <f>'OddsRatio_working_3-way'!V34^2+4*'OddsRatio_working_3-way'!U34^3/27</f>
        <v>-5.765501444673337E-2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0.16504949420142107</v>
      </c>
      <c r="Y34" s="11">
        <f>IF('OddsRatio_working_3-way'!W34&gt;=0,IF('OddsRatio_working_3-way'!V34+SQRT('OddsRatio_working_3-way'!W34)&gt;0,0,PI()),ACOS('OddsRatio_working_3-way'!V34/(2*'OddsRatio_working_3-way'!X34)))</f>
        <v>0.81452796382306858</v>
      </c>
      <c r="Z34" s="11">
        <f>'OddsRatio_working_3-way'!X34^(1/3)*COS('OddsRatio_working_3-way'!Y34/3)</f>
        <v>0.52844110885940576</v>
      </c>
      <c r="AA34" s="11">
        <f>'OddsRatio_working_3-way'!X34^(1/3)*COS(('OddsRatio_working_3-way'!Y34+2*PI())/3)</f>
        <v>-0.39162104440354428</v>
      </c>
      <c r="AB34" s="11">
        <f>'OddsRatio_working_3-way'!X34^(1/3)*COS(('OddsRatio_working_3-way'!Y34+4*PI())/3)</f>
        <v>-0.13682006445586153</v>
      </c>
      <c r="AC34" s="11">
        <f>'OddsRatio_working_3-way'!X34^(1/3)*SIN('OddsRatio_working_3-way'!Y34/3)</f>
        <v>0.14710941436257513</v>
      </c>
      <c r="AD34" s="11">
        <f>'OddsRatio_working_3-way'!X34^(1/3)*SIN(('OddsRatio_working_3-way'!Y34+2*PI())/3)</f>
        <v>0.38408871749497575</v>
      </c>
      <c r="AE34" s="11">
        <f>'OddsRatio_working_3-way'!X34^(1/3)*SIN(('OddsRatio_working_3-way'!Y34+4*PI())/3)</f>
        <v>-0.53119813185755083</v>
      </c>
      <c r="AF34" s="11">
        <f>-'OddsRatio_working_3-way'!U34/(3*'OddsRatio_working_3-way'!X34^(1/3))*COS(('OddsRatio_working_3-way'!Y34)/3)</f>
        <v>0.52844110885940565</v>
      </c>
      <c r="AG34" s="11">
        <f>-'OddsRatio_working_3-way'!U34/(3*'OddsRatio_working_3-way'!X34^(1/3))*COS(('OddsRatio_working_3-way'!Y34+2*PI())/3)</f>
        <v>-0.39162104440354423</v>
      </c>
      <c r="AH34" s="11">
        <f>-'OddsRatio_working_3-way'!U34/(3*'OddsRatio_working_3-way'!X34^(1/3))*COS(('OddsRatio_working_3-way'!Y34+4*PI())/3)</f>
        <v>-0.13682006445586151</v>
      </c>
      <c r="AI34" s="11">
        <f>'OddsRatio_working_3-way'!U34/(3*'OddsRatio_working_3-way'!X34^(1/3))*SIN(('OddsRatio_working_3-way'!Y34)/3)</f>
        <v>-0.1471094143625751</v>
      </c>
      <c r="AJ34" s="11">
        <f>'OddsRatio_working_3-way'!U34/(3*'OddsRatio_working_3-way'!X34^(1/3))*SIN(('OddsRatio_working_3-way'!Y34+2*PI())/3)</f>
        <v>-0.38408871749497564</v>
      </c>
      <c r="AK34" s="11">
        <f>'OddsRatio_working_3-way'!U34/(3*'OddsRatio_working_3-way'!X34^(1/3))*SIN(('OddsRatio_working_3-way'!Y34+4*PI())/3)</f>
        <v>0.53119813185755071</v>
      </c>
      <c r="AL34" s="11">
        <f>'OddsRatio_working_3-way'!Z34+'OddsRatio_working_3-way'!AF34</f>
        <v>1.0568822177188113</v>
      </c>
      <c r="AM34" s="11">
        <f>'OddsRatio_working_3-way'!AA34+'OddsRatio_working_3-way'!AG34</f>
        <v>-0.78324208880708857</v>
      </c>
      <c r="AN34" s="11">
        <f>'OddsRatio_working_3-way'!AB34+'OddsRatio_working_3-way'!AH34</f>
        <v>-0.27364012891172307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1.0568822177188113</v>
      </c>
      <c r="AS34" s="11">
        <f>IF(('OddsRatio_working_3-way'!X34=0),IF(Q34&gt;0,-Q34^(1/3),(-Q34)^(1/3)),'OddsRatio_working_3-way'!AM34-'OddsRatio_working_3-way'!R34/3)</f>
        <v>-0.78324208880708857</v>
      </c>
      <c r="AT34" s="11">
        <f>IF(('OddsRatio_working_3-way'!X34=0),IF(Q34&gt;0,-Q34^(1/3),(-Q34)^(1/3)),'OddsRatio_working_3-way'!AN34-'OddsRatio_working_3-way'!R34/3)</f>
        <v>-0.27364012891172307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3.41</v>
      </c>
      <c r="B35" s="4">
        <f>IF('True_Odds_Calculator_3-way'!B36="","",'True_Odds_Calculator_3-way'!B36)</f>
        <v>3.33</v>
      </c>
      <c r="C35" s="4">
        <f>IF('True_Odds_Calculator_3-way'!C36="","",'True_Odds_Calculator_3-way'!C36)</f>
        <v>2.2999999999999998</v>
      </c>
      <c r="D35" s="9">
        <f t="shared" si="13"/>
        <v>0.28441890923759044</v>
      </c>
      <c r="E35" s="9">
        <f t="shared" si="14"/>
        <v>0.29133930416051645</v>
      </c>
      <c r="F35" s="9">
        <f t="shared" si="15"/>
        <v>0.42424178660189316</v>
      </c>
      <c r="G35" s="9">
        <f t="shared" si="16"/>
        <v>1.0439587691977317</v>
      </c>
      <c r="H35" s="9">
        <f t="shared" si="17"/>
        <v>3.515940633766534</v>
      </c>
      <c r="I35" s="9">
        <f t="shared" si="18"/>
        <v>3.4324239322307144</v>
      </c>
      <c r="J35" s="9">
        <f t="shared" si="19"/>
        <v>2.3571463999570512</v>
      </c>
      <c r="K35" s="11">
        <f t="shared" si="20"/>
        <v>0.29325513196480935</v>
      </c>
      <c r="L35" s="11">
        <f t="shared" si="21"/>
        <v>0.3003003003003003</v>
      </c>
      <c r="M35" s="11">
        <f t="shared" si="22"/>
        <v>0.43478260869565222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-0.27950518413351522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0.23126530840415832</v>
      </c>
      <c r="Q35" s="11">
        <f>2*'OddsRatio_working_3-way'!K35*'OddsRatio_working_3-way'!L35*'OddsRatio_working_3-way'!M35</f>
        <v>7.6577916690118653E-2</v>
      </c>
      <c r="R35" s="11">
        <f t="shared" si="23"/>
        <v>0</v>
      </c>
      <c r="S35" s="11">
        <f t="shared" si="24"/>
        <v>-0.82740972809179281</v>
      </c>
      <c r="T35" s="11">
        <f t="shared" si="25"/>
        <v>-0.27397673115622279</v>
      </c>
      <c r="U35" s="11">
        <f>'OddsRatio_working_3-way'!S35-'OddsRatio_working_3-way'!R35^2/3</f>
        <v>-0.82740972809179281</v>
      </c>
      <c r="V35" s="11">
        <f>'OddsRatio_working_3-way'!S35*'OddsRatio_working_3-way'!R35/3-2*'OddsRatio_working_3-way'!R35^3/27-'OddsRatio_working_3-way'!T35</f>
        <v>0.27397673115622279</v>
      </c>
      <c r="W35" s="11">
        <f>'OddsRatio_working_3-way'!V35^2+4*'OddsRatio_working_3-way'!U35^3/27</f>
        <v>-8.855324761864472E-3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0.1448435138148354</v>
      </c>
      <c r="Y35" s="11">
        <f>IF('OddsRatio_working_3-way'!W35&gt;=0,IF('OddsRatio_working_3-way'!V35+SQRT('OddsRatio_working_3-way'!W35)&gt;0,0,PI()),ACOS('OddsRatio_working_3-way'!V35/(2*'OddsRatio_working_3-way'!X35)))</f>
        <v>0.33084547260219432</v>
      </c>
      <c r="Z35" s="11">
        <f>'OddsRatio_working_3-way'!X35^(1/3)*COS('OddsRatio_working_3-way'!Y35/3)</f>
        <v>0.52197938459886584</v>
      </c>
      <c r="AA35" s="11">
        <f>'OddsRatio_working_3-way'!X35^(1/3)*COS(('OddsRatio_working_3-way'!Y35+2*PI())/3)</f>
        <v>-0.3110453969023072</v>
      </c>
      <c r="AB35" s="11">
        <f>'OddsRatio_working_3-way'!X35^(1/3)*COS(('OddsRatio_working_3-way'!Y35+4*PI())/3)</f>
        <v>-0.2109339876965588</v>
      </c>
      <c r="AC35" s="11">
        <f>'OddsRatio_working_3-way'!X35^(1/3)*SIN('OddsRatio_working_3-way'!Y35/3)</f>
        <v>5.779934905389187E-2</v>
      </c>
      <c r="AD35" s="11">
        <f>'OddsRatio_working_3-way'!X35^(1/3)*SIN(('OddsRatio_working_3-way'!Y35+2*PI())/3)</f>
        <v>0.42314773278743972</v>
      </c>
      <c r="AE35" s="11">
        <f>'OddsRatio_working_3-way'!X35^(1/3)*SIN(('OddsRatio_working_3-way'!Y35+4*PI())/3)</f>
        <v>-0.48094708184133139</v>
      </c>
      <c r="AF35" s="11">
        <f>-'OddsRatio_working_3-way'!U35/(3*'OddsRatio_working_3-way'!X35^(1/3))*COS(('OddsRatio_working_3-way'!Y35)/3)</f>
        <v>0.52197938459886573</v>
      </c>
      <c r="AG35" s="11">
        <f>-'OddsRatio_working_3-way'!U35/(3*'OddsRatio_working_3-way'!X35^(1/3))*COS(('OddsRatio_working_3-way'!Y35+2*PI())/3)</f>
        <v>-0.31104539690230715</v>
      </c>
      <c r="AH35" s="11">
        <f>-'OddsRatio_working_3-way'!U35/(3*'OddsRatio_working_3-way'!X35^(1/3))*COS(('OddsRatio_working_3-way'!Y35+4*PI())/3)</f>
        <v>-0.21093398769655874</v>
      </c>
      <c r="AI35" s="11">
        <f>'OddsRatio_working_3-way'!U35/(3*'OddsRatio_working_3-way'!X35^(1/3))*SIN(('OddsRatio_working_3-way'!Y35)/3)</f>
        <v>-5.7799349053891856E-2</v>
      </c>
      <c r="AJ35" s="11">
        <f>'OddsRatio_working_3-way'!U35/(3*'OddsRatio_working_3-way'!X35^(1/3))*SIN(('OddsRatio_working_3-way'!Y35+2*PI())/3)</f>
        <v>-0.42314773278743967</v>
      </c>
      <c r="AK35" s="11">
        <f>'OddsRatio_working_3-way'!U35/(3*'OddsRatio_working_3-way'!X35^(1/3))*SIN(('OddsRatio_working_3-way'!Y35+4*PI())/3)</f>
        <v>0.48094708184133128</v>
      </c>
      <c r="AL35" s="11">
        <f>'OddsRatio_working_3-way'!Z35+'OddsRatio_working_3-way'!AF35</f>
        <v>1.0439587691977317</v>
      </c>
      <c r="AM35" s="11">
        <f>'OddsRatio_working_3-way'!AA35+'OddsRatio_working_3-way'!AG35</f>
        <v>-0.62209079380461429</v>
      </c>
      <c r="AN35" s="11">
        <f>'OddsRatio_working_3-way'!AB35+'OddsRatio_working_3-way'!AH35</f>
        <v>-0.42186797539311754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1.0439587691977317</v>
      </c>
      <c r="AS35" s="11">
        <f>IF(('OddsRatio_working_3-way'!X35=0),IF(Q35&gt;0,-Q35^(1/3),(-Q35)^(1/3)),'OddsRatio_working_3-way'!AM35-'OddsRatio_working_3-way'!R35/3)</f>
        <v>-0.62209079380461429</v>
      </c>
      <c r="AT35" s="11">
        <f>IF(('OddsRatio_working_3-way'!X35=0),IF(Q35&gt;0,-Q35^(1/3),(-Q35)^(1/3)),'OddsRatio_working_3-way'!AN35-'OddsRatio_working_3-way'!R35/3)</f>
        <v>-0.42186797539311754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3.54</v>
      </c>
      <c r="D36" s="9">
        <f t="shared" si="13"/>
        <v>0.44816057087253452</v>
      </c>
      <c r="E36" s="9">
        <f t="shared" si="14"/>
        <v>0.27790571824056581</v>
      </c>
      <c r="F36" s="9">
        <f t="shared" si="15"/>
        <v>0.27393371088689972</v>
      </c>
      <c r="G36" s="9">
        <f t="shared" si="16"/>
        <v>1.0435111064062812</v>
      </c>
      <c r="H36" s="9">
        <f t="shared" si="17"/>
        <v>2.2313431055594117</v>
      </c>
      <c r="I36" s="9">
        <f t="shared" si="18"/>
        <v>3.5983426549516402</v>
      </c>
      <c r="J36" s="9">
        <f t="shared" si="19"/>
        <v>3.650518210271954</v>
      </c>
      <c r="K36" s="11">
        <f t="shared" si="20"/>
        <v>0.4587155963302752</v>
      </c>
      <c r="L36" s="11">
        <f t="shared" si="21"/>
        <v>0.28653295128939826</v>
      </c>
      <c r="M36" s="11">
        <f t="shared" si="22"/>
        <v>0.2824858757062147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-0.27709576509555467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0.23057192084009265</v>
      </c>
      <c r="Q36" s="11">
        <f>2*'OddsRatio_working_3-way'!K36*'OddsRatio_working_3-way'!L36*'OddsRatio_working_3-way'!M36</f>
        <v>7.425826758135029E-2</v>
      </c>
      <c r="R36" s="11">
        <f t="shared" si="23"/>
        <v>0</v>
      </c>
      <c r="S36" s="11">
        <f t="shared" si="24"/>
        <v>-0.83210192967251384</v>
      </c>
      <c r="T36" s="11">
        <f t="shared" si="25"/>
        <v>-0.2679877390249642</v>
      </c>
      <c r="U36" s="11">
        <f>'OddsRatio_working_3-way'!S36-'OddsRatio_working_3-way'!R36^2/3</f>
        <v>-0.83210192967251384</v>
      </c>
      <c r="V36" s="11">
        <f>'OddsRatio_working_3-way'!S36*'OddsRatio_working_3-way'!R36/3-2*'OddsRatio_working_3-way'!R36^3/27-'OddsRatio_working_3-way'!T36</f>
        <v>0.2679877390249642</v>
      </c>
      <c r="W36" s="11">
        <f>'OddsRatio_working_3-way'!V36^2+4*'OddsRatio_working_3-way'!U36^3/27</f>
        <v>-1.3536952240513531E-2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0.146077360076969</v>
      </c>
      <c r="Y36" s="11">
        <f>IF('OddsRatio_working_3-way'!W36&gt;=0,IF('OddsRatio_working_3-way'!V36+SQRT('OddsRatio_working_3-way'!W36)&gt;0,0,PI()),ACOS('OddsRatio_working_3-way'!V36/(2*'OddsRatio_working_3-way'!X36)))</f>
        <v>0.40959999238925171</v>
      </c>
      <c r="Z36" s="11">
        <f>'OddsRatio_working_3-way'!X36^(1/3)*COS('OddsRatio_working_3-way'!Y36/3)</f>
        <v>0.52175555320314071</v>
      </c>
      <c r="AA36" s="11">
        <f>'OddsRatio_working_3-way'!X36^(1/3)*COS(('OddsRatio_working_3-way'!Y36+2*PI())/3)</f>
        <v>-0.32295707624639519</v>
      </c>
      <c r="AB36" s="11">
        <f>'OddsRatio_working_3-way'!X36^(1/3)*COS(('OddsRatio_working_3-way'!Y36+4*PI())/3)</f>
        <v>-0.19879847695674538</v>
      </c>
      <c r="AC36" s="11">
        <f>'OddsRatio_working_3-way'!X36^(1/3)*SIN('OddsRatio_working_3-way'!Y36/3)</f>
        <v>7.1683000722086221E-2</v>
      </c>
      <c r="AD36" s="11">
        <f>'OddsRatio_working_3-way'!X36^(1/3)*SIN(('OddsRatio_working_3-way'!Y36+2*PI())/3)</f>
        <v>0.41601206327848</v>
      </c>
      <c r="AE36" s="11">
        <f>'OddsRatio_working_3-way'!X36^(1/3)*SIN(('OddsRatio_working_3-way'!Y36+4*PI())/3)</f>
        <v>-0.48769506400056617</v>
      </c>
      <c r="AF36" s="11">
        <f>-'OddsRatio_working_3-way'!U36/(3*'OddsRatio_working_3-way'!X36^(1/3))*COS(('OddsRatio_working_3-way'!Y36)/3)</f>
        <v>0.5217555532031406</v>
      </c>
      <c r="AG36" s="11">
        <f>-'OddsRatio_working_3-way'!U36/(3*'OddsRatio_working_3-way'!X36^(1/3))*COS(('OddsRatio_working_3-way'!Y36+2*PI())/3)</f>
        <v>-0.32295707624639514</v>
      </c>
      <c r="AH36" s="11">
        <f>-'OddsRatio_working_3-way'!U36/(3*'OddsRatio_working_3-way'!X36^(1/3))*COS(('OddsRatio_working_3-way'!Y36+4*PI())/3)</f>
        <v>-0.19879847695674532</v>
      </c>
      <c r="AI36" s="11">
        <f>'OddsRatio_working_3-way'!U36/(3*'OddsRatio_working_3-way'!X36^(1/3))*SIN(('OddsRatio_working_3-way'!Y36)/3)</f>
        <v>-7.1683000722086207E-2</v>
      </c>
      <c r="AJ36" s="11">
        <f>'OddsRatio_working_3-way'!U36/(3*'OddsRatio_working_3-way'!X36^(1/3))*SIN(('OddsRatio_working_3-way'!Y36+2*PI())/3)</f>
        <v>-0.41601206327847989</v>
      </c>
      <c r="AK36" s="11">
        <f>'OddsRatio_working_3-way'!U36/(3*'OddsRatio_working_3-way'!X36^(1/3))*SIN(('OddsRatio_working_3-way'!Y36+4*PI())/3)</f>
        <v>0.48769506400056606</v>
      </c>
      <c r="AL36" s="11">
        <f>'OddsRatio_working_3-way'!Z36+'OddsRatio_working_3-way'!AF36</f>
        <v>1.0435111064062812</v>
      </c>
      <c r="AM36" s="11">
        <f>'OddsRatio_working_3-way'!AA36+'OddsRatio_working_3-way'!AG36</f>
        <v>-0.64591415249279027</v>
      </c>
      <c r="AN36" s="11">
        <f>'OddsRatio_working_3-way'!AB36+'OddsRatio_working_3-way'!AH36</f>
        <v>-0.3975969539134907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1.0435111064062812</v>
      </c>
      <c r="AS36" s="11">
        <f>IF(('OddsRatio_working_3-way'!X36=0),IF(Q36&gt;0,-Q36^(1/3),(-Q36)^(1/3)),'OddsRatio_working_3-way'!AM36-'OddsRatio_working_3-way'!R36/3)</f>
        <v>-0.64591415249279027</v>
      </c>
      <c r="AT36" s="11">
        <f>IF(('OddsRatio_working_3-way'!X36=0),IF(Q36&gt;0,-Q36^(1/3),(-Q36)^(1/3)),'OddsRatio_working_3-way'!AN36-'OddsRatio_working_3-way'!R36/3)</f>
        <v>-0.3975969539134907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4.96</v>
      </c>
      <c r="D37" s="9">
        <f t="shared" si="13"/>
        <v>0.56892756025161773</v>
      </c>
      <c r="E37" s="9">
        <f t="shared" si="14"/>
        <v>0.23754820928670659</v>
      </c>
      <c r="F37" s="9">
        <f t="shared" si="15"/>
        <v>0.19352423046167566</v>
      </c>
      <c r="G37" s="9">
        <f t="shared" si="16"/>
        <v>1.0523514129074054</v>
      </c>
      <c r="H37" s="9">
        <f t="shared" si="17"/>
        <v>1.7576930172933323</v>
      </c>
      <c r="I37" s="9">
        <f t="shared" si="18"/>
        <v>4.2096718093675856</v>
      </c>
      <c r="J37" s="9">
        <f t="shared" si="19"/>
        <v>5.1673115951133255</v>
      </c>
      <c r="K37" s="11">
        <f t="shared" si="20"/>
        <v>0.58139534883720934</v>
      </c>
      <c r="L37" s="11">
        <f t="shared" si="21"/>
        <v>0.24691358024691359</v>
      </c>
      <c r="M37" s="11">
        <f t="shared" si="22"/>
        <v>0.20161290322580647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-0.25168792198049517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0.22372491270965894</v>
      </c>
      <c r="Q37" s="11">
        <f>2*'OddsRatio_working_3-way'!K37*'OddsRatio_working_3-way'!L37*'OddsRatio_working_3-way'!M37</f>
        <v>5.7884841580765567E-2</v>
      </c>
      <c r="R37" s="11">
        <f t="shared" si="23"/>
        <v>0</v>
      </c>
      <c r="S37" s="11">
        <f t="shared" si="24"/>
        <v>-0.8888980883516403</v>
      </c>
      <c r="T37" s="11">
        <f t="shared" si="25"/>
        <v>-0.22998656878438298</v>
      </c>
      <c r="U37" s="11">
        <f>'OddsRatio_working_3-way'!S37-'OddsRatio_working_3-way'!R37^2/3</f>
        <v>-0.8888980883516403</v>
      </c>
      <c r="V37" s="11">
        <f>'OddsRatio_working_3-way'!S37*'OddsRatio_working_3-way'!R37/3-2*'OddsRatio_working_3-way'!R37^3/27-'OddsRatio_working_3-way'!T37</f>
        <v>0.22998656878438298</v>
      </c>
      <c r="W37" s="11">
        <f>'OddsRatio_working_3-way'!V37^2+4*'OddsRatio_working_3-way'!U37^3/27</f>
        <v>-5.1158588245576071E-2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0.16128577902808869</v>
      </c>
      <c r="Y37" s="11">
        <f>IF('OddsRatio_working_3-way'!W37&gt;=0,IF('OddsRatio_working_3-way'!V37+SQRT('OddsRatio_working_3-way'!W37)&gt;0,0,PI()),ACOS('OddsRatio_working_3-way'!V37/(2*'OddsRatio_working_3-way'!X37)))</f>
        <v>0.77705950975822957</v>
      </c>
      <c r="Z37" s="11">
        <f>'OddsRatio_working_3-way'!X37^(1/3)*COS('OddsRatio_working_3-way'!Y37/3)</f>
        <v>0.52617570645370271</v>
      </c>
      <c r="AA37" s="11">
        <f>'OddsRatio_working_3-way'!X37^(1/3)*COS(('OddsRatio_working_3-way'!Y37+2*PI())/3)</f>
        <v>-0.38383083041960669</v>
      </c>
      <c r="AB37" s="11">
        <f>'OddsRatio_working_3-way'!X37^(1/3)*COS(('OddsRatio_working_3-way'!Y37+4*PI())/3)</f>
        <v>-0.14234487603409596</v>
      </c>
      <c r="AC37" s="11">
        <f>'OddsRatio_working_3-way'!X37^(1/3)*SIN('OddsRatio_working_3-way'!Y37/3)</f>
        <v>0.13942198076998824</v>
      </c>
      <c r="AD37" s="11">
        <f>'OddsRatio_working_3-way'!X37^(1/3)*SIN(('OddsRatio_working_3-way'!Y37+2*PI())/3)</f>
        <v>0.38597053825813604</v>
      </c>
      <c r="AE37" s="11">
        <f>'OddsRatio_working_3-way'!X37^(1/3)*SIN(('OddsRatio_working_3-way'!Y37+4*PI())/3)</f>
        <v>-0.52539251902812434</v>
      </c>
      <c r="AF37" s="11">
        <f>-'OddsRatio_working_3-way'!U37/(3*'OddsRatio_working_3-way'!X37^(1/3))*COS(('OddsRatio_working_3-way'!Y37)/3)</f>
        <v>0.52617570645370271</v>
      </c>
      <c r="AG37" s="11">
        <f>-'OddsRatio_working_3-way'!U37/(3*'OddsRatio_working_3-way'!X37^(1/3))*COS(('OddsRatio_working_3-way'!Y37+2*PI())/3)</f>
        <v>-0.38383083041960669</v>
      </c>
      <c r="AH37" s="11">
        <f>-'OddsRatio_working_3-way'!U37/(3*'OddsRatio_working_3-way'!X37^(1/3))*COS(('OddsRatio_working_3-way'!Y37+4*PI())/3)</f>
        <v>-0.14234487603409596</v>
      </c>
      <c r="AI37" s="11">
        <f>'OddsRatio_working_3-way'!U37/(3*'OddsRatio_working_3-way'!X37^(1/3))*SIN(('OddsRatio_working_3-way'!Y37)/3)</f>
        <v>-0.13942198076998824</v>
      </c>
      <c r="AJ37" s="11">
        <f>'OddsRatio_working_3-way'!U37/(3*'OddsRatio_working_3-way'!X37^(1/3))*SIN(('OddsRatio_working_3-way'!Y37+2*PI())/3)</f>
        <v>-0.38597053825813604</v>
      </c>
      <c r="AK37" s="11">
        <f>'OddsRatio_working_3-way'!U37/(3*'OddsRatio_working_3-way'!X37^(1/3))*SIN(('OddsRatio_working_3-way'!Y37+4*PI())/3)</f>
        <v>0.52539251902812434</v>
      </c>
      <c r="AL37" s="11">
        <f>'OddsRatio_working_3-way'!Z37+'OddsRatio_working_3-way'!AF37</f>
        <v>1.0523514129074054</v>
      </c>
      <c r="AM37" s="11">
        <f>'OddsRatio_working_3-way'!AA37+'OddsRatio_working_3-way'!AG37</f>
        <v>-0.76766166083921339</v>
      </c>
      <c r="AN37" s="11">
        <f>'OddsRatio_working_3-way'!AB37+'OddsRatio_working_3-way'!AH37</f>
        <v>-0.28468975206819191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1.0523514129074054</v>
      </c>
      <c r="AS37" s="11">
        <f>IF(('OddsRatio_working_3-way'!X37=0),IF(Q37&gt;0,-Q37^(1/3),(-Q37)^(1/3)),'OddsRatio_working_3-way'!AM37-'OddsRatio_working_3-way'!R37/3)</f>
        <v>-0.76766166083921339</v>
      </c>
      <c r="AT37" s="11">
        <f>IF(('OddsRatio_working_3-way'!X37=0),IF(Q37&gt;0,-Q37^(1/3),(-Q37)^(1/3)),'OddsRatio_working_3-way'!AN37-'OddsRatio_working_3-way'!R37/3)</f>
        <v>-0.28468975206819191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2.2400000000000002</v>
      </c>
      <c r="B40" s="4">
        <f>IF('True_Odds_Calculator_3-way'!B39="","",'True_Odds_Calculator_3-way'!B39)</f>
        <v>3.38</v>
      </c>
      <c r="C40" s="4">
        <f>IF('True_Odds_Calculator_3-way'!C39="","",'True_Odds_Calculator_3-way'!C39)</f>
        <v>3.51</v>
      </c>
      <c r="D40" s="9">
        <f t="shared" si="13"/>
        <v>0.43619515167628475</v>
      </c>
      <c r="E40" s="9">
        <f t="shared" si="14"/>
        <v>0.28728486063315967</v>
      </c>
      <c r="F40" s="9">
        <f t="shared" si="15"/>
        <v>0.27651998769055586</v>
      </c>
      <c r="G40" s="9">
        <f t="shared" si="16"/>
        <v>1.0423805206132901</v>
      </c>
      <c r="H40" s="9">
        <f t="shared" si="17"/>
        <v>2.2925518455604799</v>
      </c>
      <c r="I40" s="9">
        <f t="shared" si="18"/>
        <v>3.4808656390596298</v>
      </c>
      <c r="J40" s="9">
        <f t="shared" si="19"/>
        <v>3.6163751067393584</v>
      </c>
      <c r="K40" s="11">
        <f t="shared" si="20"/>
        <v>0.4464285714285714</v>
      </c>
      <c r="L40" s="11">
        <f t="shared" si="21"/>
        <v>0.29585798816568049</v>
      </c>
      <c r="M40" s="11">
        <f t="shared" si="22"/>
        <v>0.28490028490028491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-0.27874079131475604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0.23066868481069666</v>
      </c>
      <c r="Q40" s="11">
        <f>2*'OddsRatio_working_3-way'!K40*'OddsRatio_working_3-way'!L40*'OddsRatio_working_3-way'!M40</f>
        <v>7.5258950998595975E-2</v>
      </c>
      <c r="R40" s="11">
        <f t="shared" si="23"/>
        <v>0</v>
      </c>
      <c r="S40" s="11">
        <f t="shared" si="24"/>
        <v>-0.82753831515898935</v>
      </c>
      <c r="T40" s="11">
        <f t="shared" si="25"/>
        <v>-0.2699961876538301</v>
      </c>
      <c r="U40" s="11">
        <f>'OddsRatio_working_3-way'!S40-'OddsRatio_working_3-way'!R40^2/3</f>
        <v>-0.82753831515898935</v>
      </c>
      <c r="V40" s="11">
        <f>'OddsRatio_working_3-way'!S40*'OddsRatio_working_3-way'!R40/3-2*'OddsRatio_working_3-way'!R40^3/27-'OddsRatio_working_3-way'!T40</f>
        <v>0.2699961876538301</v>
      </c>
      <c r="W40" s="11">
        <f>'OddsRatio_working_3-way'!V40^2+4*'OddsRatio_working_3-way'!U40^3/27</f>
        <v>-1.1059763860287702E-2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0.14487728014417059</v>
      </c>
      <c r="Y40" s="11">
        <f>IF('OddsRatio_working_3-way'!W40&gt;=0,IF('OddsRatio_working_3-way'!V40+SQRT('OddsRatio_working_3-way'!W40)&gt;0,0,PI()),ACOS('OddsRatio_working_3-way'!V40/(2*'OddsRatio_working_3-way'!X40)))</f>
        <v>0.37142811019109567</v>
      </c>
      <c r="Z40" s="11">
        <f>'OddsRatio_working_3-way'!X40^(1/3)*COS('OddsRatio_working_3-way'!Y40/3)</f>
        <v>0.52119026030664517</v>
      </c>
      <c r="AA40" s="11">
        <f>'OddsRatio_working_3-way'!X40^(1/3)*COS(('OddsRatio_working_3-way'!Y40+2*PI())/3)</f>
        <v>-0.31676552458727669</v>
      </c>
      <c r="AB40" s="11">
        <f>'OddsRatio_working_3-way'!X40^(1/3)*COS(('OddsRatio_working_3-way'!Y40+4*PI())/3)</f>
        <v>-0.20442473571936853</v>
      </c>
      <c r="AC40" s="11">
        <f>'OddsRatio_working_3-way'!X40^(1/3)*SIN('OddsRatio_working_3-way'!Y40/3)</f>
        <v>6.4859984693861963E-2</v>
      </c>
      <c r="AD40" s="11">
        <f>'OddsRatio_working_3-way'!X40^(1/3)*SIN(('OddsRatio_working_3-way'!Y40+2*PI())/3)</f>
        <v>0.41893401328364815</v>
      </c>
      <c r="AE40" s="11">
        <f>'OddsRatio_working_3-way'!X40^(1/3)*SIN(('OddsRatio_working_3-way'!Y40+4*PI())/3)</f>
        <v>-0.48379399797750988</v>
      </c>
      <c r="AF40" s="11">
        <f>-'OddsRatio_working_3-way'!U40/(3*'OddsRatio_working_3-way'!X40^(1/3))*COS(('OddsRatio_working_3-way'!Y40)/3)</f>
        <v>0.52119026030664495</v>
      </c>
      <c r="AG40" s="11">
        <f>-'OddsRatio_working_3-way'!U40/(3*'OddsRatio_working_3-way'!X40^(1/3))*COS(('OddsRatio_working_3-way'!Y40+2*PI())/3)</f>
        <v>-0.31676552458727658</v>
      </c>
      <c r="AH40" s="11">
        <f>-'OddsRatio_working_3-way'!U40/(3*'OddsRatio_working_3-way'!X40^(1/3))*COS(('OddsRatio_working_3-way'!Y40+4*PI())/3)</f>
        <v>-0.20442473571936845</v>
      </c>
      <c r="AI40" s="11">
        <f>'OddsRatio_working_3-way'!U40/(3*'OddsRatio_working_3-way'!X40^(1/3))*SIN(('OddsRatio_working_3-way'!Y40)/3)</f>
        <v>-6.4859984693861936E-2</v>
      </c>
      <c r="AJ40" s="11">
        <f>'OddsRatio_working_3-way'!U40/(3*'OddsRatio_working_3-way'!X40^(1/3))*SIN(('OddsRatio_working_3-way'!Y40+2*PI())/3)</f>
        <v>-0.41893401328364799</v>
      </c>
      <c r="AK40" s="11">
        <f>'OddsRatio_working_3-way'!U40/(3*'OddsRatio_working_3-way'!X40^(1/3))*SIN(('OddsRatio_working_3-way'!Y40+4*PI())/3)</f>
        <v>0.48379399797750972</v>
      </c>
      <c r="AL40" s="11">
        <f>'OddsRatio_working_3-way'!Z40+'OddsRatio_working_3-way'!AF40</f>
        <v>1.0423805206132901</v>
      </c>
      <c r="AM40" s="11">
        <f>'OddsRatio_working_3-way'!AA40+'OddsRatio_working_3-way'!AG40</f>
        <v>-0.63353104917455327</v>
      </c>
      <c r="AN40" s="11">
        <f>'OddsRatio_working_3-way'!AB40+'OddsRatio_working_3-way'!AH40</f>
        <v>-0.40884947143873696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1.0423805206132901</v>
      </c>
      <c r="AS40" s="11">
        <f>IF(('OddsRatio_working_3-way'!X40=0),IF(Q40&gt;0,-Q40^(1/3),(-Q40)^(1/3)),'OddsRatio_working_3-way'!AM40-'OddsRatio_working_3-way'!R40/3)</f>
        <v>-0.63353104917455327</v>
      </c>
      <c r="AT40" s="11">
        <f>IF(('OddsRatio_working_3-way'!X40=0),IF(Q40&gt;0,-Q40^(1/3),(-Q40)^(1/3)),'OddsRatio_working_3-way'!AN40-'OddsRatio_working_3-way'!R40/3)</f>
        <v>-0.40884947143873696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2.23</v>
      </c>
      <c r="B41" s="4">
        <f>IF('True_Odds_Calculator_3-way'!B40="","",'True_Odds_Calculator_3-way'!B40)</f>
        <v>3.23</v>
      </c>
      <c r="C41" s="4">
        <f>IF('True_Odds_Calculator_3-way'!C40="","",'True_Odds_Calculator_3-way'!C40)</f>
        <v>3.72</v>
      </c>
      <c r="D41" s="9">
        <f t="shared" si="13"/>
        <v>0.43829316437104604</v>
      </c>
      <c r="E41" s="9">
        <f t="shared" si="14"/>
        <v>0.30088660792944</v>
      </c>
      <c r="F41" s="9">
        <f t="shared" si="15"/>
        <v>0.26082022769951385</v>
      </c>
      <c r="G41" s="9">
        <f t="shared" si="16"/>
        <v>1.0419332565770412</v>
      </c>
      <c r="H41" s="9">
        <f t="shared" si="17"/>
        <v>2.2815779055897609</v>
      </c>
      <c r="I41" s="9">
        <f t="shared" si="18"/>
        <v>3.3235111621668021</v>
      </c>
      <c r="J41" s="9">
        <f t="shared" si="19"/>
        <v>3.8340584578895522</v>
      </c>
      <c r="K41" s="11">
        <f t="shared" si="20"/>
        <v>0.44843049327354262</v>
      </c>
      <c r="L41" s="11">
        <f t="shared" si="21"/>
        <v>0.30959752321981426</v>
      </c>
      <c r="M41" s="11">
        <f t="shared" si="22"/>
        <v>0.26881720430107525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-0.27843803056027172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0.23064186960538746</v>
      </c>
      <c r="Q41" s="11">
        <f>2*'OddsRatio_working_3-way'!K41*'OddsRatio_working_3-way'!L41*'OddsRatio_working_3-way'!M41</f>
        <v>7.4641381749316324E-2</v>
      </c>
      <c r="R41" s="11">
        <f t="shared" si="23"/>
        <v>0</v>
      </c>
      <c r="S41" s="11">
        <f t="shared" si="24"/>
        <v>-0.82834183657056815</v>
      </c>
      <c r="T41" s="11">
        <f t="shared" si="25"/>
        <v>-0.26807179177041041</v>
      </c>
      <c r="U41" s="11">
        <f>'OddsRatio_working_3-way'!S41-'OddsRatio_working_3-way'!R41^2/3</f>
        <v>-0.82834183657056815</v>
      </c>
      <c r="V41" s="11">
        <f>'OddsRatio_working_3-way'!S41*'OddsRatio_working_3-way'!R41/3-2*'OddsRatio_working_3-way'!R41^3/27-'OddsRatio_working_3-way'!T41</f>
        <v>0.26807179177041041</v>
      </c>
      <c r="W41" s="11">
        <f>'OddsRatio_working_3-way'!V41^2+4*'OddsRatio_working_3-way'!U41^3/27</f>
        <v>-1.2340020434942492E-2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0.14508834031198092</v>
      </c>
      <c r="Y41" s="11">
        <f>IF('OddsRatio_working_3-way'!W41&gt;=0,IF('OddsRatio_working_3-way'!V41+SQRT('OddsRatio_working_3-way'!W41)&gt;0,0,PI()),ACOS('OddsRatio_working_3-way'!V41/(2*'OddsRatio_working_3-way'!X41)))</f>
        <v>0.39284768082684729</v>
      </c>
      <c r="Z41" s="11">
        <f>'OddsRatio_working_3-way'!X41^(1/3)*COS('OddsRatio_working_3-way'!Y41/3)</f>
        <v>0.52096662828852058</v>
      </c>
      <c r="AA41" s="11">
        <f>'OddsRatio_working_3-way'!X41^(1/3)*COS(('OddsRatio_working_3-way'!Y41+2*PI())/3)</f>
        <v>-0.31990375086353978</v>
      </c>
      <c r="AB41" s="11">
        <f>'OddsRatio_working_3-way'!X41^(1/3)*COS(('OddsRatio_working_3-way'!Y41+4*PI())/3)</f>
        <v>-0.20106287742498069</v>
      </c>
      <c r="AC41" s="11">
        <f>'OddsRatio_working_3-way'!X41^(1/3)*SIN('OddsRatio_working_3-way'!Y41/3)</f>
        <v>6.8612810270482341E-2</v>
      </c>
      <c r="AD41" s="11">
        <f>'OddsRatio_working_3-way'!X41^(1/3)*SIN(('OddsRatio_working_3-way'!Y41+2*PI())/3)</f>
        <v>0.41686392948654249</v>
      </c>
      <c r="AE41" s="11">
        <f>'OddsRatio_working_3-way'!X41^(1/3)*SIN(('OddsRatio_working_3-way'!Y41+4*PI())/3)</f>
        <v>-0.48547673975702477</v>
      </c>
      <c r="AF41" s="11">
        <f>-'OddsRatio_working_3-way'!U41/(3*'OddsRatio_working_3-way'!X41^(1/3))*COS(('OddsRatio_working_3-way'!Y41)/3)</f>
        <v>0.52096662828852047</v>
      </c>
      <c r="AG41" s="11">
        <f>-'OddsRatio_working_3-way'!U41/(3*'OddsRatio_working_3-way'!X41^(1/3))*COS(('OddsRatio_working_3-way'!Y41+2*PI())/3)</f>
        <v>-0.31990375086353973</v>
      </c>
      <c r="AH41" s="11">
        <f>-'OddsRatio_working_3-way'!U41/(3*'OddsRatio_working_3-way'!X41^(1/3))*COS(('OddsRatio_working_3-way'!Y41+4*PI())/3)</f>
        <v>-0.20106287742498066</v>
      </c>
      <c r="AI41" s="11">
        <f>'OddsRatio_working_3-way'!U41/(3*'OddsRatio_working_3-way'!X41^(1/3))*SIN(('OddsRatio_working_3-way'!Y41)/3)</f>
        <v>-6.8612810270482327E-2</v>
      </c>
      <c r="AJ41" s="11">
        <f>'OddsRatio_working_3-way'!U41/(3*'OddsRatio_working_3-way'!X41^(1/3))*SIN(('OddsRatio_working_3-way'!Y41+2*PI())/3)</f>
        <v>-0.41686392948654238</v>
      </c>
      <c r="AK41" s="11">
        <f>'OddsRatio_working_3-way'!U41/(3*'OddsRatio_working_3-way'!X41^(1/3))*SIN(('OddsRatio_working_3-way'!Y41+4*PI())/3)</f>
        <v>0.48547673975702466</v>
      </c>
      <c r="AL41" s="11">
        <f>'OddsRatio_working_3-way'!Z41+'OddsRatio_working_3-way'!AF41</f>
        <v>1.0419332565770412</v>
      </c>
      <c r="AM41" s="11">
        <f>'OddsRatio_working_3-way'!AA41+'OddsRatio_working_3-way'!AG41</f>
        <v>-0.63980750172707945</v>
      </c>
      <c r="AN41" s="11">
        <f>'OddsRatio_working_3-way'!AB41+'OddsRatio_working_3-way'!AH41</f>
        <v>-0.40212575484996138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1.0419332565770412</v>
      </c>
      <c r="AS41" s="11">
        <f>IF(('OddsRatio_working_3-way'!X41=0),IF(Q41&gt;0,-Q41^(1/3),(-Q41)^(1/3)),'OddsRatio_working_3-way'!AM41-'OddsRatio_working_3-way'!R41/3)</f>
        <v>-0.63980750172707945</v>
      </c>
      <c r="AT41" s="11">
        <f>IF(('OddsRatio_working_3-way'!X41=0),IF(Q41&gt;0,-Q41^(1/3),(-Q41)^(1/3)),'OddsRatio_working_3-way'!AN41-'OddsRatio_working_3-way'!R41/3)</f>
        <v>-0.40212575484996138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1.71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4.99</v>
      </c>
      <c r="D42" s="9">
        <f t="shared" si="13"/>
        <v>0.57239661827438304</v>
      </c>
      <c r="E42" s="9">
        <f t="shared" si="14"/>
        <v>0.23522748652809278</v>
      </c>
      <c r="F42" s="9">
        <f t="shared" si="15"/>
        <v>0.19237589519752418</v>
      </c>
      <c r="G42" s="9">
        <f t="shared" si="16"/>
        <v>1.0521695357604117</v>
      </c>
      <c r="H42" s="9">
        <f t="shared" si="17"/>
        <v>1.7470403703898925</v>
      </c>
      <c r="I42" s="9">
        <f t="shared" si="18"/>
        <v>4.2512038654996722</v>
      </c>
      <c r="J42" s="9">
        <f t="shared" si="19"/>
        <v>5.1981564476840427</v>
      </c>
      <c r="K42" s="11">
        <f t="shared" si="20"/>
        <v>0.58479532163742687</v>
      </c>
      <c r="L42" s="11">
        <f t="shared" si="21"/>
        <v>0.24449877750611249</v>
      </c>
      <c r="M42" s="11">
        <f t="shared" si="22"/>
        <v>0.20040080160320639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-0.25082438716062938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0.22321197679248744</v>
      </c>
      <c r="Q42" s="11">
        <f>2*'OddsRatio_working_3-way'!K42*'OddsRatio_working_3-way'!L42*'OddsRatio_working_3-way'!M42</f>
        <v>5.7307311114887662E-2</v>
      </c>
      <c r="R42" s="11">
        <f t="shared" si="23"/>
        <v>0</v>
      </c>
      <c r="S42" s="11">
        <f t="shared" si="24"/>
        <v>-0.88991337452981079</v>
      </c>
      <c r="T42" s="11">
        <f t="shared" si="25"/>
        <v>-0.22847583428236479</v>
      </c>
      <c r="U42" s="11">
        <f>'OddsRatio_working_3-way'!S42-'OddsRatio_working_3-way'!R42^2/3</f>
        <v>-0.88991337452981079</v>
      </c>
      <c r="V42" s="11">
        <f>'OddsRatio_working_3-way'!S42*'OddsRatio_working_3-way'!R42/3-2*'OddsRatio_working_3-way'!R42^3/27-'OddsRatio_working_3-way'!T42</f>
        <v>0.22847583428236479</v>
      </c>
      <c r="W42" s="11">
        <f>'OddsRatio_working_3-way'!V42^2+4*'OddsRatio_working_3-way'!U42^3/27</f>
        <v>-5.2208151953443291E-2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0.16156218524492813</v>
      </c>
      <c r="Y42" s="11">
        <f>IF('OddsRatio_working_3-way'!W42&gt;=0,IF('OddsRatio_working_3-way'!V42+SQRT('OddsRatio_working_3-way'!W42)&gt;0,0,PI()),ACOS('OddsRatio_working_3-way'!V42/(2*'OddsRatio_working_3-way'!X42)))</f>
        <v>0.78543142240078534</v>
      </c>
      <c r="Z42" s="11">
        <f>'OddsRatio_working_3-way'!X42^(1/3)*COS('OddsRatio_working_3-way'!Y42/3)</f>
        <v>0.52608476788020586</v>
      </c>
      <c r="AA42" s="11">
        <f>'OddsRatio_working_3-way'!X42^(1/3)*COS(('OddsRatio_working_3-way'!Y42+2*PI())/3)</f>
        <v>-0.38512619280014448</v>
      </c>
      <c r="AB42" s="11">
        <f>'OddsRatio_working_3-way'!X42^(1/3)*COS(('OddsRatio_working_3-way'!Y42+4*PI())/3)</f>
        <v>-0.14095857508006152</v>
      </c>
      <c r="AC42" s="11">
        <f>'OddsRatio_working_3-way'!X42^(1/3)*SIN('OddsRatio_working_3-way'!Y42/3)</f>
        <v>0.14097023981807971</v>
      </c>
      <c r="AD42" s="11">
        <f>'OddsRatio_working_3-way'!X42^(1/3)*SIN(('OddsRatio_working_3-way'!Y42+2*PI())/3)</f>
        <v>0.38511765361925815</v>
      </c>
      <c r="AE42" s="11">
        <f>'OddsRatio_working_3-way'!X42^(1/3)*SIN(('OddsRatio_working_3-way'!Y42+4*PI())/3)</f>
        <v>-0.52608789343733775</v>
      </c>
      <c r="AF42" s="11">
        <f>-'OddsRatio_working_3-way'!U42/(3*'OddsRatio_working_3-way'!X42^(1/3))*COS(('OddsRatio_working_3-way'!Y42)/3)</f>
        <v>0.52608476788020586</v>
      </c>
      <c r="AG42" s="11">
        <f>-'OddsRatio_working_3-way'!U42/(3*'OddsRatio_working_3-way'!X42^(1/3))*COS(('OddsRatio_working_3-way'!Y42+2*PI())/3)</f>
        <v>-0.38512619280014448</v>
      </c>
      <c r="AH42" s="11">
        <f>-'OddsRatio_working_3-way'!U42/(3*'OddsRatio_working_3-way'!X42^(1/3))*COS(('OddsRatio_working_3-way'!Y42+4*PI())/3)</f>
        <v>-0.14095857508006152</v>
      </c>
      <c r="AI42" s="11">
        <f>'OddsRatio_working_3-way'!U42/(3*'OddsRatio_working_3-way'!X42^(1/3))*SIN(('OddsRatio_working_3-way'!Y42)/3)</f>
        <v>-0.14097023981807971</v>
      </c>
      <c r="AJ42" s="11">
        <f>'OddsRatio_working_3-way'!U42/(3*'OddsRatio_working_3-way'!X42^(1/3))*SIN(('OddsRatio_working_3-way'!Y42+2*PI())/3)</f>
        <v>-0.38511765361925815</v>
      </c>
      <c r="AK42" s="11">
        <f>'OddsRatio_working_3-way'!U42/(3*'OddsRatio_working_3-way'!X42^(1/3))*SIN(('OddsRatio_working_3-way'!Y42+4*PI())/3)</f>
        <v>0.52608789343733775</v>
      </c>
      <c r="AL42" s="11">
        <f>'OddsRatio_working_3-way'!Z42+'OddsRatio_working_3-way'!AF42</f>
        <v>1.0521695357604117</v>
      </c>
      <c r="AM42" s="11">
        <f>'OddsRatio_working_3-way'!AA42+'OddsRatio_working_3-way'!AG42</f>
        <v>-0.77025238560028897</v>
      </c>
      <c r="AN42" s="11">
        <f>'OddsRatio_working_3-way'!AB42+'OddsRatio_working_3-way'!AH42</f>
        <v>-0.28191715016012303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1.0521695357604117</v>
      </c>
      <c r="AS42" s="11">
        <f>IF(('OddsRatio_working_3-way'!X42=0),IF(Q42&gt;0,-Q42^(1/3),(-Q42)^(1/3)),'OddsRatio_working_3-way'!AM42-'OddsRatio_working_3-way'!R42/3)</f>
        <v>-0.77025238560028897</v>
      </c>
      <c r="AT42" s="11">
        <f>IF(('OddsRatio_working_3-way'!X42=0),IF(Q42&gt;0,-Q42^(1/3),(-Q42)^(1/3)),'OddsRatio_working_3-way'!AN42-'OddsRatio_working_3-way'!R42/3)</f>
        <v>-0.28191715016012303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1.88</v>
      </c>
      <c r="B43" s="4">
        <f>IF('True_Odds_Calculator_3-way'!B42="","",'True_Odds_Calculator_3-way'!B42)</f>
        <v>3.8</v>
      </c>
      <c r="C43" s="4">
        <f>IF('True_Odds_Calculator_3-way'!C42="","",'True_Odds_Calculator_3-way'!C42)</f>
        <v>4.2699999999999996</v>
      </c>
      <c r="D43" s="9">
        <f t="shared" si="13"/>
        <v>0.52011119163531927</v>
      </c>
      <c r="E43" s="9">
        <f t="shared" si="14"/>
        <v>0.25408086802849816</v>
      </c>
      <c r="F43" s="9">
        <f t="shared" si="15"/>
        <v>0.22580794033618254</v>
      </c>
      <c r="G43" s="9">
        <f t="shared" si="16"/>
        <v>1.0484838628618909</v>
      </c>
      <c r="H43" s="9">
        <f t="shared" si="17"/>
        <v>1.9226657993184642</v>
      </c>
      <c r="I43" s="9">
        <f t="shared" si="18"/>
        <v>3.9357548160132949</v>
      </c>
      <c r="J43" s="9">
        <f t="shared" si="19"/>
        <v>4.4285422315583824</v>
      </c>
      <c r="K43" s="11">
        <f t="shared" si="20"/>
        <v>0.53191489361702127</v>
      </c>
      <c r="L43" s="11">
        <f t="shared" si="21"/>
        <v>0.26315789473684209</v>
      </c>
      <c r="M43" s="11">
        <f t="shared" si="22"/>
        <v>0.23419203747072601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-0.26413085381748758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0.22783239927513235</v>
      </c>
      <c r="Q43" s="11">
        <f>2*'OddsRatio_working_3-way'!K43*'OddsRatio_working_3-way'!L43*'OddsRatio_working_3-way'!M43</f>
        <v>6.5563280366944574E-2</v>
      </c>
      <c r="R43" s="11">
        <f t="shared" si="23"/>
        <v>0</v>
      </c>
      <c r="S43" s="11">
        <f t="shared" si="24"/>
        <v>-0.86257397037213535</v>
      </c>
      <c r="T43" s="11">
        <f t="shared" si="25"/>
        <v>-0.24822272528694547</v>
      </c>
      <c r="U43" s="11">
        <f>'OddsRatio_working_3-way'!S43-'OddsRatio_working_3-way'!R43^2/3</f>
        <v>-0.86257397037213535</v>
      </c>
      <c r="V43" s="11">
        <f>'OddsRatio_working_3-way'!S43*'OddsRatio_working_3-way'!R43/3-2*'OddsRatio_working_3-way'!R43^3/27-'OddsRatio_working_3-way'!T43</f>
        <v>0.24822272528694547</v>
      </c>
      <c r="W43" s="11">
        <f>'OddsRatio_working_3-way'!V43^2+4*'OddsRatio_working_3-way'!U43^3/27</f>
        <v>-3.3464624702921601E-2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0.15417453263412217</v>
      </c>
      <c r="Y43" s="11">
        <f>IF('OddsRatio_working_3-way'!W43&gt;=0,IF('OddsRatio_working_3-way'!V43+SQRT('OddsRatio_working_3-way'!W43)&gt;0,0,PI()),ACOS('OddsRatio_working_3-way'!V43/(2*'OddsRatio_working_3-way'!X43)))</f>
        <v>0.63511141397071558</v>
      </c>
      <c r="Z43" s="11">
        <f>'OddsRatio_working_3-way'!X43^(1/3)*COS('OddsRatio_working_3-way'!Y43/3)</f>
        <v>0.52424193143094544</v>
      </c>
      <c r="AA43" s="11">
        <f>'OddsRatio_working_3-way'!X43^(1/3)*COS(('OddsRatio_working_3-way'!Y43+2*PI())/3)</f>
        <v>-0.35969806646251162</v>
      </c>
      <c r="AB43" s="11">
        <f>'OddsRatio_working_3-way'!X43^(1/3)*COS(('OddsRatio_working_3-way'!Y43+4*PI())/3)</f>
        <v>-0.16454386496843387</v>
      </c>
      <c r="AC43" s="11">
        <f>'OddsRatio_working_3-way'!X43^(1/3)*SIN('OddsRatio_working_3-way'!Y43/3)</f>
        <v>0.11267233076609227</v>
      </c>
      <c r="AD43" s="11">
        <f>'OddsRatio_working_3-way'!X43^(1/3)*SIN(('OddsRatio_working_3-way'!Y43+2*PI())/3)</f>
        <v>0.39767066496517228</v>
      </c>
      <c r="AE43" s="11">
        <f>'OddsRatio_working_3-way'!X43^(1/3)*SIN(('OddsRatio_working_3-way'!Y43+4*PI())/3)</f>
        <v>-0.51034299573126463</v>
      </c>
      <c r="AF43" s="11">
        <f>-'OddsRatio_working_3-way'!U43/(3*'OddsRatio_working_3-way'!X43^(1/3))*COS(('OddsRatio_working_3-way'!Y43)/3)</f>
        <v>0.52424193143094544</v>
      </c>
      <c r="AG43" s="11">
        <f>-'OddsRatio_working_3-way'!U43/(3*'OddsRatio_working_3-way'!X43^(1/3))*COS(('OddsRatio_working_3-way'!Y43+2*PI())/3)</f>
        <v>-0.35969806646251162</v>
      </c>
      <c r="AH43" s="11">
        <f>-'OddsRatio_working_3-way'!U43/(3*'OddsRatio_working_3-way'!X43^(1/3))*COS(('OddsRatio_working_3-way'!Y43+4*PI())/3)</f>
        <v>-0.16454386496843387</v>
      </c>
      <c r="AI43" s="11">
        <f>'OddsRatio_working_3-way'!U43/(3*'OddsRatio_working_3-way'!X43^(1/3))*SIN(('OddsRatio_working_3-way'!Y43)/3)</f>
        <v>-0.11267233076609227</v>
      </c>
      <c r="AJ43" s="11">
        <f>'OddsRatio_working_3-way'!U43/(3*'OddsRatio_working_3-way'!X43^(1/3))*SIN(('OddsRatio_working_3-way'!Y43+2*PI())/3)</f>
        <v>-0.39767066496517228</v>
      </c>
      <c r="AK43" s="11">
        <f>'OddsRatio_working_3-way'!U43/(3*'OddsRatio_working_3-way'!X43^(1/3))*SIN(('OddsRatio_working_3-way'!Y43+4*PI())/3)</f>
        <v>0.51034299573126463</v>
      </c>
      <c r="AL43" s="11">
        <f>'OddsRatio_working_3-way'!Z43+'OddsRatio_working_3-way'!AF43</f>
        <v>1.0484838628618909</v>
      </c>
      <c r="AM43" s="11">
        <f>'OddsRatio_working_3-way'!AA43+'OddsRatio_working_3-way'!AG43</f>
        <v>-0.71939613292502325</v>
      </c>
      <c r="AN43" s="11">
        <f>'OddsRatio_working_3-way'!AB43+'OddsRatio_working_3-way'!AH43</f>
        <v>-0.32908772993686775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1.0484838628618909</v>
      </c>
      <c r="AS43" s="11">
        <f>IF(('OddsRatio_working_3-way'!X43=0),IF(Q43&gt;0,-Q43^(1/3),(-Q43)^(1/3)),'OddsRatio_working_3-way'!AM43-'OddsRatio_working_3-way'!R43/3)</f>
        <v>-0.71939613292502325</v>
      </c>
      <c r="AT43" s="11">
        <f>IF(('OddsRatio_working_3-way'!X43=0),IF(Q43&gt;0,-Q43^(1/3),(-Q43)^(1/3)),'OddsRatio_working_3-way'!AN43-'OddsRatio_working_3-way'!R43/3)</f>
        <v>-0.32908772993686775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2.08</v>
      </c>
      <c r="B44" s="4">
        <f>IF('True_Odds_Calculator_3-way'!B43="","",'True_Odds_Calculator_3-way'!B43)</f>
        <v>3.12</v>
      </c>
      <c r="C44" s="4">
        <f>IF('True_Odds_Calculator_3-way'!C43="","",'True_Odds_Calculator_3-way'!C43)</f>
        <v>4.09</v>
      </c>
      <c r="D44" s="9">
        <f t="shared" si="13"/>
        <v>0.46309622323002303</v>
      </c>
      <c r="E44" s="9">
        <f t="shared" si="14"/>
        <v>0.30526736356417977</v>
      </c>
      <c r="F44" s="9">
        <f t="shared" si="15"/>
        <v>0.23163641320579745</v>
      </c>
      <c r="G44" s="9">
        <f t="shared" si="16"/>
        <v>1.0734985553789287</v>
      </c>
      <c r="H44" s="9">
        <f t="shared" si="17"/>
        <v>2.159378439809243</v>
      </c>
      <c r="I44" s="9">
        <f t="shared" si="18"/>
        <v>3.275816937403329</v>
      </c>
      <c r="J44" s="9">
        <f t="shared" si="19"/>
        <v>4.3171105361208895</v>
      </c>
      <c r="K44" s="11">
        <f t="shared" si="20"/>
        <v>0.48076923076923073</v>
      </c>
      <c r="L44" s="11">
        <f t="shared" si="21"/>
        <v>0.32051282051282048</v>
      </c>
      <c r="M44" s="11">
        <f t="shared" si="22"/>
        <v>0.24449877750611249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-0.2665488780544264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0.23697875223641629</v>
      </c>
      <c r="Q44" s="11">
        <f>2*'OddsRatio_working_3-way'!K44*'OddsRatio_working_3-way'!L44*'OddsRatio_working_3-way'!M44</f>
        <v>7.5350954606173706E-2</v>
      </c>
      <c r="R44" s="11">
        <f t="shared" si="23"/>
        <v>0</v>
      </c>
      <c r="S44" s="11">
        <f t="shared" si="24"/>
        <v>-0.88906302651188718</v>
      </c>
      <c r="T44" s="11">
        <f t="shared" si="25"/>
        <v>-0.2826909464266732</v>
      </c>
      <c r="U44" s="11">
        <f>'OddsRatio_working_3-way'!S44-'OddsRatio_working_3-way'!R44^2/3</f>
        <v>-0.88906302651188718</v>
      </c>
      <c r="V44" s="11">
        <f>'OddsRatio_working_3-way'!S44*'OddsRatio_working_3-way'!R44/3-2*'OddsRatio_working_3-way'!R44^3/27-'OddsRatio_working_3-way'!T44</f>
        <v>0.2826909464266732</v>
      </c>
      <c r="W44" s="11">
        <f>'OddsRatio_working_3-way'!V44^2+4*'OddsRatio_working_3-way'!U44^3/27</f>
        <v>-2.4196171493160362E-2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0.16133067182402777</v>
      </c>
      <c r="Y44" s="11">
        <f>IF('OddsRatio_working_3-way'!W44&gt;=0,IF('OddsRatio_working_3-way'!V44+SQRT('OddsRatio_working_3-way'!W44)&gt;0,0,PI()),ACOS('OddsRatio_working_3-way'!V44/(2*'OddsRatio_working_3-way'!X44)))</f>
        <v>0.50303646738998187</v>
      </c>
      <c r="Z44" s="11">
        <f>'OddsRatio_working_3-way'!X44^(1/3)*COS('OddsRatio_working_3-way'!Y44/3)</f>
        <v>0.53674927768946445</v>
      </c>
      <c r="AA44" s="11">
        <f>'OddsRatio_working_3-way'!X44^(1/3)*COS(('OddsRatio_working_3-way'!Y44+2*PI())/3)</f>
        <v>-0.3470570149072944</v>
      </c>
      <c r="AB44" s="11">
        <f>'OddsRatio_working_3-way'!X44^(1/3)*COS(('OddsRatio_working_3-way'!Y44+4*PI())/3)</f>
        <v>-0.18969226278216975</v>
      </c>
      <c r="AC44" s="11">
        <f>'OddsRatio_working_3-way'!X44^(1/3)*SIN('OddsRatio_working_3-way'!Y44/3)</f>
        <v>9.085458200039942E-2</v>
      </c>
      <c r="AD44" s="11">
        <f>'OddsRatio_working_3-way'!X44^(1/3)*SIN(('OddsRatio_working_3-way'!Y44+2*PI())/3)</f>
        <v>0.41941121894182465</v>
      </c>
      <c r="AE44" s="11">
        <f>'OddsRatio_working_3-way'!X44^(1/3)*SIN(('OddsRatio_working_3-way'!Y44+4*PI())/3)</f>
        <v>-0.51026580094222407</v>
      </c>
      <c r="AF44" s="11">
        <f>-'OddsRatio_working_3-way'!U44/(3*'OddsRatio_working_3-way'!X44^(1/3))*COS(('OddsRatio_working_3-way'!Y44)/3)</f>
        <v>0.53674927768946423</v>
      </c>
      <c r="AG44" s="11">
        <f>-'OddsRatio_working_3-way'!U44/(3*'OddsRatio_working_3-way'!X44^(1/3))*COS(('OddsRatio_working_3-way'!Y44+2*PI())/3)</f>
        <v>-0.34705701490729424</v>
      </c>
      <c r="AH44" s="11">
        <f>-'OddsRatio_working_3-way'!U44/(3*'OddsRatio_working_3-way'!X44^(1/3))*COS(('OddsRatio_working_3-way'!Y44+4*PI())/3)</f>
        <v>-0.18969226278216969</v>
      </c>
      <c r="AI44" s="11">
        <f>'OddsRatio_working_3-way'!U44/(3*'OddsRatio_working_3-way'!X44^(1/3))*SIN(('OddsRatio_working_3-way'!Y44)/3)</f>
        <v>-9.0854582000399378E-2</v>
      </c>
      <c r="AJ44" s="11">
        <f>'OddsRatio_working_3-way'!U44/(3*'OddsRatio_working_3-way'!X44^(1/3))*SIN(('OddsRatio_working_3-way'!Y44+2*PI())/3)</f>
        <v>-0.41941121894182448</v>
      </c>
      <c r="AK44" s="11">
        <f>'OddsRatio_working_3-way'!U44/(3*'OddsRatio_working_3-way'!X44^(1/3))*SIN(('OddsRatio_working_3-way'!Y44+4*PI())/3)</f>
        <v>0.51026580094222385</v>
      </c>
      <c r="AL44" s="11">
        <f>'OddsRatio_working_3-way'!Z44+'OddsRatio_working_3-way'!AF44</f>
        <v>1.0734985553789287</v>
      </c>
      <c r="AM44" s="11">
        <f>'OddsRatio_working_3-way'!AA44+'OddsRatio_working_3-way'!AG44</f>
        <v>-0.6941140298145887</v>
      </c>
      <c r="AN44" s="11">
        <f>'OddsRatio_working_3-way'!AB44+'OddsRatio_working_3-way'!AH44</f>
        <v>-0.37938452556433944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1.0734985553789287</v>
      </c>
      <c r="AS44" s="11">
        <f>IF(('OddsRatio_working_3-way'!X44=0),IF(Q44&gt;0,-Q44^(1/3),(-Q44)^(1/3)),'OddsRatio_working_3-way'!AM44-'OddsRatio_working_3-way'!R44/3)</f>
        <v>-0.6941140298145887</v>
      </c>
      <c r="AT44" s="11">
        <f>IF(('OddsRatio_working_3-way'!X44=0),IF(Q44&gt;0,-Q44^(1/3),(-Q44)^(1/3)),'OddsRatio_working_3-way'!AN44-'OddsRatio_working_3-way'!R44/3)</f>
        <v>-0.37938452556433944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3.77</v>
      </c>
      <c r="B45" s="4">
        <f>IF('True_Odds_Calculator_3-way'!B44="","",'True_Odds_Calculator_3-way'!B44)</f>
        <v>3.01</v>
      </c>
      <c r="C45" s="4">
        <f>IF('True_Odds_Calculator_3-way'!C44="","",'True_Odds_Calculator_3-way'!C44)</f>
        <v>2.23</v>
      </c>
      <c r="D45" s="9">
        <f t="shared" si="13"/>
        <v>0.2518631950917874</v>
      </c>
      <c r="E45" s="9">
        <f t="shared" si="14"/>
        <v>0.31691467739180129</v>
      </c>
      <c r="F45" s="9">
        <f t="shared" si="15"/>
        <v>0.43122212751641154</v>
      </c>
      <c r="G45" s="9">
        <f t="shared" si="16"/>
        <v>1.0723499677597226</v>
      </c>
      <c r="H45" s="9">
        <f t="shared" si="17"/>
        <v>3.9704094106944305</v>
      </c>
      <c r="I45" s="9">
        <f t="shared" si="18"/>
        <v>3.1554234351970423</v>
      </c>
      <c r="J45" s="9">
        <f t="shared" si="19"/>
        <v>2.3189904603444584</v>
      </c>
      <c r="K45" s="11">
        <f t="shared" si="20"/>
        <v>0.26525198938992045</v>
      </c>
      <c r="L45" s="11">
        <f t="shared" si="21"/>
        <v>0.33222591362126247</v>
      </c>
      <c r="M45" s="11">
        <f t="shared" si="22"/>
        <v>0.44843049327354262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-0.27062519652448491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0.23749898786309043</v>
      </c>
      <c r="Q45" s="11">
        <f>2*'OddsRatio_working_3-way'!K45*'OddsRatio_working_3-way'!L45*'OddsRatio_working_3-way'!M45</f>
        <v>7.9034604946119955E-2</v>
      </c>
      <c r="R45" s="11">
        <f t="shared" si="23"/>
        <v>0</v>
      </c>
      <c r="S45" s="11">
        <f t="shared" si="24"/>
        <v>-0.87759377512951797</v>
      </c>
      <c r="T45" s="11">
        <f t="shared" si="25"/>
        <v>-0.29204451751398275</v>
      </c>
      <c r="U45" s="11">
        <f>'OddsRatio_working_3-way'!S45-'OddsRatio_working_3-way'!R45^2/3</f>
        <v>-0.87759377512951797</v>
      </c>
      <c r="V45" s="11">
        <f>'OddsRatio_working_3-way'!S45*'OddsRatio_working_3-way'!R45/3-2*'OddsRatio_working_3-way'!R45^3/27-'OddsRatio_working_3-way'!T45</f>
        <v>0.29204451751398275</v>
      </c>
      <c r="W45" s="11">
        <f>'OddsRatio_working_3-way'!V45^2+4*'OddsRatio_working_3-way'!U45^3/27</f>
        <v>-1.4842907913418718E-2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0.15821892121629583</v>
      </c>
      <c r="Y45" s="11">
        <f>IF('OddsRatio_working_3-way'!W45&gt;=0,IF('OddsRatio_working_3-way'!V45+SQRT('OddsRatio_working_3-way'!W45)&gt;0,0,PI()),ACOS('OddsRatio_working_3-way'!V45/(2*'OddsRatio_working_3-way'!X45)))</f>
        <v>0.39521776647647822</v>
      </c>
      <c r="Z45" s="11">
        <f>'OddsRatio_working_3-way'!X45^(1/3)*COS('OddsRatio_working_3-way'!Y45/3)</f>
        <v>0.5361749838798614</v>
      </c>
      <c r="AA45" s="11">
        <f>'OddsRatio_working_3-way'!X45^(1/3)*COS(('OddsRatio_working_3-way'!Y45+2*PI())/3)</f>
        <v>-0.32961580882290992</v>
      </c>
      <c r="AB45" s="11">
        <f>'OddsRatio_working_3-way'!X45^(1/3)*COS(('OddsRatio_working_3-way'!Y45+4*PI())/3)</f>
        <v>-0.20655917505695157</v>
      </c>
      <c r="AC45" s="11">
        <f>'OddsRatio_working_3-way'!X45^(1/3)*SIN('OddsRatio_working_3-way'!Y45/3)</f>
        <v>7.1046780630345405E-2</v>
      </c>
      <c r="AD45" s="11">
        <f>'OddsRatio_working_3-way'!X45^(1/3)*SIN(('OddsRatio_working_3-way'!Y45+2*PI())/3)</f>
        <v>0.42881776659849918</v>
      </c>
      <c r="AE45" s="11">
        <f>'OddsRatio_working_3-way'!X45^(1/3)*SIN(('OddsRatio_working_3-way'!Y45+4*PI())/3)</f>
        <v>-0.49986454722884449</v>
      </c>
      <c r="AF45" s="11">
        <f>-'OddsRatio_working_3-way'!U45/(3*'OddsRatio_working_3-way'!X45^(1/3))*COS(('OddsRatio_working_3-way'!Y45)/3)</f>
        <v>0.53617498387986129</v>
      </c>
      <c r="AG45" s="11">
        <f>-'OddsRatio_working_3-way'!U45/(3*'OddsRatio_working_3-way'!X45^(1/3))*COS(('OddsRatio_working_3-way'!Y45+2*PI())/3)</f>
        <v>-0.32961580882290986</v>
      </c>
      <c r="AH45" s="11">
        <f>-'OddsRatio_working_3-way'!U45/(3*'OddsRatio_working_3-way'!X45^(1/3))*COS(('OddsRatio_working_3-way'!Y45+4*PI())/3)</f>
        <v>-0.20655917505695151</v>
      </c>
      <c r="AI45" s="11">
        <f>'OddsRatio_working_3-way'!U45/(3*'OddsRatio_working_3-way'!X45^(1/3))*SIN(('OddsRatio_working_3-way'!Y45)/3)</f>
        <v>-7.1046780630345391E-2</v>
      </c>
      <c r="AJ45" s="11">
        <f>'OddsRatio_working_3-way'!U45/(3*'OddsRatio_working_3-way'!X45^(1/3))*SIN(('OddsRatio_working_3-way'!Y45+2*PI())/3)</f>
        <v>-0.42881776659849913</v>
      </c>
      <c r="AK45" s="11">
        <f>'OddsRatio_working_3-way'!U45/(3*'OddsRatio_working_3-way'!X45^(1/3))*SIN(('OddsRatio_working_3-way'!Y45+4*PI())/3)</f>
        <v>0.49986454722884438</v>
      </c>
      <c r="AL45" s="11">
        <f>'OddsRatio_working_3-way'!Z45+'OddsRatio_working_3-way'!AF45</f>
        <v>1.0723499677597226</v>
      </c>
      <c r="AM45" s="11">
        <f>'OddsRatio_working_3-way'!AA45+'OddsRatio_working_3-way'!AG45</f>
        <v>-0.65923161764581972</v>
      </c>
      <c r="AN45" s="11">
        <f>'OddsRatio_working_3-way'!AB45+'OddsRatio_working_3-way'!AH45</f>
        <v>-0.41311835011390308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1.0723499677597226</v>
      </c>
      <c r="AS45" s="11">
        <f>IF(('OddsRatio_working_3-way'!X45=0),IF(Q45&gt;0,-Q45^(1/3),(-Q45)^(1/3)),'OddsRatio_working_3-way'!AM45-'OddsRatio_working_3-way'!R45/3)</f>
        <v>-0.65923161764581972</v>
      </c>
      <c r="AT45" s="11">
        <f>IF(('OddsRatio_working_3-way'!X45=0),IF(Q45&gt;0,-Q45^(1/3),(-Q45)^(1/3)),'OddsRatio_working_3-way'!AN45-'OddsRatio_working_3-way'!R45/3)</f>
        <v>-0.41311835011390308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2.5099999999999998</v>
      </c>
      <c r="B46" s="4">
        <f>IF('True_Odds_Calculator_3-way'!B45="","",'True_Odds_Calculator_3-way'!B45)</f>
        <v>3.64</v>
      </c>
      <c r="C46" s="4">
        <f>IF('True_Odds_Calculator_3-way'!C45="","",'True_Odds_Calculator_3-way'!C45)</f>
        <v>2.77</v>
      </c>
      <c r="D46" s="9">
        <f t="shared" si="13"/>
        <v>0.38615457047181317</v>
      </c>
      <c r="E46" s="9">
        <f t="shared" si="14"/>
        <v>0.26460401410981477</v>
      </c>
      <c r="F46" s="9">
        <f t="shared" si="15"/>
        <v>0.34924141541837223</v>
      </c>
      <c r="G46" s="9">
        <f t="shared" si="16"/>
        <v>1.0527394548476416</v>
      </c>
      <c r="H46" s="9">
        <f t="shared" si="17"/>
        <v>2.5896365768199385</v>
      </c>
      <c r="I46" s="9">
        <f t="shared" si="18"/>
        <v>3.7792321607977741</v>
      </c>
      <c r="J46" s="9">
        <f t="shared" si="19"/>
        <v>2.8633488350803251</v>
      </c>
      <c r="K46" s="11">
        <f t="shared" si="20"/>
        <v>0.39840637450199207</v>
      </c>
      <c r="L46" s="11">
        <f t="shared" si="21"/>
        <v>0.27472527472527469</v>
      </c>
      <c r="M46" s="11">
        <f t="shared" si="22"/>
        <v>0.36101083032490977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-0.27880417078857966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0.23391971843652481</v>
      </c>
      <c r="Q46" s="11">
        <f>2*'OddsRatio_working_3-way'!K46*'OddsRatio_working_3-way'!L46*'OddsRatio_working_3-way'!M46</f>
        <v>7.9026931904231379E-2</v>
      </c>
      <c r="R46" s="11">
        <f t="shared" si="23"/>
        <v>0</v>
      </c>
      <c r="S46" s="11">
        <f t="shared" si="24"/>
        <v>-0.83901082890868506</v>
      </c>
      <c r="T46" s="11">
        <f t="shared" si="25"/>
        <v>-0.28344960436104233</v>
      </c>
      <c r="U46" s="11">
        <f>'OddsRatio_working_3-way'!S46-'OddsRatio_working_3-way'!R46^2/3</f>
        <v>-0.83901082890868506</v>
      </c>
      <c r="V46" s="11">
        <f>'OddsRatio_working_3-way'!S46*'OddsRatio_working_3-way'!R46/3-2*'OddsRatio_working_3-way'!R46^3/27-'OddsRatio_working_3-way'!T46</f>
        <v>0.28344960436104233</v>
      </c>
      <c r="W46" s="11">
        <f>'OddsRatio_working_3-way'!V46^2+4*'OddsRatio_working_3-way'!U46^3/27</f>
        <v>-7.1544828814721906E-3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0.14790044041001332</v>
      </c>
      <c r="Y46" s="11">
        <f>IF('OddsRatio_working_3-way'!W46&gt;=0,IF('OddsRatio_working_3-way'!V46+SQRT('OddsRatio_working_3-way'!W46)&gt;0,0,PI()),ACOS('OddsRatio_working_3-way'!V46/(2*'OddsRatio_working_3-way'!X46)))</f>
        <v>0.28999737606932574</v>
      </c>
      <c r="Z46" s="11">
        <f>'OddsRatio_working_3-way'!X46^(1/3)*COS('OddsRatio_working_3-way'!Y46/3)</f>
        <v>0.52636972742382082</v>
      </c>
      <c r="AA46" s="11">
        <f>'OddsRatio_working_3-way'!X46^(1/3)*COS(('OddsRatio_working_3-way'!Y46+2*PI())/3)</f>
        <v>-0.30738768902885844</v>
      </c>
      <c r="AB46" s="11">
        <f>'OddsRatio_working_3-way'!X46^(1/3)*COS(('OddsRatio_working_3-way'!Y46+4*PI())/3)</f>
        <v>-0.21898203839496236</v>
      </c>
      <c r="AC46" s="11">
        <f>'OddsRatio_working_3-way'!X46^(1/3)*SIN('OddsRatio_working_3-way'!Y46/3)</f>
        <v>5.1041026191363942E-2</v>
      </c>
      <c r="AD46" s="11">
        <f>'OddsRatio_working_3-way'!X46^(1/3)*SIN(('OddsRatio_working_3-way'!Y46+2*PI())/3)</f>
        <v>0.43032904263643745</v>
      </c>
      <c r="AE46" s="11">
        <f>'OddsRatio_working_3-way'!X46^(1/3)*SIN(('OddsRatio_working_3-way'!Y46+4*PI())/3)</f>
        <v>-0.48137006882780137</v>
      </c>
      <c r="AF46" s="11">
        <f>-'OddsRatio_working_3-way'!U46/(3*'OddsRatio_working_3-way'!X46^(1/3))*COS(('OddsRatio_working_3-way'!Y46)/3)</f>
        <v>0.52636972742382082</v>
      </c>
      <c r="AG46" s="11">
        <f>-'OddsRatio_working_3-way'!U46/(3*'OddsRatio_working_3-way'!X46^(1/3))*COS(('OddsRatio_working_3-way'!Y46+2*PI())/3)</f>
        <v>-0.30738768902885844</v>
      </c>
      <c r="AH46" s="11">
        <f>-'OddsRatio_working_3-way'!U46/(3*'OddsRatio_working_3-way'!X46^(1/3))*COS(('OddsRatio_working_3-way'!Y46+4*PI())/3)</f>
        <v>-0.21898203839496236</v>
      </c>
      <c r="AI46" s="11">
        <f>'OddsRatio_working_3-way'!U46/(3*'OddsRatio_working_3-way'!X46^(1/3))*SIN(('OddsRatio_working_3-way'!Y46)/3)</f>
        <v>-5.1041026191363942E-2</v>
      </c>
      <c r="AJ46" s="11">
        <f>'OddsRatio_working_3-way'!U46/(3*'OddsRatio_working_3-way'!X46^(1/3))*SIN(('OddsRatio_working_3-way'!Y46+2*PI())/3)</f>
        <v>-0.43032904263643745</v>
      </c>
      <c r="AK46" s="11">
        <f>'OddsRatio_working_3-way'!U46/(3*'OddsRatio_working_3-way'!X46^(1/3))*SIN(('OddsRatio_working_3-way'!Y46+4*PI())/3)</f>
        <v>0.48137006882780137</v>
      </c>
      <c r="AL46" s="11">
        <f>'OddsRatio_working_3-way'!Z46+'OddsRatio_working_3-way'!AF46</f>
        <v>1.0527394548476416</v>
      </c>
      <c r="AM46" s="11">
        <f>'OddsRatio_working_3-way'!AA46+'OddsRatio_working_3-way'!AG46</f>
        <v>-0.61477537805771687</v>
      </c>
      <c r="AN46" s="11">
        <f>'OddsRatio_working_3-way'!AB46+'OddsRatio_working_3-way'!AH46</f>
        <v>-0.43796407678992472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1.0527394548476416</v>
      </c>
      <c r="AS46" s="11">
        <f>IF(('OddsRatio_working_3-way'!X46=0),IF(Q46&gt;0,-Q46^(1/3),(-Q46)^(1/3)),'OddsRatio_working_3-way'!AM46-'OddsRatio_working_3-way'!R46/3)</f>
        <v>-0.61477537805771687</v>
      </c>
      <c r="AT46" s="11">
        <f>IF(('OddsRatio_working_3-way'!X46=0),IF(Q46&gt;0,-Q46^(1/3),(-Q46)^(1/3)),'OddsRatio_working_3-way'!AN46-'OddsRatio_working_3-way'!R46/3)</f>
        <v>-0.43796407678992472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1.6</v>
      </c>
      <c r="B47" s="4">
        <f>IF('True_Odds_Calculator_3-way'!B46="","",'True_Odds_Calculator_3-way'!B46)</f>
        <v>4.5999999999999996</v>
      </c>
      <c r="C47" s="4">
        <f>IF('True_Odds_Calculator_3-way'!C46="","",'True_Odds_Calculator_3-way'!C46)</f>
        <v>5.1100000000000003</v>
      </c>
      <c r="D47" s="9">
        <f t="shared" si="13"/>
        <v>0.60885048525591756</v>
      </c>
      <c r="E47" s="9">
        <f t="shared" si="14"/>
        <v>0.2059886610985372</v>
      </c>
      <c r="F47" s="9">
        <f t="shared" si="15"/>
        <v>0.18516085364554521</v>
      </c>
      <c r="G47" s="9">
        <f t="shared" si="16"/>
        <v>1.0707322630001435</v>
      </c>
      <c r="H47" s="9">
        <f t="shared" si="17"/>
        <v>1.642439357800086</v>
      </c>
      <c r="I47" s="9">
        <f t="shared" si="18"/>
        <v>4.8546361468005159</v>
      </c>
      <c r="J47" s="9">
        <f t="shared" si="19"/>
        <v>5.4007096009305906</v>
      </c>
      <c r="K47" s="11">
        <f t="shared" si="20"/>
        <v>0.625</v>
      </c>
      <c r="L47" s="11">
        <f t="shared" si="21"/>
        <v>0.21739130434782611</v>
      </c>
      <c r="M47" s="11">
        <f t="shared" si="22"/>
        <v>0.19569471624266144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-0.23604611588530588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0.22095422445333107</v>
      </c>
      <c r="Q47" s="11">
        <f>2*'OddsRatio_working_3-way'!K47*'OddsRatio_working_3-way'!L47*'OddsRatio_working_3-way'!M47</f>
        <v>5.3177912022462352E-2</v>
      </c>
      <c r="R47" s="11">
        <f t="shared" si="23"/>
        <v>0</v>
      </c>
      <c r="S47" s="11">
        <f t="shared" si="24"/>
        <v>-0.93606380102730469</v>
      </c>
      <c r="T47" s="11">
        <f t="shared" si="25"/>
        <v>-0.22528611336397225</v>
      </c>
      <c r="U47" s="11">
        <f>'OddsRatio_working_3-way'!S47-'OddsRatio_working_3-way'!R47^2/3</f>
        <v>-0.93606380102730469</v>
      </c>
      <c r="V47" s="11">
        <f>'OddsRatio_working_3-way'!S47*'OddsRatio_working_3-way'!R47/3-2*'OddsRatio_working_3-way'!R47^3/27-'OddsRatio_working_3-way'!T47</f>
        <v>0.22528611336397225</v>
      </c>
      <c r="W47" s="11">
        <f>'OddsRatio_working_3-way'!V47^2+4*'OddsRatio_working_3-way'!U47^3/27</f>
        <v>-7.0756323407559274E-2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0.17429153470708483</v>
      </c>
      <c r="Y47" s="11">
        <f>IF('OddsRatio_working_3-way'!W47&gt;=0,IF('OddsRatio_working_3-way'!V47+SQRT('OddsRatio_working_3-way'!W47)&gt;0,0,PI()),ACOS('OddsRatio_working_3-way'!V47/(2*'OddsRatio_working_3-way'!X47)))</f>
        <v>0.868082401409624</v>
      </c>
      <c r="Z47" s="11">
        <f>'OddsRatio_working_3-way'!X47^(1/3)*COS('OddsRatio_working_3-way'!Y47/3)</f>
        <v>0.53536613150007173</v>
      </c>
      <c r="AA47" s="11">
        <f>'OddsRatio_working_3-way'!X47^(1/3)*COS(('OddsRatio_working_3-way'!Y47+2*PI())/3)</f>
        <v>-0.40571668190498583</v>
      </c>
      <c r="AB47" s="11">
        <f>'OddsRatio_working_3-way'!X47^(1/3)*COS(('OddsRatio_working_3-way'!Y47+4*PI())/3)</f>
        <v>-0.12964944959508601</v>
      </c>
      <c r="AC47" s="11">
        <f>'OddsRatio_working_3-way'!X47^(1/3)*SIN('OddsRatio_working_3-way'!Y47/3)</f>
        <v>0.15938749088855583</v>
      </c>
      <c r="AD47" s="11">
        <f>'OddsRatio_working_3-way'!X47^(1/3)*SIN(('OddsRatio_working_3-way'!Y47+2*PI())/3)</f>
        <v>0.38394692476058467</v>
      </c>
      <c r="AE47" s="11">
        <f>'OddsRatio_working_3-way'!X47^(1/3)*SIN(('OddsRatio_working_3-way'!Y47+4*PI())/3)</f>
        <v>-0.54333441564914031</v>
      </c>
      <c r="AF47" s="11">
        <f>-'OddsRatio_working_3-way'!U47/(3*'OddsRatio_working_3-way'!X47^(1/3))*COS(('OddsRatio_working_3-way'!Y47)/3)</f>
        <v>0.53536613150007173</v>
      </c>
      <c r="AG47" s="11">
        <f>-'OddsRatio_working_3-way'!U47/(3*'OddsRatio_working_3-way'!X47^(1/3))*COS(('OddsRatio_working_3-way'!Y47+2*PI())/3)</f>
        <v>-0.40571668190498583</v>
      </c>
      <c r="AH47" s="11">
        <f>-'OddsRatio_working_3-way'!U47/(3*'OddsRatio_working_3-way'!X47^(1/3))*COS(('OddsRatio_working_3-way'!Y47+4*PI())/3)</f>
        <v>-0.12964944959508601</v>
      </c>
      <c r="AI47" s="11">
        <f>'OddsRatio_working_3-way'!U47/(3*'OddsRatio_working_3-way'!X47^(1/3))*SIN(('OddsRatio_working_3-way'!Y47)/3)</f>
        <v>-0.15938749088855583</v>
      </c>
      <c r="AJ47" s="11">
        <f>'OddsRatio_working_3-way'!U47/(3*'OddsRatio_working_3-way'!X47^(1/3))*SIN(('OddsRatio_working_3-way'!Y47+2*PI())/3)</f>
        <v>-0.38394692476058467</v>
      </c>
      <c r="AK47" s="11">
        <f>'OddsRatio_working_3-way'!U47/(3*'OddsRatio_working_3-way'!X47^(1/3))*SIN(('OddsRatio_working_3-way'!Y47+4*PI())/3)</f>
        <v>0.54333441564914031</v>
      </c>
      <c r="AL47" s="11">
        <f>'OddsRatio_working_3-way'!Z47+'OddsRatio_working_3-way'!AF47</f>
        <v>1.0707322630001435</v>
      </c>
      <c r="AM47" s="11">
        <f>'OddsRatio_working_3-way'!AA47+'OddsRatio_working_3-way'!AG47</f>
        <v>-0.81143336380997166</v>
      </c>
      <c r="AN47" s="11">
        <f>'OddsRatio_working_3-way'!AB47+'OddsRatio_working_3-way'!AH47</f>
        <v>-0.25929889919017202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1.0707322630001435</v>
      </c>
      <c r="AS47" s="11">
        <f>IF(('OddsRatio_working_3-way'!X47=0),IF(Q47&gt;0,-Q47^(1/3),(-Q47)^(1/3)),'OddsRatio_working_3-way'!AM47-'OddsRatio_working_3-way'!R47/3)</f>
        <v>-0.81143336380997166</v>
      </c>
      <c r="AT47" s="11">
        <f>IF(('OddsRatio_working_3-way'!X47=0),IF(Q47&gt;0,-Q47^(1/3),(-Q47)^(1/3)),'OddsRatio_working_3-way'!AN47-'OddsRatio_working_3-way'!R47/3)</f>
        <v>-0.25929889919017202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4.13</v>
      </c>
      <c r="C48" s="4">
        <f>IF('True_Odds_Calculator_3-way'!C47="","",'True_Odds_Calculator_3-way'!C47)</f>
        <v>4.46</v>
      </c>
      <c r="D48" s="9">
        <f t="shared" si="13"/>
        <v>0.55396791910960208</v>
      </c>
      <c r="E48" s="9">
        <f t="shared" si="14"/>
        <v>0.23169695556873759</v>
      </c>
      <c r="F48" s="9">
        <f t="shared" si="15"/>
        <v>0.21433512532166032</v>
      </c>
      <c r="G48" s="9">
        <f t="shared" si="16"/>
        <v>1.0594193214371592</v>
      </c>
      <c r="H48" s="9">
        <f t="shared" si="17"/>
        <v>1.8051586842922411</v>
      </c>
      <c r="I48" s="9">
        <f t="shared" si="18"/>
        <v>4.3159824760983092</v>
      </c>
      <c r="J48" s="9">
        <f t="shared" si="19"/>
        <v>4.6655908521725706</v>
      </c>
      <c r="K48" s="11">
        <f t="shared" si="20"/>
        <v>0.56818181818181823</v>
      </c>
      <c r="L48" s="11">
        <f t="shared" si="21"/>
        <v>0.24213075060532688</v>
      </c>
      <c r="M48" s="11">
        <f t="shared" si="22"/>
        <v>0.22421524663677131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-0.25388465376684588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0.2267199624119895</v>
      </c>
      <c r="Q48" s="11">
        <f>2*'OddsRatio_working_3-way'!K48*'OddsRatio_working_3-way'!L48*'OddsRatio_working_3-way'!M48</f>
        <v>6.1692506778772652E-2</v>
      </c>
      <c r="R48" s="11">
        <f t="shared" si="23"/>
        <v>0</v>
      </c>
      <c r="S48" s="11">
        <f t="shared" si="24"/>
        <v>-0.89300380723364636</v>
      </c>
      <c r="T48" s="11">
        <f t="shared" si="25"/>
        <v>-0.24299423326085617</v>
      </c>
      <c r="U48" s="11">
        <f>'OddsRatio_working_3-way'!S48-'OddsRatio_working_3-way'!R48^2/3</f>
        <v>-0.89300380723364636</v>
      </c>
      <c r="V48" s="11">
        <f>'OddsRatio_working_3-way'!S48*'OddsRatio_working_3-way'!R48/3-2*'OddsRatio_working_3-way'!R48^3/27-'OddsRatio_working_3-way'!T48</f>
        <v>0.24299423326085617</v>
      </c>
      <c r="W48" s="11">
        <f>'OddsRatio_working_3-way'!V48^2+4*'OddsRatio_working_3-way'!U48^3/27</f>
        <v>-4.6454701159424086E-2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0.16240450929504349</v>
      </c>
      <c r="Y48" s="11">
        <f>IF('OddsRatio_working_3-way'!W48&gt;=0,IF('OddsRatio_working_3-way'!V48+SQRT('OddsRatio_working_3-way'!W48)&gt;0,0,PI()),ACOS('OddsRatio_working_3-way'!V48/(2*'OddsRatio_working_3-way'!X48)))</f>
        <v>0.72558074671292339</v>
      </c>
      <c r="Z48" s="11">
        <f>'OddsRatio_working_3-way'!X48^(1/3)*COS('OddsRatio_working_3-way'!Y48/3)</f>
        <v>0.52970966071857961</v>
      </c>
      <c r="AA48" s="11">
        <f>'OddsRatio_working_3-way'!X48^(1/3)*COS(('OddsRatio_working_3-way'!Y48+2*PI())/3)</f>
        <v>-0.37802155830733569</v>
      </c>
      <c r="AB48" s="11">
        <f>'OddsRatio_working_3-way'!X48^(1/3)*COS(('OddsRatio_working_3-way'!Y48+4*PI())/3)</f>
        <v>-0.15168810241124411</v>
      </c>
      <c r="AC48" s="11">
        <f>'OddsRatio_working_3-way'!X48^(1/3)*SIN('OddsRatio_working_3-way'!Y48/3)</f>
        <v>0.13067368168822696</v>
      </c>
      <c r="AD48" s="11">
        <f>'OddsRatio_working_3-way'!X48^(1/3)*SIN(('OddsRatio_working_3-way'!Y48+2*PI())/3)</f>
        <v>0.39340518196821256</v>
      </c>
      <c r="AE48" s="11">
        <f>'OddsRatio_working_3-way'!X48^(1/3)*SIN(('OddsRatio_working_3-way'!Y48+4*PI())/3)</f>
        <v>-0.52407886365643941</v>
      </c>
      <c r="AF48" s="11">
        <f>-'OddsRatio_working_3-way'!U48/(3*'OddsRatio_working_3-way'!X48^(1/3))*COS(('OddsRatio_working_3-way'!Y48)/3)</f>
        <v>0.5297096607185795</v>
      </c>
      <c r="AG48" s="11">
        <f>-'OddsRatio_working_3-way'!U48/(3*'OddsRatio_working_3-way'!X48^(1/3))*COS(('OddsRatio_working_3-way'!Y48+2*PI())/3)</f>
        <v>-0.37802155830733558</v>
      </c>
      <c r="AH48" s="11">
        <f>-'OddsRatio_working_3-way'!U48/(3*'OddsRatio_working_3-way'!X48^(1/3))*COS(('OddsRatio_working_3-way'!Y48+4*PI())/3)</f>
        <v>-0.15168810241124409</v>
      </c>
      <c r="AI48" s="11">
        <f>'OddsRatio_working_3-way'!U48/(3*'OddsRatio_working_3-way'!X48^(1/3))*SIN(('OddsRatio_working_3-way'!Y48)/3)</f>
        <v>-0.13067368168822693</v>
      </c>
      <c r="AJ48" s="11">
        <f>'OddsRatio_working_3-way'!U48/(3*'OddsRatio_working_3-way'!X48^(1/3))*SIN(('OddsRatio_working_3-way'!Y48+2*PI())/3)</f>
        <v>-0.39340518196821245</v>
      </c>
      <c r="AK48" s="11">
        <f>'OddsRatio_working_3-way'!U48/(3*'OddsRatio_working_3-way'!X48^(1/3))*SIN(('OddsRatio_working_3-way'!Y48+4*PI())/3)</f>
        <v>0.5240788636564393</v>
      </c>
      <c r="AL48" s="11">
        <f>'OddsRatio_working_3-way'!Z48+'OddsRatio_working_3-way'!AF48</f>
        <v>1.0594193214371592</v>
      </c>
      <c r="AM48" s="11">
        <f>'OddsRatio_working_3-way'!AA48+'OddsRatio_working_3-way'!AG48</f>
        <v>-0.75604311661467127</v>
      </c>
      <c r="AN48" s="11">
        <f>'OddsRatio_working_3-way'!AB48+'OddsRatio_working_3-way'!AH48</f>
        <v>-0.30337620482248817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1.0594193214371592</v>
      </c>
      <c r="AS48" s="11">
        <f>IF(('OddsRatio_working_3-way'!X48=0),IF(Q48&gt;0,-Q48^(1/3),(-Q48)^(1/3)),'OddsRatio_working_3-way'!AM48-'OddsRatio_working_3-way'!R48/3)</f>
        <v>-0.75604311661467127</v>
      </c>
      <c r="AT48" s="11">
        <f>IF(('OddsRatio_working_3-way'!X48=0),IF(Q48&gt;0,-Q48^(1/3),(-Q48)^(1/3)),'OddsRatio_working_3-way'!AN48-'OddsRatio_working_3-way'!R48/3)</f>
        <v>-0.30337620482248817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2.79</v>
      </c>
      <c r="B49" s="4">
        <f>IF('True_Odds_Calculator_3-way'!B48="","",'True_Odds_Calculator_3-way'!B48)</f>
        <v>3.52</v>
      </c>
      <c r="C49" s="4">
        <f>IF('True_Odds_Calculator_3-way'!C48="","",'True_Odds_Calculator_3-way'!C48)</f>
        <v>2.6</v>
      </c>
      <c r="D49" s="9">
        <f t="shared" si="13"/>
        <v>0.34910706452909179</v>
      </c>
      <c r="E49" s="9">
        <f t="shared" si="14"/>
        <v>0.27587627181264535</v>
      </c>
      <c r="F49" s="9">
        <f t="shared" si="15"/>
        <v>0.37501666365826286</v>
      </c>
      <c r="G49" s="9">
        <f t="shared" si="16"/>
        <v>1.0415926092541223</v>
      </c>
      <c r="H49" s="9">
        <f t="shared" si="17"/>
        <v>2.8644507705648792</v>
      </c>
      <c r="I49" s="9">
        <f t="shared" si="18"/>
        <v>3.6248133753203886</v>
      </c>
      <c r="J49" s="9">
        <f t="shared" si="19"/>
        <v>2.666548174806596</v>
      </c>
      <c r="K49" s="11">
        <f t="shared" si="20"/>
        <v>0.35842293906810035</v>
      </c>
      <c r="L49" s="11">
        <f t="shared" si="21"/>
        <v>0.28409090909090912</v>
      </c>
      <c r="M49" s="11">
        <f t="shared" si="22"/>
        <v>0.38461538461538458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-0.282652831039928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0.23145537258440488</v>
      </c>
      <c r="Q49" s="11">
        <f>2*'OddsRatio_working_3-way'!K49*'OddsRatio_working_3-way'!L49*'OddsRatio_working_3-way'!M49</f>
        <v>7.8326691229917034E-2</v>
      </c>
      <c r="R49" s="11">
        <f t="shared" si="23"/>
        <v>0</v>
      </c>
      <c r="S49" s="11">
        <f t="shared" si="24"/>
        <v>-0.81886805001330099</v>
      </c>
      <c r="T49" s="11">
        <f t="shared" si="25"/>
        <v>-0.27711270728030485</v>
      </c>
      <c r="U49" s="11">
        <f>'OddsRatio_working_3-way'!S49-'OddsRatio_working_3-way'!R49^2/3</f>
        <v>-0.81886805001330099</v>
      </c>
      <c r="V49" s="11">
        <f>'OddsRatio_working_3-way'!S49*'OddsRatio_working_3-way'!R49/3-2*'OddsRatio_working_3-way'!R49^3/27-'OddsRatio_working_3-way'!T49</f>
        <v>0.27711270728030485</v>
      </c>
      <c r="W49" s="11">
        <f>'OddsRatio_working_3-way'!V49^2+4*'OddsRatio_working_3-way'!U49^3/27</f>
        <v>-4.5548853987358029E-3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0.14260639706457398</v>
      </c>
      <c r="Y49" s="11">
        <f>IF('OddsRatio_working_3-way'!W49&gt;=0,IF('OddsRatio_working_3-way'!V49+SQRT('OddsRatio_working_3-way'!W49)&gt;0,0,PI()),ACOS('OddsRatio_working_3-way'!V49/(2*'OddsRatio_working_3-way'!X49)))</f>
        <v>0.23889582698483092</v>
      </c>
      <c r="Z49" s="11">
        <f>'OddsRatio_working_3-way'!X49^(1/3)*COS('OddsRatio_working_3-way'!Y49/3)</f>
        <v>0.52079630462706117</v>
      </c>
      <c r="AA49" s="11">
        <f>'OddsRatio_working_3-way'!X49^(1/3)*COS(('OddsRatio_working_3-way'!Y49+2*PI())/3)</f>
        <v>-0.29639008638803188</v>
      </c>
      <c r="AB49" s="11">
        <f>'OddsRatio_working_3-way'!X49^(1/3)*COS(('OddsRatio_working_3-way'!Y49+4*PI())/3)</f>
        <v>-0.22440621823902954</v>
      </c>
      <c r="AC49" s="11">
        <f>'OddsRatio_working_3-way'!X49^(1/3)*SIN('OddsRatio_working_3-way'!Y49/3)</f>
        <v>4.1559905653137261E-2</v>
      </c>
      <c r="AD49" s="11">
        <f>'OddsRatio_working_3-way'!X49^(1/3)*SIN(('OddsRatio_working_3-way'!Y49+2*PI())/3)</f>
        <v>0.43024287717752546</v>
      </c>
      <c r="AE49" s="11">
        <f>'OddsRatio_working_3-way'!X49^(1/3)*SIN(('OddsRatio_working_3-way'!Y49+4*PI())/3)</f>
        <v>-0.47180278283066257</v>
      </c>
      <c r="AF49" s="11">
        <f>-'OddsRatio_working_3-way'!U49/(3*'OddsRatio_working_3-way'!X49^(1/3))*COS(('OddsRatio_working_3-way'!Y49)/3)</f>
        <v>0.52079630462706117</v>
      </c>
      <c r="AG49" s="11">
        <f>-'OddsRatio_working_3-way'!U49/(3*'OddsRatio_working_3-way'!X49^(1/3))*COS(('OddsRatio_working_3-way'!Y49+2*PI())/3)</f>
        <v>-0.29639008638803188</v>
      </c>
      <c r="AH49" s="11">
        <f>-'OddsRatio_working_3-way'!U49/(3*'OddsRatio_working_3-way'!X49^(1/3))*COS(('OddsRatio_working_3-way'!Y49+4*PI())/3)</f>
        <v>-0.22440621823902954</v>
      </c>
      <c r="AI49" s="11">
        <f>'OddsRatio_working_3-way'!U49/(3*'OddsRatio_working_3-way'!X49^(1/3))*SIN(('OddsRatio_working_3-way'!Y49)/3)</f>
        <v>-4.1559905653137261E-2</v>
      </c>
      <c r="AJ49" s="11">
        <f>'OddsRatio_working_3-way'!U49/(3*'OddsRatio_working_3-way'!X49^(1/3))*SIN(('OddsRatio_working_3-way'!Y49+2*PI())/3)</f>
        <v>-0.43024287717752546</v>
      </c>
      <c r="AK49" s="11">
        <f>'OddsRatio_working_3-way'!U49/(3*'OddsRatio_working_3-way'!X49^(1/3))*SIN(('OddsRatio_working_3-way'!Y49+4*PI())/3)</f>
        <v>0.47180278283066257</v>
      </c>
      <c r="AL49" s="11">
        <f>'OddsRatio_working_3-way'!Z49+'OddsRatio_working_3-way'!AF49</f>
        <v>1.0415926092541223</v>
      </c>
      <c r="AM49" s="11">
        <f>'OddsRatio_working_3-way'!AA49+'OddsRatio_working_3-way'!AG49</f>
        <v>-0.59278017277606376</v>
      </c>
      <c r="AN49" s="11">
        <f>'OddsRatio_working_3-way'!AB49+'OddsRatio_working_3-way'!AH49</f>
        <v>-0.44881243647805907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1.0415926092541223</v>
      </c>
      <c r="AS49" s="11">
        <f>IF(('OddsRatio_working_3-way'!X49=0),IF(Q49&gt;0,-Q49^(1/3),(-Q49)^(1/3)),'OddsRatio_working_3-way'!AM49-'OddsRatio_working_3-way'!R49/3)</f>
        <v>-0.59278017277606376</v>
      </c>
      <c r="AT49" s="11">
        <f>IF(('OddsRatio_working_3-way'!X49=0),IF(Q49&gt;0,-Q49^(1/3),(-Q49)^(1/3)),'OddsRatio_working_3-way'!AN49-'OddsRatio_working_3-way'!R49/3)</f>
        <v>-0.44881243647805907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3.7</v>
      </c>
      <c r="C50" s="4">
        <f>IF('True_Odds_Calculator_3-way'!C49="","",'True_Odds_Calculator_3-way'!C49)</f>
        <v>3.6</v>
      </c>
      <c r="D50" s="9">
        <f t="shared" si="13"/>
        <v>0.47243497035969523</v>
      </c>
      <c r="E50" s="9">
        <f t="shared" si="14"/>
        <v>0.26011808599498398</v>
      </c>
      <c r="F50" s="9">
        <f t="shared" si="15"/>
        <v>0.26744694364532084</v>
      </c>
      <c r="G50" s="9">
        <f t="shared" si="16"/>
        <v>1.0534843721926377</v>
      </c>
      <c r="H50" s="9">
        <f t="shared" si="17"/>
        <v>2.1166934345241959</v>
      </c>
      <c r="I50" s="9">
        <f t="shared" si="18"/>
        <v>3.8444078049201225</v>
      </c>
      <c r="J50" s="9">
        <f t="shared" si="19"/>
        <v>3.7390593677008566</v>
      </c>
      <c r="K50" s="11">
        <f t="shared" si="20"/>
        <v>0.4854368932038835</v>
      </c>
      <c r="L50" s="11">
        <f t="shared" si="21"/>
        <v>0.27027027027027023</v>
      </c>
      <c r="M50" s="11">
        <f t="shared" si="22"/>
        <v>0.27777777777777779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-0.27118866439254785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0.23178518324149389</v>
      </c>
      <c r="Q50" s="11">
        <f>2*'OddsRatio_working_3-way'!K50*'OddsRatio_working_3-way'!L50*'OddsRatio_working_3-way'!M50</f>
        <v>7.28884224029855E-2</v>
      </c>
      <c r="R50" s="11">
        <f t="shared" si="23"/>
        <v>0</v>
      </c>
      <c r="S50" s="11">
        <f t="shared" si="24"/>
        <v>-0.85470085470085466</v>
      </c>
      <c r="T50" s="11">
        <f t="shared" si="25"/>
        <v>-0.26877385367951406</v>
      </c>
      <c r="U50" s="11">
        <f>'OddsRatio_working_3-way'!S50-'OddsRatio_working_3-way'!R50^2/3</f>
        <v>-0.85470085470085466</v>
      </c>
      <c r="V50" s="11">
        <f>'OddsRatio_working_3-way'!S50*'OddsRatio_working_3-way'!R50/3-2*'OddsRatio_working_3-way'!R50^3/27-'OddsRatio_working_3-way'!T50</f>
        <v>0.26877385367951406</v>
      </c>
      <c r="W50" s="11">
        <f>'OddsRatio_working_3-way'!V50^2+4*'OddsRatio_working_3-way'!U50^3/27</f>
        <v>-2.0259957272010742E-2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0.15206852213208655</v>
      </c>
      <c r="Y50" s="11">
        <f>IF('OddsRatio_working_3-way'!W50&gt;=0,IF('OddsRatio_working_3-way'!V50+SQRT('OddsRatio_working_3-way'!W50)&gt;0,0,PI()),ACOS('OddsRatio_working_3-way'!V50/(2*'OddsRatio_working_3-way'!X50)))</f>
        <v>0.48703126518650186</v>
      </c>
      <c r="Z50" s="11">
        <f>'OddsRatio_working_3-way'!X50^(1/3)*COS('OddsRatio_working_3-way'!Y50/3)</f>
        <v>0.52674218609631884</v>
      </c>
      <c r="AA50" s="11">
        <f>'OddsRatio_working_3-way'!X50^(1/3)*COS(('OddsRatio_working_3-way'!Y50+2*PI())/3)</f>
        <v>-0.33808532004052627</v>
      </c>
      <c r="AB50" s="11">
        <f>'OddsRatio_working_3-way'!X50^(1/3)*COS(('OddsRatio_working_3-way'!Y50+4*PI())/3)</f>
        <v>-0.18865686605579271</v>
      </c>
      <c r="AC50" s="11">
        <f>'OddsRatio_working_3-way'!X50^(1/3)*SIN('OddsRatio_working_3-way'!Y50/3)</f>
        <v>8.6272558132675675E-2</v>
      </c>
      <c r="AD50" s="11">
        <f>'OddsRatio_working_3-way'!X50^(1/3)*SIN(('OddsRatio_working_3-way'!Y50+2*PI())/3)</f>
        <v>0.41303583533802468</v>
      </c>
      <c r="AE50" s="11">
        <f>'OddsRatio_working_3-way'!X50^(1/3)*SIN(('OddsRatio_working_3-way'!Y50+4*PI())/3)</f>
        <v>-0.49930839347070022</v>
      </c>
      <c r="AF50" s="11">
        <f>-'OddsRatio_working_3-way'!U50/(3*'OddsRatio_working_3-way'!X50^(1/3))*COS(('OddsRatio_working_3-way'!Y50)/3)</f>
        <v>0.52674218609631884</v>
      </c>
      <c r="AG50" s="11">
        <f>-'OddsRatio_working_3-way'!U50/(3*'OddsRatio_working_3-way'!X50^(1/3))*COS(('OddsRatio_working_3-way'!Y50+2*PI())/3)</f>
        <v>-0.33808532004052627</v>
      </c>
      <c r="AH50" s="11">
        <f>-'OddsRatio_working_3-way'!U50/(3*'OddsRatio_working_3-way'!X50^(1/3))*COS(('OddsRatio_working_3-way'!Y50+4*PI())/3)</f>
        <v>-0.18865686605579271</v>
      </c>
      <c r="AI50" s="11">
        <f>'OddsRatio_working_3-way'!U50/(3*'OddsRatio_working_3-way'!X50^(1/3))*SIN(('OddsRatio_working_3-way'!Y50)/3)</f>
        <v>-8.6272558132675675E-2</v>
      </c>
      <c r="AJ50" s="11">
        <f>'OddsRatio_working_3-way'!U50/(3*'OddsRatio_working_3-way'!X50^(1/3))*SIN(('OddsRatio_working_3-way'!Y50+2*PI())/3)</f>
        <v>-0.41303583533802468</v>
      </c>
      <c r="AK50" s="11">
        <f>'OddsRatio_working_3-way'!U50/(3*'OddsRatio_working_3-way'!X50^(1/3))*SIN(('OddsRatio_working_3-way'!Y50+4*PI())/3)</f>
        <v>0.49930839347070022</v>
      </c>
      <c r="AL50" s="11">
        <f>'OddsRatio_working_3-way'!Z50+'OddsRatio_working_3-way'!AF50</f>
        <v>1.0534843721926377</v>
      </c>
      <c r="AM50" s="11">
        <f>'OddsRatio_working_3-way'!AA50+'OddsRatio_working_3-way'!AG50</f>
        <v>-0.67617064008105254</v>
      </c>
      <c r="AN50" s="11">
        <f>'OddsRatio_working_3-way'!AB50+'OddsRatio_working_3-way'!AH50</f>
        <v>-0.37731373211158542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1.0534843721926377</v>
      </c>
      <c r="AS50" s="11">
        <f>IF(('OddsRatio_working_3-way'!X50=0),IF(Q50&gt;0,-Q50^(1/3),(-Q50)^(1/3)),'OddsRatio_working_3-way'!AM50-'OddsRatio_working_3-way'!R50/3)</f>
        <v>-0.67617064008105254</v>
      </c>
      <c r="AT50" s="11">
        <f>IF(('OddsRatio_working_3-way'!X50=0),IF(Q50&gt;0,-Q50^(1/3),(-Q50)^(1/3)),'OddsRatio_working_3-way'!AN50-'OddsRatio_working_3-way'!R50/3)</f>
        <v>-0.37731373211158542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4.04</v>
      </c>
      <c r="C51" s="4">
        <f>IF('True_Odds_Calculator_3-way'!C50="","",'True_Odds_Calculator_3-way'!C50)</f>
        <v>3.37</v>
      </c>
      <c r="D51" s="9">
        <f t="shared" si="13"/>
        <v>0.47674774036385636</v>
      </c>
      <c r="E51" s="9">
        <f t="shared" si="14"/>
        <v>0.23763075775715922</v>
      </c>
      <c r="F51" s="9">
        <f t="shared" si="15"/>
        <v>0.28562150187898416</v>
      </c>
      <c r="G51" s="9">
        <f t="shared" si="16"/>
        <v>1.0553320553613357</v>
      </c>
      <c r="H51" s="9">
        <f t="shared" si="17"/>
        <v>2.0975453375757898</v>
      </c>
      <c r="I51" s="9">
        <f t="shared" si="18"/>
        <v>4.2082094482984598</v>
      </c>
      <c r="J51" s="9">
        <f t="shared" si="19"/>
        <v>3.5011369712063662</v>
      </c>
      <c r="K51" s="11">
        <f t="shared" si="20"/>
        <v>0.49019607843137253</v>
      </c>
      <c r="L51" s="11">
        <f t="shared" si="21"/>
        <v>0.24752475247524752</v>
      </c>
      <c r="M51" s="11">
        <f t="shared" si="22"/>
        <v>0.29673590504451036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-0.26978253768822502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0.23222997810341345</v>
      </c>
      <c r="Q51" s="11">
        <f>2*'OddsRatio_working_3-way'!K51*'OddsRatio_working_3-way'!L51*'OddsRatio_working_3-way'!M51</f>
        <v>7.2009295535942139E-2</v>
      </c>
      <c r="R51" s="11">
        <f t="shared" si="23"/>
        <v>0</v>
      </c>
      <c r="S51" s="11">
        <f t="shared" si="24"/>
        <v>-0.8608043355711581</v>
      </c>
      <c r="T51" s="11">
        <f t="shared" si="25"/>
        <v>-0.26691607304532028</v>
      </c>
      <c r="U51" s="11">
        <f>'OddsRatio_working_3-way'!S51-'OddsRatio_working_3-way'!R51^2/3</f>
        <v>-0.8608043355711581</v>
      </c>
      <c r="V51" s="11">
        <f>'OddsRatio_working_3-way'!S51*'OddsRatio_working_3-way'!R51/3-2*'OddsRatio_working_3-way'!R51^3/27-'OddsRatio_working_3-way'!T51</f>
        <v>0.26691607304532028</v>
      </c>
      <c r="W51" s="11">
        <f>'OddsRatio_working_3-way'!V51^2+4*'OddsRatio_working_3-way'!U51^3/27</f>
        <v>-2.3250969865826671E-2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0.15370032524019053</v>
      </c>
      <c r="Y51" s="11">
        <f>IF('OddsRatio_working_3-way'!W51&gt;=0,IF('OddsRatio_working_3-way'!V51+SQRT('OddsRatio_working_3-way'!W51)&gt;0,0,PI()),ACOS('OddsRatio_working_3-way'!V51/(2*'OddsRatio_working_3-way'!X51)))</f>
        <v>0.51903092339660639</v>
      </c>
      <c r="Z51" s="11">
        <f>'OddsRatio_working_3-way'!X51^(1/3)*COS('OddsRatio_working_3-way'!Y51/3)</f>
        <v>0.52766602768066784</v>
      </c>
      <c r="AA51" s="11">
        <f>'OddsRatio_working_3-way'!X51^(1/3)*COS(('OddsRatio_working_3-way'!Y51+2*PI())/3)</f>
        <v>-0.34369230457452471</v>
      </c>
      <c r="AB51" s="11">
        <f>'OddsRatio_working_3-way'!X51^(1/3)*COS(('OddsRatio_working_3-way'!Y51+4*PI())/3)</f>
        <v>-0.18397372310614327</v>
      </c>
      <c r="AC51" s="11">
        <f>'OddsRatio_working_3-way'!X51^(1/3)*SIN('OddsRatio_working_3-way'!Y51/3)</f>
        <v>9.2213566005355449E-2</v>
      </c>
      <c r="AD51" s="11">
        <f>'OddsRatio_working_3-way'!X51^(1/3)*SIN(('OddsRatio_working_3-way'!Y51+2*PI())/3)</f>
        <v>0.41086540168280355</v>
      </c>
      <c r="AE51" s="11">
        <f>'OddsRatio_working_3-way'!X51^(1/3)*SIN(('OddsRatio_working_3-way'!Y51+4*PI())/3)</f>
        <v>-0.50307896768815885</v>
      </c>
      <c r="AF51" s="11">
        <f>-'OddsRatio_working_3-way'!U51/(3*'OddsRatio_working_3-way'!X51^(1/3))*COS(('OddsRatio_working_3-way'!Y51)/3)</f>
        <v>0.52766602768066784</v>
      </c>
      <c r="AG51" s="11">
        <f>-'OddsRatio_working_3-way'!U51/(3*'OddsRatio_working_3-way'!X51^(1/3))*COS(('OddsRatio_working_3-way'!Y51+2*PI())/3)</f>
        <v>-0.34369230457452471</v>
      </c>
      <c r="AH51" s="11">
        <f>-'OddsRatio_working_3-way'!U51/(3*'OddsRatio_working_3-way'!X51^(1/3))*COS(('OddsRatio_working_3-way'!Y51+4*PI())/3)</f>
        <v>-0.18397372310614327</v>
      </c>
      <c r="AI51" s="11">
        <f>'OddsRatio_working_3-way'!U51/(3*'OddsRatio_working_3-way'!X51^(1/3))*SIN(('OddsRatio_working_3-way'!Y51)/3)</f>
        <v>-9.2213566005355449E-2</v>
      </c>
      <c r="AJ51" s="11">
        <f>'OddsRatio_working_3-way'!U51/(3*'OddsRatio_working_3-way'!X51^(1/3))*SIN(('OddsRatio_working_3-way'!Y51+2*PI())/3)</f>
        <v>-0.41086540168280355</v>
      </c>
      <c r="AK51" s="11">
        <f>'OddsRatio_working_3-way'!U51/(3*'OddsRatio_working_3-way'!X51^(1/3))*SIN(('OddsRatio_working_3-way'!Y51+4*PI())/3)</f>
        <v>0.50307896768815885</v>
      </c>
      <c r="AL51" s="11">
        <f>'OddsRatio_working_3-way'!Z51+'OddsRatio_working_3-way'!AF51</f>
        <v>1.0553320553613357</v>
      </c>
      <c r="AM51" s="11">
        <f>'OddsRatio_working_3-way'!AA51+'OddsRatio_working_3-way'!AG51</f>
        <v>-0.68738460914904942</v>
      </c>
      <c r="AN51" s="11">
        <f>'OddsRatio_working_3-way'!AB51+'OddsRatio_working_3-way'!AH51</f>
        <v>-0.36794744621228653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1.0553320553613357</v>
      </c>
      <c r="AS51" s="11">
        <f>IF(('OddsRatio_working_3-way'!X51=0),IF(Q51&gt;0,-Q51^(1/3),(-Q51)^(1/3)),'OddsRatio_working_3-way'!AM51-'OddsRatio_working_3-way'!R51/3)</f>
        <v>-0.68738460914904942</v>
      </c>
      <c r="AT51" s="11">
        <f>IF(('OddsRatio_working_3-way'!X51=0),IF(Q51&gt;0,-Q51^(1/3),(-Q51)^(1/3)),'OddsRatio_working_3-way'!AN51-'OddsRatio_working_3-way'!R51/3)</f>
        <v>-0.36794744621228653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1.72</v>
      </c>
      <c r="B52" s="4">
        <f>IF('True_Odds_Calculator_3-way'!B51="","",'True_Odds_Calculator_3-way'!B51)</f>
        <v>4.1900000000000004</v>
      </c>
      <c r="C52" s="4">
        <f>IF('True_Odds_Calculator_3-way'!C51="","",'True_Odds_Calculator_3-way'!C51)</f>
        <v>4.72</v>
      </c>
      <c r="D52" s="9">
        <f t="shared" si="13"/>
        <v>0.56812409408644204</v>
      </c>
      <c r="E52" s="9">
        <f t="shared" si="14"/>
        <v>0.22893696826055546</v>
      </c>
      <c r="F52" s="9">
        <f t="shared" si="15"/>
        <v>0.20293893765300242</v>
      </c>
      <c r="G52" s="9">
        <f t="shared" si="16"/>
        <v>1.0558039226741511</v>
      </c>
      <c r="H52" s="9">
        <f t="shared" si="17"/>
        <v>1.7601788243253886</v>
      </c>
      <c r="I52" s="9">
        <f t="shared" si="18"/>
        <v>4.3680145133305421</v>
      </c>
      <c r="J52" s="9">
        <f t="shared" si="19"/>
        <v>4.9275905923478422</v>
      </c>
      <c r="K52" s="11">
        <f t="shared" si="20"/>
        <v>0.58139534883720934</v>
      </c>
      <c r="L52" s="11">
        <f t="shared" si="21"/>
        <v>0.2386634844868735</v>
      </c>
      <c r="M52" s="11">
        <f t="shared" si="22"/>
        <v>0.21186440677966104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-0.25117803054177634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0.22430557580740601</v>
      </c>
      <c r="Q52" s="11">
        <f>2*'OddsRatio_working_3-way'!K52*'OddsRatio_working_3-way'!L52*'OddsRatio_working_3-way'!M52</f>
        <v>5.8795694838114289E-2</v>
      </c>
      <c r="R52" s="11">
        <f t="shared" si="23"/>
        <v>0</v>
      </c>
      <c r="S52" s="11">
        <f t="shared" si="24"/>
        <v>-0.89301431070062931</v>
      </c>
      <c r="T52" s="11">
        <f t="shared" si="25"/>
        <v>-0.23407976689400506</v>
      </c>
      <c r="U52" s="11">
        <f>'OddsRatio_working_3-way'!S52-'OddsRatio_working_3-way'!R52^2/3</f>
        <v>-0.89301431070062931</v>
      </c>
      <c r="V52" s="11">
        <f>'OddsRatio_working_3-way'!S52*'OddsRatio_working_3-way'!R52/3-2*'OddsRatio_working_3-way'!R52^3/27-'OddsRatio_working_3-way'!T52</f>
        <v>0.23407976689400506</v>
      </c>
      <c r="W52" s="11">
        <f>'OddsRatio_working_3-way'!V52^2+4*'OddsRatio_working_3-way'!U52^3/27</f>
        <v>-5.0711284021273471E-2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0.16240737459427851</v>
      </c>
      <c r="Y52" s="11">
        <f>IF('OddsRatio_working_3-way'!W52&gt;=0,IF('OddsRatio_working_3-way'!V52+SQRT('OddsRatio_working_3-way'!W52)&gt;0,0,PI()),ACOS('OddsRatio_working_3-way'!V52/(2*'OddsRatio_working_3-way'!X52)))</f>
        <v>0.76604795702985129</v>
      </c>
      <c r="Z52" s="11">
        <f>'OddsRatio_working_3-way'!X52^(1/3)*COS('OddsRatio_working_3-way'!Y52/3)</f>
        <v>0.52790196133707556</v>
      </c>
      <c r="AA52" s="11">
        <f>'OddsRatio_working_3-way'!X52^(1/3)*COS(('OddsRatio_working_3-way'!Y52+2*PI())/3)</f>
        <v>-0.38329593065599604</v>
      </c>
      <c r="AB52" s="11">
        <f>'OddsRatio_working_3-way'!X52^(1/3)*COS(('OddsRatio_working_3-way'!Y52+4*PI())/3)</f>
        <v>-0.14460603068107963</v>
      </c>
      <c r="AC52" s="11">
        <f>'OddsRatio_working_3-way'!X52^(1/3)*SIN('OddsRatio_working_3-way'!Y52/3)</f>
        <v>0.13780767800336285</v>
      </c>
      <c r="AD52" s="11">
        <f>'OddsRatio_working_3-way'!X52^(1/3)*SIN(('OddsRatio_working_3-way'!Y52+2*PI())/3)</f>
        <v>0.38827267022385653</v>
      </c>
      <c r="AE52" s="11">
        <f>'OddsRatio_working_3-way'!X52^(1/3)*SIN(('OddsRatio_working_3-way'!Y52+4*PI())/3)</f>
        <v>-0.52608034822721939</v>
      </c>
      <c r="AF52" s="11">
        <f>-'OddsRatio_working_3-way'!U52/(3*'OddsRatio_working_3-way'!X52^(1/3))*COS(('OddsRatio_working_3-way'!Y52)/3)</f>
        <v>0.52790196133707556</v>
      </c>
      <c r="AG52" s="11">
        <f>-'OddsRatio_working_3-way'!U52/(3*'OddsRatio_working_3-way'!X52^(1/3))*COS(('OddsRatio_working_3-way'!Y52+2*PI())/3)</f>
        <v>-0.38329593065599604</v>
      </c>
      <c r="AH52" s="11">
        <f>-'OddsRatio_working_3-way'!U52/(3*'OddsRatio_working_3-way'!X52^(1/3))*COS(('OddsRatio_working_3-way'!Y52+4*PI())/3)</f>
        <v>-0.14460603068107963</v>
      </c>
      <c r="AI52" s="11">
        <f>'OddsRatio_working_3-way'!U52/(3*'OddsRatio_working_3-way'!X52^(1/3))*SIN(('OddsRatio_working_3-way'!Y52)/3)</f>
        <v>-0.13780767800336285</v>
      </c>
      <c r="AJ52" s="11">
        <f>'OddsRatio_working_3-way'!U52/(3*'OddsRatio_working_3-way'!X52^(1/3))*SIN(('OddsRatio_working_3-way'!Y52+2*PI())/3)</f>
        <v>-0.38827267022385653</v>
      </c>
      <c r="AK52" s="11">
        <f>'OddsRatio_working_3-way'!U52/(3*'OddsRatio_working_3-way'!X52^(1/3))*SIN(('OddsRatio_working_3-way'!Y52+4*PI())/3)</f>
        <v>0.52608034822721939</v>
      </c>
      <c r="AL52" s="11">
        <f>'OddsRatio_working_3-way'!Z52+'OddsRatio_working_3-way'!AF52</f>
        <v>1.0558039226741511</v>
      </c>
      <c r="AM52" s="11">
        <f>'OddsRatio_working_3-way'!AA52+'OddsRatio_working_3-way'!AG52</f>
        <v>-0.76659186131199208</v>
      </c>
      <c r="AN52" s="11">
        <f>'OddsRatio_working_3-way'!AB52+'OddsRatio_working_3-way'!AH52</f>
        <v>-0.28921206136215927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1.0558039226741511</v>
      </c>
      <c r="AS52" s="11">
        <f>IF(('OddsRatio_working_3-way'!X52=0),IF(Q52&gt;0,-Q52^(1/3),(-Q52)^(1/3)),'OddsRatio_working_3-way'!AM52-'OddsRatio_working_3-way'!R52/3)</f>
        <v>-0.76659186131199208</v>
      </c>
      <c r="AT52" s="11">
        <f>IF(('OddsRatio_working_3-way'!X52=0),IF(Q52&gt;0,-Q52^(1/3),(-Q52)^(1/3)),'OddsRatio_working_3-way'!AN52-'OddsRatio_working_3-way'!R52/3)</f>
        <v>-0.28921206136215927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1.51</v>
      </c>
      <c r="B53" s="4">
        <f>IF('True_Odds_Calculator_3-way'!B52="","",'True_Odds_Calculator_3-way'!B52)</f>
        <v>4.38</v>
      </c>
      <c r="C53" s="4">
        <f>IF('True_Odds_Calculator_3-way'!C52="","",'True_Odds_Calculator_3-way'!C52)</f>
        <v>6.82</v>
      </c>
      <c r="D53" s="9">
        <f t="shared" si="13"/>
        <v>0.64610398190686846</v>
      </c>
      <c r="E53" s="9">
        <f t="shared" si="14"/>
        <v>0.21597759115373727</v>
      </c>
      <c r="F53" s="9">
        <f t="shared" si="15"/>
        <v>0.13791842693939427</v>
      </c>
      <c r="G53" s="9">
        <f t="shared" si="16"/>
        <v>1.0739970351505241</v>
      </c>
      <c r="H53" s="9">
        <f t="shared" si="17"/>
        <v>1.5477384879267673</v>
      </c>
      <c r="I53" s="9">
        <f t="shared" si="18"/>
        <v>4.6301099788087718</v>
      </c>
      <c r="J53" s="9">
        <f t="shared" si="19"/>
        <v>7.2506627445760508</v>
      </c>
      <c r="K53" s="11">
        <f t="shared" si="20"/>
        <v>0.66225165562913912</v>
      </c>
      <c r="L53" s="11">
        <f t="shared" si="21"/>
        <v>0.22831050228310504</v>
      </c>
      <c r="M53" s="11">
        <f t="shared" si="22"/>
        <v>0.14662756598240467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-0.22242030326885154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0.21527014208006734</v>
      </c>
      <c r="Q53" s="11">
        <f>2*'OddsRatio_working_3-way'!K53*'OddsRatio_working_3-way'!L53*'OddsRatio_working_3-way'!M53</f>
        <v>4.4339885083433027E-2</v>
      </c>
      <c r="R53" s="11">
        <f t="shared" si="23"/>
        <v>0</v>
      </c>
      <c r="S53" s="11">
        <f t="shared" si="24"/>
        <v>-0.96785292941471535</v>
      </c>
      <c r="T53" s="11">
        <f t="shared" si="25"/>
        <v>-0.19935178772702686</v>
      </c>
      <c r="U53" s="11">
        <f>'OddsRatio_working_3-way'!S53-'OddsRatio_working_3-way'!R53^2/3</f>
        <v>-0.96785292941471535</v>
      </c>
      <c r="V53" s="11">
        <f>'OddsRatio_working_3-way'!S53*'OddsRatio_working_3-way'!R53/3-2*'OddsRatio_working_3-way'!R53^3/27-'OddsRatio_working_3-way'!T53</f>
        <v>0.19935178772702686</v>
      </c>
      <c r="W53" s="11">
        <f>'OddsRatio_working_3-way'!V53^2+4*'OddsRatio_working_3-way'!U53^3/27</f>
        <v>-9.4573808256751921E-2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0.18324501598045817</v>
      </c>
      <c r="Y53" s="11">
        <f>IF('OddsRatio_working_3-way'!W53&gt;=0,IF('OddsRatio_working_3-way'!V53+SQRT('OddsRatio_working_3-way'!W53)&gt;0,0,PI()),ACOS('OddsRatio_working_3-way'!V53/(2*'OddsRatio_working_3-way'!X53)))</f>
        <v>0.99566054730191822</v>
      </c>
      <c r="Z53" s="11">
        <f>'OddsRatio_working_3-way'!X53^(1/3)*COS('OddsRatio_working_3-way'!Y53/3)</f>
        <v>0.53699851757526218</v>
      </c>
      <c r="AA53" s="11">
        <f>'OddsRatio_working_3-way'!X53^(1/3)*COS(('OddsRatio_working_3-way'!Y53+2*PI())/3)</f>
        <v>-0.42877301348613744</v>
      </c>
      <c r="AB53" s="11">
        <f>'OddsRatio_working_3-way'!X53^(1/3)*COS(('OddsRatio_working_3-way'!Y53+4*PI())/3)</f>
        <v>-0.10822550408912489</v>
      </c>
      <c r="AC53" s="11">
        <f>'OddsRatio_working_3-way'!X53^(1/3)*SIN('OddsRatio_working_3-way'!Y53/3)</f>
        <v>0.18506819083842949</v>
      </c>
      <c r="AD53" s="11">
        <f>'OddsRatio_working_3-way'!X53^(1/3)*SIN(('OddsRatio_working_3-way'!Y53+2*PI())/3)</f>
        <v>0.37252026259554671</v>
      </c>
      <c r="AE53" s="11">
        <f>'OddsRatio_working_3-way'!X53^(1/3)*SIN(('OddsRatio_working_3-way'!Y53+4*PI())/3)</f>
        <v>-0.55758845343397612</v>
      </c>
      <c r="AF53" s="11">
        <f>-'OddsRatio_working_3-way'!U53/(3*'OddsRatio_working_3-way'!X53^(1/3))*COS(('OddsRatio_working_3-way'!Y53)/3)</f>
        <v>0.53699851757526196</v>
      </c>
      <c r="AG53" s="11">
        <f>-'OddsRatio_working_3-way'!U53/(3*'OddsRatio_working_3-way'!X53^(1/3))*COS(('OddsRatio_working_3-way'!Y53+2*PI())/3)</f>
        <v>-0.42877301348613728</v>
      </c>
      <c r="AH53" s="11">
        <f>-'OddsRatio_working_3-way'!U53/(3*'OddsRatio_working_3-way'!X53^(1/3))*COS(('OddsRatio_working_3-way'!Y53+4*PI())/3)</f>
        <v>-0.10822550408912485</v>
      </c>
      <c r="AI53" s="11">
        <f>'OddsRatio_working_3-way'!U53/(3*'OddsRatio_working_3-way'!X53^(1/3))*SIN(('OddsRatio_working_3-way'!Y53)/3)</f>
        <v>-0.1850681908384294</v>
      </c>
      <c r="AJ53" s="11">
        <f>'OddsRatio_working_3-way'!U53/(3*'OddsRatio_working_3-way'!X53^(1/3))*SIN(('OddsRatio_working_3-way'!Y53+2*PI())/3)</f>
        <v>-0.3725202625955466</v>
      </c>
      <c r="AK53" s="11">
        <f>'OddsRatio_working_3-way'!U53/(3*'OddsRatio_working_3-way'!X53^(1/3))*SIN(('OddsRatio_working_3-way'!Y53+4*PI())/3)</f>
        <v>0.55758845343397589</v>
      </c>
      <c r="AL53" s="11">
        <f>'OddsRatio_working_3-way'!Z53+'OddsRatio_working_3-way'!AF53</f>
        <v>1.0739970351505241</v>
      </c>
      <c r="AM53" s="11">
        <f>'OddsRatio_working_3-way'!AA53+'OddsRatio_working_3-way'!AG53</f>
        <v>-0.85754602697227478</v>
      </c>
      <c r="AN53" s="11">
        <f>'OddsRatio_working_3-way'!AB53+'OddsRatio_working_3-way'!AH53</f>
        <v>-0.21645100817824975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1.0739970351505241</v>
      </c>
      <c r="AS53" s="11">
        <f>IF(('OddsRatio_working_3-way'!X53=0),IF(Q53&gt;0,-Q53^(1/3),(-Q53)^(1/3)),'OddsRatio_working_3-way'!AM53-'OddsRatio_working_3-way'!R53/3)</f>
        <v>-0.85754602697227478</v>
      </c>
      <c r="AT53" s="11">
        <f>IF(('OddsRatio_working_3-way'!X53=0),IF(Q53&gt;0,-Q53^(1/3),(-Q53)^(1/3)),'OddsRatio_working_3-way'!AN53-'OddsRatio_working_3-way'!R53/3)</f>
        <v>-0.21645100817824975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2.11</v>
      </c>
      <c r="B54" s="4">
        <f>IF('True_Odds_Calculator_3-way'!B53="","",'True_Odds_Calculator_3-way'!B53)</f>
        <v>3.18</v>
      </c>
      <c r="C54" s="4">
        <f>IF('True_Odds_Calculator_3-way'!C53="","",'True_Odds_Calculator_3-way'!C53)</f>
        <v>3.88</v>
      </c>
      <c r="D54" s="9">
        <f t="shared" si="13"/>
        <v>0.45626383904168255</v>
      </c>
      <c r="E54" s="9">
        <f t="shared" si="14"/>
        <v>0.29935781545491813</v>
      </c>
      <c r="F54" s="9">
        <f t="shared" si="15"/>
        <v>0.24437834550339962</v>
      </c>
      <c r="G54" s="9">
        <f t="shared" si="16"/>
        <v>1.0736165247910312</v>
      </c>
      <c r="H54" s="9">
        <f t="shared" si="17"/>
        <v>2.1917143425180443</v>
      </c>
      <c r="I54" s="9">
        <f t="shared" si="18"/>
        <v>3.3404840240444473</v>
      </c>
      <c r="J54" s="9">
        <f t="shared" si="19"/>
        <v>4.0920155913981695</v>
      </c>
      <c r="K54" s="11">
        <f t="shared" si="20"/>
        <v>0.47393364928909953</v>
      </c>
      <c r="L54" s="11">
        <f t="shared" si="21"/>
        <v>0.31446540880503143</v>
      </c>
      <c r="M54" s="11">
        <f t="shared" si="22"/>
        <v>0.25773195876288663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-0.26768908256364843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0.23699755366285297</v>
      </c>
      <c r="Q54" s="11">
        <f>2*'OddsRatio_working_3-way'!K54*'OddsRatio_working_3-way'!L54*'OddsRatio_working_3-way'!M54</f>
        <v>7.6822545757812929E-2</v>
      </c>
      <c r="R54" s="11">
        <f t="shared" si="23"/>
        <v>0</v>
      </c>
      <c r="S54" s="11">
        <f t="shared" si="24"/>
        <v>-0.88534635552984142</v>
      </c>
      <c r="T54" s="11">
        <f t="shared" si="25"/>
        <v>-0.2869842319383602</v>
      </c>
      <c r="U54" s="11">
        <f>'OddsRatio_working_3-way'!S54-'OddsRatio_working_3-way'!R54^2/3</f>
        <v>-0.88534635552984142</v>
      </c>
      <c r="V54" s="11">
        <f>'OddsRatio_working_3-way'!S54*'OddsRatio_working_3-way'!R54/3-2*'OddsRatio_working_3-way'!R54^3/27-'OddsRatio_working_3-way'!T54</f>
        <v>0.2869842319383602</v>
      </c>
      <c r="W54" s="11">
        <f>'OddsRatio_working_3-way'!V54^2+4*'OddsRatio_working_3-way'!U54^3/27</f>
        <v>-2.045016416995632E-2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0.16032008104976028</v>
      </c>
      <c r="Y54" s="11">
        <f>IF('OddsRatio_working_3-way'!W54&gt;=0,IF('OddsRatio_working_3-way'!V54+SQRT('OddsRatio_working_3-way'!W54)&gt;0,0,PI()),ACOS('OddsRatio_working_3-way'!V54/(2*'OddsRatio_working_3-way'!X54)))</f>
        <v>0.46228620342975879</v>
      </c>
      <c r="Z54" s="11">
        <f>'OddsRatio_working_3-way'!X54^(1/3)*COS('OddsRatio_working_3-way'!Y54/3)</f>
        <v>0.5368082623955156</v>
      </c>
      <c r="AA54" s="11">
        <f>'OddsRatio_working_3-way'!X54^(1/3)*COS(('OddsRatio_working_3-way'!Y54+2*PI())/3)</f>
        <v>-0.34061393628259928</v>
      </c>
      <c r="AB54" s="11">
        <f>'OddsRatio_working_3-way'!X54^(1/3)*COS(('OddsRatio_working_3-way'!Y54+4*PI())/3)</f>
        <v>-0.19619432611291621</v>
      </c>
      <c r="AC54" s="11">
        <f>'OddsRatio_working_3-way'!X54^(1/3)*SIN('OddsRatio_working_3-way'!Y54/3)</f>
        <v>8.338070080772729E-2</v>
      </c>
      <c r="AD54" s="11">
        <f>'OddsRatio_working_3-way'!X54^(1/3)*SIN(('OddsRatio_working_3-way'!Y54+2*PI())/3)</f>
        <v>0.42319924179203566</v>
      </c>
      <c r="AE54" s="11">
        <f>'OddsRatio_working_3-way'!X54^(1/3)*SIN(('OddsRatio_working_3-way'!Y54+4*PI())/3)</f>
        <v>-0.50657994259976302</v>
      </c>
      <c r="AF54" s="11">
        <f>-'OddsRatio_working_3-way'!U54/(3*'OddsRatio_working_3-way'!X54^(1/3))*COS(('OddsRatio_working_3-way'!Y54)/3)</f>
        <v>0.5368082623955156</v>
      </c>
      <c r="AG54" s="11">
        <f>-'OddsRatio_working_3-way'!U54/(3*'OddsRatio_working_3-way'!X54^(1/3))*COS(('OddsRatio_working_3-way'!Y54+2*PI())/3)</f>
        <v>-0.34061393628259928</v>
      </c>
      <c r="AH54" s="11">
        <f>-'OddsRatio_working_3-way'!U54/(3*'OddsRatio_working_3-way'!X54^(1/3))*COS(('OddsRatio_working_3-way'!Y54+4*PI())/3)</f>
        <v>-0.19619432611291621</v>
      </c>
      <c r="AI54" s="11">
        <f>'OddsRatio_working_3-way'!U54/(3*'OddsRatio_working_3-way'!X54^(1/3))*SIN(('OddsRatio_working_3-way'!Y54)/3)</f>
        <v>-8.338070080772729E-2</v>
      </c>
      <c r="AJ54" s="11">
        <f>'OddsRatio_working_3-way'!U54/(3*'OddsRatio_working_3-way'!X54^(1/3))*SIN(('OddsRatio_working_3-way'!Y54+2*PI())/3)</f>
        <v>-0.42319924179203566</v>
      </c>
      <c r="AK54" s="11">
        <f>'OddsRatio_working_3-way'!U54/(3*'OddsRatio_working_3-way'!X54^(1/3))*SIN(('OddsRatio_working_3-way'!Y54+4*PI())/3)</f>
        <v>0.50657994259976302</v>
      </c>
      <c r="AL54" s="11">
        <f>'OddsRatio_working_3-way'!Z54+'OddsRatio_working_3-way'!AF54</f>
        <v>1.0736165247910312</v>
      </c>
      <c r="AM54" s="11">
        <f>'OddsRatio_working_3-way'!AA54+'OddsRatio_working_3-way'!AG54</f>
        <v>-0.68122787256519857</v>
      </c>
      <c r="AN54" s="11">
        <f>'OddsRatio_working_3-way'!AB54+'OddsRatio_working_3-way'!AH54</f>
        <v>-0.39238865222583241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1.0736165247910312</v>
      </c>
      <c r="AS54" s="11">
        <f>IF(('OddsRatio_working_3-way'!X54=0),IF(Q54&gt;0,-Q54^(1/3),(-Q54)^(1/3)),'OddsRatio_working_3-way'!AM54-'OddsRatio_working_3-way'!R54/3)</f>
        <v>-0.68122787256519857</v>
      </c>
      <c r="AT54" s="11">
        <f>IF(('OddsRatio_working_3-way'!X54=0),IF(Q54&gt;0,-Q54^(1/3),(-Q54)^(1/3)),'OddsRatio_working_3-way'!AN54-'OddsRatio_working_3-way'!R54/3)</f>
        <v>-0.39238865222583241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3.16</v>
      </c>
      <c r="C55" s="4">
        <f>IF('True_Odds_Calculator_3-way'!C54="","",'True_Odds_Calculator_3-way'!C54)</f>
        <v>3.65</v>
      </c>
      <c r="D55" s="9">
        <f t="shared" si="13"/>
        <v>0.43761775277872289</v>
      </c>
      <c r="E55" s="9">
        <f t="shared" si="14"/>
        <v>0.30182495542101645</v>
      </c>
      <c r="F55" s="9">
        <f t="shared" si="15"/>
        <v>0.26055729180026049</v>
      </c>
      <c r="G55" s="9">
        <f t="shared" si="16"/>
        <v>1.0709160442157994</v>
      </c>
      <c r="H55" s="9">
        <f t="shared" si="17"/>
        <v>2.2850992530589593</v>
      </c>
      <c r="I55" s="9">
        <f t="shared" si="18"/>
        <v>3.3131786555061269</v>
      </c>
      <c r="J55" s="9">
        <f t="shared" si="19"/>
        <v>3.8379275171718694</v>
      </c>
      <c r="K55" s="11">
        <f t="shared" si="20"/>
        <v>0.45454545454545453</v>
      </c>
      <c r="L55" s="11">
        <f t="shared" si="21"/>
        <v>0.31645569620253161</v>
      </c>
      <c r="M55" s="11">
        <f t="shared" si="22"/>
        <v>0.27397260273972601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-0.27069375916263372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0.2368491574317827</v>
      </c>
      <c r="Q55" s="11">
        <f>2*'OddsRatio_working_3-way'!K55*'OddsRatio_working_3-way'!L55*'OddsRatio_working_3-way'!M55</f>
        <v>7.8818355218563271E-2</v>
      </c>
      <c r="R55" s="11">
        <f t="shared" si="23"/>
        <v>0</v>
      </c>
      <c r="S55" s="11">
        <f t="shared" si="24"/>
        <v>-0.87497088283251823</v>
      </c>
      <c r="T55" s="11">
        <f t="shared" si="25"/>
        <v>-0.29117167481947354</v>
      </c>
      <c r="U55" s="11">
        <f>'OddsRatio_working_3-way'!S55-'OddsRatio_working_3-way'!R55^2/3</f>
        <v>-0.87497088283251823</v>
      </c>
      <c r="V55" s="11">
        <f>'OddsRatio_working_3-way'!S55*'OddsRatio_working_3-way'!R55/3-2*'OddsRatio_working_3-way'!R55^3/27-'OddsRatio_working_3-way'!T55</f>
        <v>0.29117167481947354</v>
      </c>
      <c r="W55" s="11">
        <f>'OddsRatio_working_3-way'!V55^2+4*'OddsRatio_working_3-way'!U55^3/27</f>
        <v>-1.445683337266207E-2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0.1575101406178657</v>
      </c>
      <c r="Y55" s="11">
        <f>IF('OddsRatio_working_3-way'!W55&gt;=0,IF('OddsRatio_working_3-way'!V55+SQRT('OddsRatio_working_3-way'!W55)&gt;0,0,PI()),ACOS('OddsRatio_working_3-way'!V55/(2*'OddsRatio_working_3-way'!X55)))</f>
        <v>0.39161195302887508</v>
      </c>
      <c r="Z55" s="11">
        <f>'OddsRatio_working_3-way'!X55^(1/3)*COS('OddsRatio_working_3-way'!Y55/3)</f>
        <v>0.53545802210789961</v>
      </c>
      <c r="AA55" s="11">
        <f>'OddsRatio_working_3-way'!X55^(1/3)*COS(('OddsRatio_working_3-way'!Y55+2*PI())/3)</f>
        <v>-0.32860799452404038</v>
      </c>
      <c r="AB55" s="11">
        <f>'OddsRatio_working_3-way'!X55^(1/3)*COS(('OddsRatio_working_3-way'!Y55+4*PI())/3)</f>
        <v>-0.20685002758385931</v>
      </c>
      <c r="AC55" s="11">
        <f>'OddsRatio_working_3-way'!X55^(1/3)*SIN('OddsRatio_working_3-way'!Y55/3)</f>
        <v>7.0296994988895245E-2</v>
      </c>
      <c r="AD55" s="11">
        <f>'OddsRatio_working_3-way'!X55^(1/3)*SIN(('OddsRatio_working_3-way'!Y55+2*PI())/3)</f>
        <v>0.42857175231116301</v>
      </c>
      <c r="AE55" s="11">
        <f>'OddsRatio_working_3-way'!X55^(1/3)*SIN(('OddsRatio_working_3-way'!Y55+4*PI())/3)</f>
        <v>-0.4988687473000582</v>
      </c>
      <c r="AF55" s="11">
        <f>-'OddsRatio_working_3-way'!U55/(3*'OddsRatio_working_3-way'!X55^(1/3))*COS(('OddsRatio_working_3-way'!Y55)/3)</f>
        <v>0.53545802210789972</v>
      </c>
      <c r="AG55" s="11">
        <f>-'OddsRatio_working_3-way'!U55/(3*'OddsRatio_working_3-way'!X55^(1/3))*COS(('OddsRatio_working_3-way'!Y55+2*PI())/3)</f>
        <v>-0.32860799452404049</v>
      </c>
      <c r="AH55" s="11">
        <f>-'OddsRatio_working_3-way'!U55/(3*'OddsRatio_working_3-way'!X55^(1/3))*COS(('OddsRatio_working_3-way'!Y55+4*PI())/3)</f>
        <v>-0.20685002758385937</v>
      </c>
      <c r="AI55" s="11">
        <f>'OddsRatio_working_3-way'!U55/(3*'OddsRatio_working_3-way'!X55^(1/3))*SIN(('OddsRatio_working_3-way'!Y55)/3)</f>
        <v>-7.0296994988895259E-2</v>
      </c>
      <c r="AJ55" s="11">
        <f>'OddsRatio_working_3-way'!U55/(3*'OddsRatio_working_3-way'!X55^(1/3))*SIN(('OddsRatio_working_3-way'!Y55+2*PI())/3)</f>
        <v>-0.42857175231116312</v>
      </c>
      <c r="AK55" s="11">
        <f>'OddsRatio_working_3-way'!U55/(3*'OddsRatio_working_3-way'!X55^(1/3))*SIN(('OddsRatio_working_3-way'!Y55+4*PI())/3)</f>
        <v>0.49886874730005831</v>
      </c>
      <c r="AL55" s="11">
        <f>'OddsRatio_working_3-way'!Z55+'OddsRatio_working_3-way'!AF55</f>
        <v>1.0709160442157994</v>
      </c>
      <c r="AM55" s="11">
        <f>'OddsRatio_working_3-way'!AA55+'OddsRatio_working_3-way'!AG55</f>
        <v>-0.65721598904808087</v>
      </c>
      <c r="AN55" s="11">
        <f>'OddsRatio_working_3-way'!AB55+'OddsRatio_working_3-way'!AH55</f>
        <v>-0.41370005516771868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1.0709160442157994</v>
      </c>
      <c r="AS55" s="11">
        <f>IF(('OddsRatio_working_3-way'!X55=0),IF(Q55&gt;0,-Q55^(1/3),(-Q55)^(1/3)),'OddsRatio_working_3-way'!AM55-'OddsRatio_working_3-way'!R55/3)</f>
        <v>-0.65721598904808087</v>
      </c>
      <c r="AT55" s="11">
        <f>IF(('OddsRatio_working_3-way'!X55=0),IF(Q55&gt;0,-Q55^(1/3),(-Q55)^(1/3)),'OddsRatio_working_3-way'!AN55-'OddsRatio_working_3-way'!R55/3)</f>
        <v>-0.41370005516771868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2.19</v>
      </c>
      <c r="B56" s="4">
        <f>IF('True_Odds_Calculator_3-way'!B55="","",'True_Odds_Calculator_3-way'!B55)</f>
        <v>3.2</v>
      </c>
      <c r="C56" s="4">
        <f>IF('True_Odds_Calculator_3-way'!C55="","",'True_Odds_Calculator_3-way'!C55)</f>
        <v>3.63</v>
      </c>
      <c r="D56" s="9">
        <f t="shared" si="13"/>
        <v>0.43980348727022422</v>
      </c>
      <c r="E56" s="9">
        <f t="shared" si="14"/>
        <v>0.29807871259253366</v>
      </c>
      <c r="F56" s="9">
        <f t="shared" si="15"/>
        <v>0.26211780013724234</v>
      </c>
      <c r="G56" s="9">
        <f t="shared" si="16"/>
        <v>1.0703720767738889</v>
      </c>
      <c r="H56" s="9">
        <f t="shared" si="17"/>
        <v>2.2737427713609275</v>
      </c>
      <c r="I56" s="9">
        <f t="shared" si="18"/>
        <v>3.3548185689025556</v>
      </c>
      <c r="J56" s="9">
        <f t="shared" si="19"/>
        <v>3.8150785619153287</v>
      </c>
      <c r="K56" s="11">
        <f t="shared" si="20"/>
        <v>0.45662100456621008</v>
      </c>
      <c r="L56" s="11">
        <f t="shared" si="21"/>
        <v>0.3125</v>
      </c>
      <c r="M56" s="11">
        <f t="shared" si="22"/>
        <v>0.27548209366391185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-0.27066037083160377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0.23664415009371426</v>
      </c>
      <c r="Q56" s="11">
        <f>2*'OddsRatio_working_3-way'!K56*'OddsRatio_working_3-way'!L56*'OddsRatio_working_3-way'!M56</f>
        <v>7.8619318968011373E-2</v>
      </c>
      <c r="R56" s="11">
        <f t="shared" si="23"/>
        <v>0</v>
      </c>
      <c r="S56" s="11">
        <f t="shared" si="24"/>
        <v>-0.87432138427441486</v>
      </c>
      <c r="T56" s="11">
        <f t="shared" si="25"/>
        <v>-0.29047222068917433</v>
      </c>
      <c r="U56" s="11">
        <f>'OddsRatio_working_3-way'!S56-'OddsRatio_working_3-way'!R56^2/3</f>
        <v>-0.87432138427441486</v>
      </c>
      <c r="V56" s="11">
        <f>'OddsRatio_working_3-way'!S56*'OddsRatio_working_3-way'!R56/3-2*'OddsRatio_working_3-way'!R56^3/27-'OddsRatio_working_3-way'!T56</f>
        <v>0.29047222068917433</v>
      </c>
      <c r="W56" s="11">
        <f>'OddsRatio_working_3-way'!V56^2+4*'OddsRatio_working_3-way'!U56^3/27</f>
        <v>-1.4642835386559069E-2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0.15733479143109086</v>
      </c>
      <c r="Y56" s="11">
        <f>IF('OddsRatio_working_3-way'!W56&gt;=0,IF('OddsRatio_working_3-way'!V56+SQRT('OddsRatio_working_3-way'!W56)&gt;0,0,PI()),ACOS('OddsRatio_working_3-way'!V56/(2*'OddsRatio_working_3-way'!X56)))</f>
        <v>0.39472509308031123</v>
      </c>
      <c r="Z56" s="11">
        <f>'OddsRatio_working_3-way'!X56^(1/3)*COS('OddsRatio_working_3-way'!Y56/3)</f>
        <v>0.53518603838694456</v>
      </c>
      <c r="AA56" s="11">
        <f>'OddsRatio_working_3-way'!X56^(1/3)*COS(('OddsRatio_working_3-way'!Y56+2*PI())/3)</f>
        <v>-0.32893040017252601</v>
      </c>
      <c r="AB56" s="11">
        <f>'OddsRatio_working_3-way'!X56^(1/3)*COS(('OddsRatio_working_3-way'!Y56+4*PI())/3)</f>
        <v>-0.20625563821441878</v>
      </c>
      <c r="AC56" s="11">
        <f>'OddsRatio_working_3-way'!X56^(1/3)*SIN('OddsRatio_working_3-way'!Y56/3)</f>
        <v>7.0826306839286729E-2</v>
      </c>
      <c r="AD56" s="11">
        <f>'OddsRatio_working_3-way'!X56^(1/3)*SIN(('OddsRatio_working_3-way'!Y56+2*PI())/3)</f>
        <v>0.42807155157420451</v>
      </c>
      <c r="AE56" s="11">
        <f>'OddsRatio_working_3-way'!X56^(1/3)*SIN(('OddsRatio_working_3-way'!Y56+4*PI())/3)</f>
        <v>-0.49889785841349105</v>
      </c>
      <c r="AF56" s="11">
        <f>-'OddsRatio_working_3-way'!U56/(3*'OddsRatio_working_3-way'!X56^(1/3))*COS(('OddsRatio_working_3-way'!Y56)/3)</f>
        <v>0.53518603838694445</v>
      </c>
      <c r="AG56" s="11">
        <f>-'OddsRatio_working_3-way'!U56/(3*'OddsRatio_working_3-way'!X56^(1/3))*COS(('OddsRatio_working_3-way'!Y56+2*PI())/3)</f>
        <v>-0.32893040017252589</v>
      </c>
      <c r="AH56" s="11">
        <f>-'OddsRatio_working_3-way'!U56/(3*'OddsRatio_working_3-way'!X56^(1/3))*COS(('OddsRatio_working_3-way'!Y56+4*PI())/3)</f>
        <v>-0.20625563821441872</v>
      </c>
      <c r="AI56" s="11">
        <f>'OddsRatio_working_3-way'!U56/(3*'OddsRatio_working_3-way'!X56^(1/3))*SIN(('OddsRatio_working_3-way'!Y56)/3)</f>
        <v>-7.0826306839286715E-2</v>
      </c>
      <c r="AJ56" s="11">
        <f>'OddsRatio_working_3-way'!U56/(3*'OddsRatio_working_3-way'!X56^(1/3))*SIN(('OddsRatio_working_3-way'!Y56+2*PI())/3)</f>
        <v>-0.42807155157420446</v>
      </c>
      <c r="AK56" s="11">
        <f>'OddsRatio_working_3-way'!U56/(3*'OddsRatio_working_3-way'!X56^(1/3))*SIN(('OddsRatio_working_3-way'!Y56+4*PI())/3)</f>
        <v>0.49889785841349094</v>
      </c>
      <c r="AL56" s="11">
        <f>'OddsRatio_working_3-way'!Z56+'OddsRatio_working_3-way'!AF56</f>
        <v>1.0703720767738889</v>
      </c>
      <c r="AM56" s="11">
        <f>'OddsRatio_working_3-way'!AA56+'OddsRatio_working_3-way'!AG56</f>
        <v>-0.6578608003450519</v>
      </c>
      <c r="AN56" s="11">
        <f>'OddsRatio_working_3-way'!AB56+'OddsRatio_working_3-way'!AH56</f>
        <v>-0.4125112764288375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1.0703720767738889</v>
      </c>
      <c r="AS56" s="11">
        <f>IF(('OddsRatio_working_3-way'!X56=0),IF(Q56&gt;0,-Q56^(1/3),(-Q56)^(1/3)),'OddsRatio_working_3-way'!AM56-'OddsRatio_working_3-way'!R56/3)</f>
        <v>-0.6578608003450519</v>
      </c>
      <c r="AT56" s="11">
        <f>IF(('OddsRatio_working_3-way'!X56=0),IF(Q56&gt;0,-Q56^(1/3),(-Q56)^(1/3)),'OddsRatio_working_3-way'!AN56-'OddsRatio_working_3-way'!R56/3)</f>
        <v>-0.4125112764288375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2.36</v>
      </c>
      <c r="B57" s="4">
        <f>IF('True_Odds_Calculator_3-way'!B56="","",'True_Odds_Calculator_3-way'!B56)</f>
        <v>3.54</v>
      </c>
      <c r="C57" s="4">
        <f>IF('True_Odds_Calculator_3-way'!C56="","",'True_Odds_Calculator_3-way'!C56)</f>
        <v>3.05</v>
      </c>
      <c r="D57" s="9">
        <f t="shared" si="13"/>
        <v>0.4112080709119923</v>
      </c>
      <c r="E57" s="9">
        <f t="shared" si="14"/>
        <v>0.27216757015633092</v>
      </c>
      <c r="F57" s="9">
        <f t="shared" si="15"/>
        <v>0.31662435893167701</v>
      </c>
      <c r="G57" s="9">
        <f t="shared" si="16"/>
        <v>1.0528374139551706</v>
      </c>
      <c r="H57" s="9">
        <f t="shared" si="17"/>
        <v>2.4318588829790317</v>
      </c>
      <c r="I57" s="9">
        <f t="shared" si="18"/>
        <v>3.6742070314461337</v>
      </c>
      <c r="J57" s="9">
        <f t="shared" si="19"/>
        <v>3.1583166986080995</v>
      </c>
      <c r="K57" s="11">
        <f t="shared" si="20"/>
        <v>0.42372881355932207</v>
      </c>
      <c r="L57" s="11">
        <f t="shared" si="21"/>
        <v>0.2824858757062147</v>
      </c>
      <c r="M57" s="11">
        <f t="shared" si="22"/>
        <v>0.32786885245901642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-0.27791461218825708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0.23350805229952459</v>
      </c>
      <c r="Q57" s="11">
        <f>2*'OddsRatio_working_3-way'!K57*'OddsRatio_working_3-way'!L57*'OddsRatio_working_3-way'!M57</f>
        <v>7.8490101613285568E-2</v>
      </c>
      <c r="R57" s="11">
        <f t="shared" si="23"/>
        <v>0</v>
      </c>
      <c r="S57" s="11">
        <f t="shared" si="24"/>
        <v>-0.84021509506433634</v>
      </c>
      <c r="T57" s="11">
        <f t="shared" si="25"/>
        <v>-0.28242524203843233</v>
      </c>
      <c r="U57" s="11">
        <f>'OddsRatio_working_3-way'!S57-'OddsRatio_working_3-way'!R57^2/3</f>
        <v>-0.84021509506433634</v>
      </c>
      <c r="V57" s="11">
        <f>'OddsRatio_working_3-way'!S57*'OddsRatio_working_3-way'!R57/3-2*'OddsRatio_working_3-way'!R57^3/27-'OddsRatio_working_3-way'!T57</f>
        <v>0.28242524203843233</v>
      </c>
      <c r="W57" s="11">
        <f>'OddsRatio_working_3-way'!V57^2+4*'OddsRatio_working_3-way'!U57^3/27</f>
        <v>-8.1114537457807889E-3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0.1482189858674049</v>
      </c>
      <c r="Y57" s="11">
        <f>IF('OddsRatio_working_3-way'!W57&gt;=0,IF('OddsRatio_working_3-way'!V57+SQRT('OddsRatio_working_3-way'!W57)&gt;0,0,PI()),ACOS('OddsRatio_working_3-way'!V57/(2*'OddsRatio_working_3-way'!X57)))</f>
        <v>0.30869901739314742</v>
      </c>
      <c r="Z57" s="11">
        <f>'OddsRatio_working_3-way'!X57^(1/3)*COS('OddsRatio_working_3-way'!Y57/3)</f>
        <v>0.5264187069775853</v>
      </c>
      <c r="AA57" s="11">
        <f>'OddsRatio_working_3-way'!X57^(1/3)*COS(('OddsRatio_working_3-way'!Y57+2*PI())/3)</f>
        <v>-0.31028676287078194</v>
      </c>
      <c r="AB57" s="11">
        <f>'OddsRatio_working_3-way'!X57^(1/3)*COS(('OddsRatio_working_3-way'!Y57+4*PI())/3)</f>
        <v>-0.2161319441068035</v>
      </c>
      <c r="AC57" s="11">
        <f>'OddsRatio_working_3-way'!X57^(1/3)*SIN('OddsRatio_working_3-way'!Y57/3)</f>
        <v>5.4360309958883447E-2</v>
      </c>
      <c r="AD57" s="11">
        <f>'OddsRatio_working_3-way'!X57^(1/3)*SIN(('OddsRatio_working_3-way'!Y57+2*PI())/3)</f>
        <v>0.4287118182905037</v>
      </c>
      <c r="AE57" s="11">
        <f>'OddsRatio_working_3-way'!X57^(1/3)*SIN(('OddsRatio_working_3-way'!Y57+4*PI())/3)</f>
        <v>-0.48307212824938711</v>
      </c>
      <c r="AF57" s="11">
        <f>-'OddsRatio_working_3-way'!U57/(3*'OddsRatio_working_3-way'!X57^(1/3))*COS(('OddsRatio_working_3-way'!Y57)/3)</f>
        <v>0.5264187069775853</v>
      </c>
      <c r="AG57" s="11">
        <f>-'OddsRatio_working_3-way'!U57/(3*'OddsRatio_working_3-way'!X57^(1/3))*COS(('OddsRatio_working_3-way'!Y57+2*PI())/3)</f>
        <v>-0.31028676287078194</v>
      </c>
      <c r="AH57" s="11">
        <f>-'OddsRatio_working_3-way'!U57/(3*'OddsRatio_working_3-way'!X57^(1/3))*COS(('OddsRatio_working_3-way'!Y57+4*PI())/3)</f>
        <v>-0.2161319441068035</v>
      </c>
      <c r="AI57" s="11">
        <f>'OddsRatio_working_3-way'!U57/(3*'OddsRatio_working_3-way'!X57^(1/3))*SIN(('OddsRatio_working_3-way'!Y57)/3)</f>
        <v>-5.4360309958883447E-2</v>
      </c>
      <c r="AJ57" s="11">
        <f>'OddsRatio_working_3-way'!U57/(3*'OddsRatio_working_3-way'!X57^(1/3))*SIN(('OddsRatio_working_3-way'!Y57+2*PI())/3)</f>
        <v>-0.4287118182905037</v>
      </c>
      <c r="AK57" s="11">
        <f>'OddsRatio_working_3-way'!U57/(3*'OddsRatio_working_3-way'!X57^(1/3))*SIN(('OddsRatio_working_3-way'!Y57+4*PI())/3)</f>
        <v>0.48307212824938711</v>
      </c>
      <c r="AL57" s="11">
        <f>'OddsRatio_working_3-way'!Z57+'OddsRatio_working_3-way'!AF57</f>
        <v>1.0528374139551706</v>
      </c>
      <c r="AM57" s="11">
        <f>'OddsRatio_working_3-way'!AA57+'OddsRatio_working_3-way'!AG57</f>
        <v>-0.62057352574156388</v>
      </c>
      <c r="AN57" s="11">
        <f>'OddsRatio_working_3-way'!AB57+'OddsRatio_working_3-way'!AH57</f>
        <v>-0.43226388821360701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1.0528374139551706</v>
      </c>
      <c r="AS57" s="11">
        <f>IF(('OddsRatio_working_3-way'!X57=0),IF(Q57&gt;0,-Q57^(1/3),(-Q57)^(1/3)),'OddsRatio_working_3-way'!AM57-'OddsRatio_working_3-way'!R57/3)</f>
        <v>-0.62057352574156388</v>
      </c>
      <c r="AT57" s="11">
        <f>IF(('OddsRatio_working_3-way'!X57=0),IF(Q57&gt;0,-Q57^(1/3),(-Q57)^(1/3)),'OddsRatio_working_3-way'!AN57-'OddsRatio_working_3-way'!R57/3)</f>
        <v>-0.43226388821360701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1.82</v>
      </c>
      <c r="B58" s="4">
        <f>IF('True_Odds_Calculator_3-way'!B57="","",'True_Odds_Calculator_3-way'!B57)</f>
        <v>4.18</v>
      </c>
      <c r="C58" s="4">
        <f>IF('True_Odds_Calculator_3-way'!C57="","",'True_Odds_Calculator_3-way'!C57)</f>
        <v>4.1500000000000004</v>
      </c>
      <c r="D58" s="9">
        <f t="shared" si="13"/>
        <v>0.53735926206966778</v>
      </c>
      <c r="E58" s="9">
        <f t="shared" si="14"/>
        <v>0.23047765822569516</v>
      </c>
      <c r="F58" s="9">
        <f t="shared" si="15"/>
        <v>0.23216307970463709</v>
      </c>
      <c r="G58" s="9">
        <f t="shared" si="16"/>
        <v>1.049941932131639</v>
      </c>
      <c r="H58" s="9">
        <f t="shared" si="17"/>
        <v>1.8609523843479441</v>
      </c>
      <c r="I58" s="9">
        <f t="shared" si="18"/>
        <v>4.3388153441786121</v>
      </c>
      <c r="J58" s="9">
        <f t="shared" si="19"/>
        <v>4.3073170862146632</v>
      </c>
      <c r="K58" s="11">
        <f t="shared" si="20"/>
        <v>0.54945054945054939</v>
      </c>
      <c r="L58" s="11">
        <f t="shared" si="21"/>
        <v>0.23923444976076558</v>
      </c>
      <c r="M58" s="11">
        <f t="shared" si="22"/>
        <v>0.24096385542168672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-0.26016912700489125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0.22646978893015673</v>
      </c>
      <c r="Q58" s="11">
        <f>2*'OddsRatio_working_3-way'!K58*'OddsRatio_working_3-way'!L58*'OddsRatio_working_3-way'!M58</f>
        <v>6.3348192707736145E-2</v>
      </c>
      <c r="R58" s="11">
        <f t="shared" si="23"/>
        <v>0</v>
      </c>
      <c r="S58" s="11">
        <f t="shared" si="24"/>
        <v>-0.87047141810142226</v>
      </c>
      <c r="T58" s="11">
        <f t="shared" si="25"/>
        <v>-0.24348850855983839</v>
      </c>
      <c r="U58" s="11">
        <f>'OddsRatio_working_3-way'!S58-'OddsRatio_working_3-way'!R58^2/3</f>
        <v>-0.87047141810142226</v>
      </c>
      <c r="V58" s="11">
        <f>'OddsRatio_working_3-way'!S58*'OddsRatio_working_3-way'!R58/3-2*'OddsRatio_working_3-way'!R58^3/27-'OddsRatio_working_3-way'!T58</f>
        <v>0.24348850855983839</v>
      </c>
      <c r="W58" s="11">
        <f>'OddsRatio_working_3-way'!V58^2+4*'OddsRatio_working_3-way'!U58^3/27</f>
        <v>-3.8428017195021633E-2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0.15629672980881279</v>
      </c>
      <c r="Y58" s="11">
        <f>IF('OddsRatio_working_3-way'!W58&gt;=0,IF('OddsRatio_working_3-way'!V58+SQRT('OddsRatio_working_3-way'!W58)&gt;0,0,PI()),ACOS('OddsRatio_working_3-way'!V58/(2*'OddsRatio_working_3-way'!X58)))</f>
        <v>0.67783812568430946</v>
      </c>
      <c r="Z58" s="11">
        <f>'OddsRatio_working_3-way'!X58^(1/3)*COS('OddsRatio_working_3-way'!Y58/3)</f>
        <v>0.5249709660658195</v>
      </c>
      <c r="AA58" s="11">
        <f>'OddsRatio_working_3-way'!X58^(1/3)*COS(('OddsRatio_working_3-way'!Y58+2*PI())/3)</f>
        <v>-0.36699370336172288</v>
      </c>
      <c r="AB58" s="11">
        <f>'OddsRatio_working_3-way'!X58^(1/3)*COS(('OddsRatio_working_3-way'!Y58+4*PI())/3)</f>
        <v>-0.15797726270409676</v>
      </c>
      <c r="AC58" s="11">
        <f>'OddsRatio_working_3-way'!X58^(1/3)*SIN('OddsRatio_working_3-way'!Y58/3)</f>
        <v>0.12067569827873803</v>
      </c>
      <c r="AD58" s="11">
        <f>'OddsRatio_working_3-way'!X58^(1/3)*SIN(('OddsRatio_working_3-way'!Y58+2*PI())/3)</f>
        <v>0.39430034372288925</v>
      </c>
      <c r="AE58" s="11">
        <f>'OddsRatio_working_3-way'!X58^(1/3)*SIN(('OddsRatio_working_3-way'!Y58+4*PI())/3)</f>
        <v>-0.51497604200162705</v>
      </c>
      <c r="AF58" s="11">
        <f>-'OddsRatio_working_3-way'!U58/(3*'OddsRatio_working_3-way'!X58^(1/3))*COS(('OddsRatio_working_3-way'!Y58)/3)</f>
        <v>0.52497096606581939</v>
      </c>
      <c r="AG58" s="11">
        <f>-'OddsRatio_working_3-way'!U58/(3*'OddsRatio_working_3-way'!X58^(1/3))*COS(('OddsRatio_working_3-way'!Y58+2*PI())/3)</f>
        <v>-0.36699370336172277</v>
      </c>
      <c r="AH58" s="11">
        <f>-'OddsRatio_working_3-way'!U58/(3*'OddsRatio_working_3-way'!X58^(1/3))*COS(('OddsRatio_working_3-way'!Y58+4*PI())/3)</f>
        <v>-0.1579772627040967</v>
      </c>
      <c r="AI58" s="11">
        <f>'OddsRatio_working_3-way'!U58/(3*'OddsRatio_working_3-way'!X58^(1/3))*SIN(('OddsRatio_working_3-way'!Y58)/3)</f>
        <v>-0.12067569827873802</v>
      </c>
      <c r="AJ58" s="11">
        <f>'OddsRatio_working_3-way'!U58/(3*'OddsRatio_working_3-way'!X58^(1/3))*SIN(('OddsRatio_working_3-way'!Y58+2*PI())/3)</f>
        <v>-0.39430034372288914</v>
      </c>
      <c r="AK58" s="11">
        <f>'OddsRatio_working_3-way'!U58/(3*'OddsRatio_working_3-way'!X58^(1/3))*SIN(('OddsRatio_working_3-way'!Y58+4*PI())/3)</f>
        <v>0.51497604200162694</v>
      </c>
      <c r="AL58" s="11">
        <f>'OddsRatio_working_3-way'!Z58+'OddsRatio_working_3-way'!AF58</f>
        <v>1.049941932131639</v>
      </c>
      <c r="AM58" s="11">
        <f>'OddsRatio_working_3-way'!AA58+'OddsRatio_working_3-way'!AG58</f>
        <v>-0.73398740672344565</v>
      </c>
      <c r="AN58" s="11">
        <f>'OddsRatio_working_3-way'!AB58+'OddsRatio_working_3-way'!AH58</f>
        <v>-0.31595452540819347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1.049941932131639</v>
      </c>
      <c r="AS58" s="11">
        <f>IF(('OddsRatio_working_3-way'!X58=0),IF(Q58&gt;0,-Q58^(1/3),(-Q58)^(1/3)),'OddsRatio_working_3-way'!AM58-'OddsRatio_working_3-way'!R58/3)</f>
        <v>-0.73398740672344565</v>
      </c>
      <c r="AT58" s="11">
        <f>IF(('OddsRatio_working_3-way'!X58=0),IF(Q58&gt;0,-Q58^(1/3),(-Q58)^(1/3)),'OddsRatio_working_3-way'!AN58-'OddsRatio_working_3-way'!R58/3)</f>
        <v>-0.31595452540819347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1.24</v>
      </c>
      <c r="B59" s="4">
        <f>IF('True_Odds_Calculator_3-way'!B58="","",'True_Odds_Calculator_3-way'!B58)</f>
        <v>6.74</v>
      </c>
      <c r="C59" s="4">
        <f>IF('True_Odds_Calculator_3-way'!C58="","",'True_Odds_Calculator_3-way'!C58)</f>
        <v>11.97</v>
      </c>
      <c r="D59" s="9">
        <f t="shared" si="13"/>
        <v>0.78907964190775493</v>
      </c>
      <c r="E59" s="9">
        <f t="shared" si="14"/>
        <v>0.13526480840308761</v>
      </c>
      <c r="F59" s="9">
        <f t="shared" si="15"/>
        <v>7.5655549689157775E-2</v>
      </c>
      <c r="G59" s="9">
        <f t="shared" si="16"/>
        <v>1.1137466723379152</v>
      </c>
      <c r="H59" s="9">
        <f t="shared" si="17"/>
        <v>1.2672992013610993</v>
      </c>
      <c r="I59" s="9">
        <f t="shared" si="18"/>
        <v>7.3929058992196346</v>
      </c>
      <c r="J59" s="9">
        <f t="shared" si="19"/>
        <v>13.217800995546932</v>
      </c>
      <c r="K59" s="11">
        <f t="shared" si="20"/>
        <v>0.80645161290322587</v>
      </c>
      <c r="L59" s="11">
        <f t="shared" si="21"/>
        <v>0.14836795252225518</v>
      </c>
      <c r="M59" s="11">
        <f t="shared" si="22"/>
        <v>8.3542188805346695E-2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-0.15106158235638878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0.16943142771257616</v>
      </c>
      <c r="Q59" s="11">
        <f>2*'OddsRatio_working_3-way'!K59*'OddsRatio_working_3-way'!L59*'OddsRatio_working_3-way'!M59</f>
        <v>1.9991908874640252E-2</v>
      </c>
      <c r="R59" s="11">
        <f t="shared" si="23"/>
        <v>0</v>
      </c>
      <c r="S59" s="11">
        <f t="shared" si="24"/>
        <v>-1.121605010815051</v>
      </c>
      <c r="T59" s="11">
        <f t="shared" si="25"/>
        <v>-0.13234277413746912</v>
      </c>
      <c r="U59" s="11">
        <f>'OddsRatio_working_3-way'!S59-'OddsRatio_working_3-way'!R59^2/3</f>
        <v>-1.121605010815051</v>
      </c>
      <c r="V59" s="11">
        <f>'OddsRatio_working_3-way'!S59*'OddsRatio_working_3-way'!R59/3-2*'OddsRatio_working_3-way'!R59^3/27-'OddsRatio_working_3-way'!T59</f>
        <v>0.13234277413746912</v>
      </c>
      <c r="W59" s="11">
        <f>'OddsRatio_working_3-way'!V59^2+4*'OddsRatio_working_3-way'!U59^3/27</f>
        <v>-0.19151896589573975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0.2286009491243097</v>
      </c>
      <c r="Y59" s="11">
        <f>IF('OddsRatio_working_3-way'!W59&gt;=0,IF('OddsRatio_working_3-way'!V59+SQRT('OddsRatio_working_3-way'!W59)&gt;0,0,PI()),ACOS('OddsRatio_working_3-way'!V59/(2*'OddsRatio_working_3-way'!X59)))</f>
        <v>1.2771311459622874</v>
      </c>
      <c r="Z59" s="11">
        <f>'OddsRatio_working_3-way'!X59^(1/3)*COS('OddsRatio_working_3-way'!Y59/3)</f>
        <v>0.55687333616895762</v>
      </c>
      <c r="AA59" s="11">
        <f>'OddsRatio_working_3-way'!X59^(1/3)*COS(('OddsRatio_working_3-way'!Y59+2*PI())/3)</f>
        <v>-0.49711524111303157</v>
      </c>
      <c r="AB59" s="11">
        <f>'OddsRatio_working_3-way'!X59^(1/3)*COS(('OddsRatio_working_3-way'!Y59+4*PI())/3)</f>
        <v>-5.9758095055926566E-2</v>
      </c>
      <c r="AC59" s="11">
        <f>'OddsRatio_working_3-way'!X59^(1/3)*SIN('OddsRatio_working_3-way'!Y59/3)</f>
        <v>0.2525082660080763</v>
      </c>
      <c r="AD59" s="11">
        <f>'OddsRatio_working_3-way'!X59^(1/3)*SIN(('OddsRatio_working_3-way'!Y59+2*PI())/3)</f>
        <v>0.35601232280847089</v>
      </c>
      <c r="AE59" s="11">
        <f>'OddsRatio_working_3-way'!X59^(1/3)*SIN(('OddsRatio_working_3-way'!Y59+4*PI())/3)</f>
        <v>-0.60852058881654714</v>
      </c>
      <c r="AF59" s="11">
        <f>-'OddsRatio_working_3-way'!U59/(3*'OddsRatio_working_3-way'!X59^(1/3))*COS(('OddsRatio_working_3-way'!Y59)/3)</f>
        <v>0.55687333616895762</v>
      </c>
      <c r="AG59" s="11">
        <f>-'OddsRatio_working_3-way'!U59/(3*'OddsRatio_working_3-way'!X59^(1/3))*COS(('OddsRatio_working_3-way'!Y59+2*PI())/3)</f>
        <v>-0.49711524111303146</v>
      </c>
      <c r="AH59" s="11">
        <f>-'OddsRatio_working_3-way'!U59/(3*'OddsRatio_working_3-way'!X59^(1/3))*COS(('OddsRatio_working_3-way'!Y59+4*PI())/3)</f>
        <v>-5.9758095055926559E-2</v>
      </c>
      <c r="AI59" s="11">
        <f>'OddsRatio_working_3-way'!U59/(3*'OddsRatio_working_3-way'!X59^(1/3))*SIN(('OddsRatio_working_3-way'!Y59)/3)</f>
        <v>-0.25250826600807624</v>
      </c>
      <c r="AJ59" s="11">
        <f>'OddsRatio_working_3-way'!U59/(3*'OddsRatio_working_3-way'!X59^(1/3))*SIN(('OddsRatio_working_3-way'!Y59+2*PI())/3)</f>
        <v>-0.35601232280847084</v>
      </c>
      <c r="AK59" s="11">
        <f>'OddsRatio_working_3-way'!U59/(3*'OddsRatio_working_3-way'!X59^(1/3))*SIN(('OddsRatio_working_3-way'!Y59+4*PI())/3)</f>
        <v>0.60852058881654703</v>
      </c>
      <c r="AL59" s="11">
        <f>'OddsRatio_working_3-way'!Z59+'OddsRatio_working_3-way'!AF59</f>
        <v>1.1137466723379152</v>
      </c>
      <c r="AM59" s="11">
        <f>'OddsRatio_working_3-way'!AA59+'OddsRatio_working_3-way'!AG59</f>
        <v>-0.99423048222606303</v>
      </c>
      <c r="AN59" s="11">
        <f>'OddsRatio_working_3-way'!AB59+'OddsRatio_working_3-way'!AH59</f>
        <v>-0.11951619011185313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1.1137466723379152</v>
      </c>
      <c r="AS59" s="11">
        <f>IF(('OddsRatio_working_3-way'!X59=0),IF(Q59&gt;0,-Q59^(1/3),(-Q59)^(1/3)),'OddsRatio_working_3-way'!AM59-'OddsRatio_working_3-way'!R59/3)</f>
        <v>-0.99423048222606303</v>
      </c>
      <c r="AT59" s="11">
        <f>IF(('OddsRatio_working_3-way'!X59=0),IF(Q59&gt;0,-Q59^(1/3),(-Q59)^(1/3)),'OddsRatio_working_3-way'!AN59-'OddsRatio_working_3-way'!R59/3)</f>
        <v>-0.11951619011185313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2.14</v>
      </c>
      <c r="B60" s="4">
        <f>IF('True_Odds_Calculator_3-way'!B59="","",'True_Odds_Calculator_3-way'!B59)</f>
        <v>3.03</v>
      </c>
      <c r="C60" s="4">
        <f>IF('True_Odds_Calculator_3-way'!C59="","",'True_Odds_Calculator_3-way'!C59)</f>
        <v>4.21</v>
      </c>
      <c r="D60" s="9">
        <f t="shared" si="13"/>
        <v>0.45388696177954768</v>
      </c>
      <c r="E60" s="9">
        <f t="shared" si="14"/>
        <v>0.31821538475156586</v>
      </c>
      <c r="F60" s="9">
        <f t="shared" si="15"/>
        <v>0.22789765346888594</v>
      </c>
      <c r="G60" s="9">
        <f t="shared" si="16"/>
        <v>1.0554313410471017</v>
      </c>
      <c r="H60" s="9">
        <f t="shared" si="17"/>
        <v>2.2031917287936964</v>
      </c>
      <c r="I60" s="9">
        <f t="shared" si="18"/>
        <v>3.1425256223256164</v>
      </c>
      <c r="J60" s="9">
        <f t="shared" si="19"/>
        <v>4.3879346047611962</v>
      </c>
      <c r="K60" s="11">
        <f t="shared" si="20"/>
        <v>0.46728971962616822</v>
      </c>
      <c r="L60" s="11">
        <f t="shared" si="21"/>
        <v>0.33003300330033003</v>
      </c>
      <c r="M60" s="11">
        <f t="shared" si="22"/>
        <v>0.23752969121140144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-0.2721243620799132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0.23371262914912266</v>
      </c>
      <c r="Q60" s="11">
        <f>2*'OddsRatio_working_3-way'!K60*'OddsRatio_working_3-way'!L60*'OddsRatio_working_3-way'!M60</f>
        <v>7.3264147068690486E-2</v>
      </c>
      <c r="R60" s="11">
        <f t="shared" si="23"/>
        <v>0</v>
      </c>
      <c r="S60" s="11">
        <f t="shared" si="24"/>
        <v>-0.85884493164375197</v>
      </c>
      <c r="T60" s="11">
        <f t="shared" si="25"/>
        <v>-0.26923038609522004</v>
      </c>
      <c r="U60" s="11">
        <f>'OddsRatio_working_3-way'!S60-'OddsRatio_working_3-way'!R60^2/3</f>
        <v>-0.85884493164375197</v>
      </c>
      <c r="V60" s="11">
        <f>'OddsRatio_working_3-way'!S60*'OddsRatio_working_3-way'!R60/3-2*'OddsRatio_working_3-way'!R60^3/27-'OddsRatio_working_3-way'!T60</f>
        <v>0.26923038609522004</v>
      </c>
      <c r="W60" s="11">
        <f>'OddsRatio_working_3-way'!V60^2+4*'OddsRatio_working_3-way'!U60^3/27</f>
        <v>-2.1366343644794464E-2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0.1531758339635986</v>
      </c>
      <c r="Y60" s="11">
        <f>IF('OddsRatio_working_3-way'!W60&gt;=0,IF('OddsRatio_working_3-way'!V60+SQRT('OddsRatio_working_3-way'!W60)&gt;0,0,PI()),ACOS('OddsRatio_working_3-way'!V60/(2*'OddsRatio_working_3-way'!X60)))</f>
        <v>0.49739627604890724</v>
      </c>
      <c r="Z60" s="11">
        <f>'OddsRatio_working_3-way'!X60^(1/3)*COS('OddsRatio_working_3-way'!Y60/3)</f>
        <v>0.52771567052355073</v>
      </c>
      <c r="AA60" s="11">
        <f>'OddsRatio_working_3-way'!X60^(1/3)*COS(('OddsRatio_working_3-way'!Y60+2*PI())/3)</f>
        <v>-0.34033241420044924</v>
      </c>
      <c r="AB60" s="11">
        <f>'OddsRatio_working_3-way'!X60^(1/3)*COS(('OddsRatio_working_3-way'!Y60+4*PI())/3)</f>
        <v>-0.18738325632310152</v>
      </c>
      <c r="AC60" s="11">
        <f>'OddsRatio_working_3-way'!X60^(1/3)*SIN('OddsRatio_working_3-way'!Y60/3)</f>
        <v>8.8305237472813283E-2</v>
      </c>
      <c r="AD60" s="11">
        <f>'OddsRatio_working_3-way'!X60^(1/3)*SIN(('OddsRatio_working_3-way'!Y60+2*PI())/3)</f>
        <v>0.41286255791212706</v>
      </c>
      <c r="AE60" s="11">
        <f>'OddsRatio_working_3-way'!X60^(1/3)*SIN(('OddsRatio_working_3-way'!Y60+4*PI())/3)</f>
        <v>-0.50116779538494038</v>
      </c>
      <c r="AF60" s="11">
        <f>-'OddsRatio_working_3-way'!U60/(3*'OddsRatio_working_3-way'!X60^(1/3))*COS(('OddsRatio_working_3-way'!Y60)/3)</f>
        <v>0.52771567052355084</v>
      </c>
      <c r="AG60" s="11">
        <f>-'OddsRatio_working_3-way'!U60/(3*'OddsRatio_working_3-way'!X60^(1/3))*COS(('OddsRatio_working_3-way'!Y60+2*PI())/3)</f>
        <v>-0.34033241420044935</v>
      </c>
      <c r="AH60" s="11">
        <f>-'OddsRatio_working_3-way'!U60/(3*'OddsRatio_working_3-way'!X60^(1/3))*COS(('OddsRatio_working_3-way'!Y60+4*PI())/3)</f>
        <v>-0.18738325632310154</v>
      </c>
      <c r="AI60" s="11">
        <f>'OddsRatio_working_3-way'!U60/(3*'OddsRatio_working_3-way'!X60^(1/3))*SIN(('OddsRatio_working_3-way'!Y60)/3)</f>
        <v>-8.8305237472813311E-2</v>
      </c>
      <c r="AJ60" s="11">
        <f>'OddsRatio_working_3-way'!U60/(3*'OddsRatio_working_3-way'!X60^(1/3))*SIN(('OddsRatio_working_3-way'!Y60+2*PI())/3)</f>
        <v>-0.41286255791212717</v>
      </c>
      <c r="AK60" s="11">
        <f>'OddsRatio_working_3-way'!U60/(3*'OddsRatio_working_3-way'!X60^(1/3))*SIN(('OddsRatio_working_3-way'!Y60+4*PI())/3)</f>
        <v>0.5011677953849405</v>
      </c>
      <c r="AL60" s="11">
        <f>'OddsRatio_working_3-way'!Z60+'OddsRatio_working_3-way'!AF60</f>
        <v>1.0554313410471017</v>
      </c>
      <c r="AM60" s="11">
        <f>'OddsRatio_working_3-way'!AA60+'OddsRatio_working_3-way'!AG60</f>
        <v>-0.68066482840089859</v>
      </c>
      <c r="AN60" s="11">
        <f>'OddsRatio_working_3-way'!AB60+'OddsRatio_working_3-way'!AH60</f>
        <v>-0.37476651264620309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1.0554313410471017</v>
      </c>
      <c r="AS60" s="11">
        <f>IF(('OddsRatio_working_3-way'!X60=0),IF(Q60&gt;0,-Q60^(1/3),(-Q60)^(1/3)),'OddsRatio_working_3-way'!AM60-'OddsRatio_working_3-way'!R60/3)</f>
        <v>-0.68066482840089859</v>
      </c>
      <c r="AT60" s="11">
        <f>IF(('OddsRatio_working_3-way'!X60=0),IF(Q60&gt;0,-Q60^(1/3),(-Q60)^(1/3)),'OddsRatio_working_3-way'!AN60-'OddsRatio_working_3-way'!R60/3)</f>
        <v>-0.37476651264620309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2.15</v>
      </c>
      <c r="B61" s="4">
        <f>IF('True_Odds_Calculator_3-way'!B60="","",'True_Odds_Calculator_3-way'!B60)</f>
        <v>3.27</v>
      </c>
      <c r="C61" s="4">
        <f>IF('True_Odds_Calculator_3-way'!C60="","",'True_Odds_Calculator_3-way'!C60)</f>
        <v>3.82</v>
      </c>
      <c r="D61" s="9">
        <f t="shared" si="13"/>
        <v>0.45261112234230816</v>
      </c>
      <c r="E61" s="9">
        <f t="shared" si="14"/>
        <v>0.29522432703869578</v>
      </c>
      <c r="F61" s="9">
        <f t="shared" si="15"/>
        <v>0.25216455061899612</v>
      </c>
      <c r="G61" s="9">
        <f t="shared" si="16"/>
        <v>1.0516540688056781</v>
      </c>
      <c r="H61" s="9">
        <f t="shared" si="17"/>
        <v>2.2094021791265299</v>
      </c>
      <c r="I61" s="9">
        <f t="shared" si="18"/>
        <v>3.3872547361888898</v>
      </c>
      <c r="J61" s="9">
        <f t="shared" si="19"/>
        <v>3.9656644740320122</v>
      </c>
      <c r="K61" s="11">
        <f t="shared" si="20"/>
        <v>0.46511627906976744</v>
      </c>
      <c r="L61" s="11">
        <f t="shared" si="21"/>
        <v>0.3058103975535168</v>
      </c>
      <c r="M61" s="11">
        <f t="shared" si="22"/>
        <v>0.26178010471204188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-0.2741089590568544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0.23234590049116582</v>
      </c>
      <c r="Q61" s="11">
        <f>2*'OddsRatio_working_3-way'!K61*'OddsRatio_working_3-way'!L61*'OddsRatio_working_3-way'!M61</f>
        <v>7.4469839901014676E-2</v>
      </c>
      <c r="R61" s="11">
        <f t="shared" si="23"/>
        <v>0</v>
      </c>
      <c r="S61" s="11">
        <f t="shared" si="24"/>
        <v>-0.84764066556093021</v>
      </c>
      <c r="T61" s="11">
        <f t="shared" si="25"/>
        <v>-0.2716797005002981</v>
      </c>
      <c r="U61" s="11">
        <f>'OddsRatio_working_3-way'!S61-'OddsRatio_working_3-way'!R61^2/3</f>
        <v>-0.84764066556093021</v>
      </c>
      <c r="V61" s="11">
        <f>'OddsRatio_working_3-way'!S61*'OddsRatio_working_3-way'!R61/3-2*'OddsRatio_working_3-way'!R61^3/27-'OddsRatio_working_3-way'!T61</f>
        <v>0.2716797005002981</v>
      </c>
      <c r="W61" s="11">
        <f>'OddsRatio_working_3-way'!V61^2+4*'OddsRatio_working_3-way'!U61^3/27</f>
        <v>-1.6416114253196626E-2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0.15018819354157661</v>
      </c>
      <c r="Y61" s="11">
        <f>IF('OddsRatio_working_3-way'!W61&gt;=0,IF('OddsRatio_working_3-way'!V61+SQRT('OddsRatio_working_3-way'!W61)&gt;0,0,PI()),ACOS('OddsRatio_working_3-way'!V61/(2*'OddsRatio_working_3-way'!X61)))</f>
        <v>0.44067431663588752</v>
      </c>
      <c r="Z61" s="11">
        <f>'OddsRatio_working_3-way'!X61^(1/3)*COS('OddsRatio_working_3-way'!Y61/3)</f>
        <v>0.52582703440283907</v>
      </c>
      <c r="AA61" s="11">
        <f>'OddsRatio_working_3-way'!X61^(1/3)*COS(('OddsRatio_working_3-way'!Y61+2*PI())/3)</f>
        <v>-0.33029017345986833</v>
      </c>
      <c r="AB61" s="11">
        <f>'OddsRatio_working_3-way'!X61^(1/3)*COS(('OddsRatio_working_3-way'!Y61+4*PI())/3)</f>
        <v>-0.19553686094297087</v>
      </c>
      <c r="AC61" s="11">
        <f>'OddsRatio_working_3-way'!X61^(1/3)*SIN('OddsRatio_working_3-way'!Y61/3)</f>
        <v>7.7799861255824485E-2</v>
      </c>
      <c r="AD61" s="11">
        <f>'OddsRatio_working_3-way'!X61^(1/3)*SIN(('OddsRatio_working_3-way'!Y61+2*PI())/3)</f>
        <v>0.41647963916158032</v>
      </c>
      <c r="AE61" s="11">
        <f>'OddsRatio_working_3-way'!X61^(1/3)*SIN(('OddsRatio_working_3-way'!Y61+4*PI())/3)</f>
        <v>-0.49427950041740487</v>
      </c>
      <c r="AF61" s="11">
        <f>-'OddsRatio_working_3-way'!U61/(3*'OddsRatio_working_3-way'!X61^(1/3))*COS(('OddsRatio_working_3-way'!Y61)/3)</f>
        <v>0.52582703440283918</v>
      </c>
      <c r="AG61" s="11">
        <f>-'OddsRatio_working_3-way'!U61/(3*'OddsRatio_working_3-way'!X61^(1/3))*COS(('OddsRatio_working_3-way'!Y61+2*PI())/3)</f>
        <v>-0.33029017345986839</v>
      </c>
      <c r="AH61" s="11">
        <f>-'OddsRatio_working_3-way'!U61/(3*'OddsRatio_working_3-way'!X61^(1/3))*COS(('OddsRatio_working_3-way'!Y61+4*PI())/3)</f>
        <v>-0.19553686094297093</v>
      </c>
      <c r="AI61" s="11">
        <f>'OddsRatio_working_3-way'!U61/(3*'OddsRatio_working_3-way'!X61^(1/3))*SIN(('OddsRatio_working_3-way'!Y61)/3)</f>
        <v>-7.7799861255824498E-2</v>
      </c>
      <c r="AJ61" s="11">
        <f>'OddsRatio_working_3-way'!U61/(3*'OddsRatio_working_3-way'!X61^(1/3))*SIN(('OddsRatio_working_3-way'!Y61+2*PI())/3)</f>
        <v>-0.41647963916158043</v>
      </c>
      <c r="AK61" s="11">
        <f>'OddsRatio_working_3-way'!U61/(3*'OddsRatio_working_3-way'!X61^(1/3))*SIN(('OddsRatio_working_3-way'!Y61+4*PI())/3)</f>
        <v>0.49427950041740498</v>
      </c>
      <c r="AL61" s="11">
        <f>'OddsRatio_working_3-way'!Z61+'OddsRatio_working_3-way'!AF61</f>
        <v>1.0516540688056781</v>
      </c>
      <c r="AM61" s="11">
        <f>'OddsRatio_working_3-way'!AA61+'OddsRatio_working_3-way'!AG61</f>
        <v>-0.66058034691973666</v>
      </c>
      <c r="AN61" s="11">
        <f>'OddsRatio_working_3-way'!AB61+'OddsRatio_working_3-way'!AH61</f>
        <v>-0.39107372188594181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1.0516540688056781</v>
      </c>
      <c r="AS61" s="11">
        <f>IF(('OddsRatio_working_3-way'!X61=0),IF(Q61&gt;0,-Q61^(1/3),(-Q61)^(1/3)),'OddsRatio_working_3-way'!AM61-'OddsRatio_working_3-way'!R61/3)</f>
        <v>-0.66058034691973666</v>
      </c>
      <c r="AT61" s="11">
        <f>IF(('OddsRatio_working_3-way'!X61=0),IF(Q61&gt;0,-Q61^(1/3),(-Q61)^(1/3)),'OddsRatio_working_3-way'!AN61-'OddsRatio_working_3-way'!R61/3)</f>
        <v>-0.39107372188594181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4.6399999999999997</v>
      </c>
      <c r="B62" s="4">
        <f>IF('True_Odds_Calculator_3-way'!B61="","",'True_Odds_Calculator_3-way'!B61)</f>
        <v>3.43</v>
      </c>
      <c r="C62" s="4">
        <f>IF('True_Odds_Calculator_3-way'!C61="","",'True_Odds_Calculator_3-way'!C61)</f>
        <v>1.89</v>
      </c>
      <c r="D62" s="9">
        <f t="shared" si="13"/>
        <v>0.20581607970067864</v>
      </c>
      <c r="E62" s="9">
        <f t="shared" si="14"/>
        <v>0.2796416781371186</v>
      </c>
      <c r="F62" s="9">
        <f t="shared" si="15"/>
        <v>0.51454224216220268</v>
      </c>
      <c r="G62" s="9">
        <f t="shared" si="16"/>
        <v>1.0600843044135941</v>
      </c>
      <c r="H62" s="9">
        <f t="shared" si="17"/>
        <v>4.8587068680654824</v>
      </c>
      <c r="I62" s="9">
        <f t="shared" si="18"/>
        <v>3.5760048597250345</v>
      </c>
      <c r="J62" s="9">
        <f t="shared" si="19"/>
        <v>1.9434750309280986</v>
      </c>
      <c r="K62" s="11">
        <f t="shared" si="20"/>
        <v>0.21551724137931036</v>
      </c>
      <c r="L62" s="11">
        <f t="shared" si="21"/>
        <v>0.29154518950437314</v>
      </c>
      <c r="M62" s="11">
        <f t="shared" si="22"/>
        <v>0.52910052910052918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-0.26171207399215846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0.23138507103521685</v>
      </c>
      <c r="Q62" s="11">
        <f>2*'OddsRatio_working_3-way'!K62*'OddsRatio_working_3-way'!L62*'OddsRatio_working_3-way'!M62</f>
        <v>6.6489962941154265E-2</v>
      </c>
      <c r="R62" s="11">
        <f t="shared" si="23"/>
        <v>0</v>
      </c>
      <c r="S62" s="11">
        <f t="shared" si="24"/>
        <v>-0.88412073430800031</v>
      </c>
      <c r="T62" s="11">
        <f t="shared" si="25"/>
        <v>-0.25405768227241388</v>
      </c>
      <c r="U62" s="11">
        <f>'OddsRatio_working_3-way'!S62-'OddsRatio_working_3-way'!R62^2/3</f>
        <v>-0.88412073430800031</v>
      </c>
      <c r="V62" s="11">
        <f>'OddsRatio_working_3-way'!S62*'OddsRatio_working_3-way'!R62/3-2*'OddsRatio_working_3-way'!R62^3/27-'OddsRatio_working_3-way'!T62</f>
        <v>0.25405768227241388</v>
      </c>
      <c r="W62" s="11">
        <f>'OddsRatio_working_3-way'!V62^2+4*'OddsRatio_working_3-way'!U62^3/27</f>
        <v>-3.7838425679486282E-2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0.15998728980853219</v>
      </c>
      <c r="Y62" s="11">
        <f>IF('OddsRatio_working_3-way'!W62&gt;=0,IF('OddsRatio_working_3-way'!V62+SQRT('OddsRatio_working_3-way'!W62)&gt;0,0,PI()),ACOS('OddsRatio_working_3-way'!V62/(2*'OddsRatio_working_3-way'!X62)))</f>
        <v>0.653446448600844</v>
      </c>
      <c r="Z62" s="11">
        <f>'OddsRatio_working_3-way'!X62^(1/3)*COS('OddsRatio_working_3-way'!Y62/3)</f>
        <v>0.53004215220679707</v>
      </c>
      <c r="AA62" s="11">
        <f>'OddsRatio_working_3-way'!X62^(1/3)*COS(('OddsRatio_working_3-way'!Y62+2*PI())/3)</f>
        <v>-0.36661670219030273</v>
      </c>
      <c r="AB62" s="11">
        <f>'OddsRatio_working_3-way'!X62^(1/3)*COS(('OddsRatio_working_3-way'!Y62+4*PI())/3)</f>
        <v>-0.16342545001649439</v>
      </c>
      <c r="AC62" s="11">
        <f>'OddsRatio_working_3-way'!X62^(1/3)*SIN('OddsRatio_working_3-way'!Y62/3)</f>
        <v>0.11731252413952555</v>
      </c>
      <c r="AD62" s="11">
        <f>'OddsRatio_working_3-way'!X62^(1/3)*SIN(('OddsRatio_working_3-way'!Y62+2*PI())/3)</f>
        <v>0.40037370681790152</v>
      </c>
      <c r="AE62" s="11">
        <f>'OddsRatio_working_3-way'!X62^(1/3)*SIN(('OddsRatio_working_3-way'!Y62+4*PI())/3)</f>
        <v>-0.51768623095742694</v>
      </c>
      <c r="AF62" s="11">
        <f>-'OddsRatio_working_3-way'!U62/(3*'OddsRatio_working_3-way'!X62^(1/3))*COS(('OddsRatio_working_3-way'!Y62)/3)</f>
        <v>0.53004215220679707</v>
      </c>
      <c r="AG62" s="11">
        <f>-'OddsRatio_working_3-way'!U62/(3*'OddsRatio_working_3-way'!X62^(1/3))*COS(('OddsRatio_working_3-way'!Y62+2*PI())/3)</f>
        <v>-0.36661670219030273</v>
      </c>
      <c r="AH62" s="11">
        <f>-'OddsRatio_working_3-way'!U62/(3*'OddsRatio_working_3-way'!X62^(1/3))*COS(('OddsRatio_working_3-way'!Y62+4*PI())/3)</f>
        <v>-0.16342545001649439</v>
      </c>
      <c r="AI62" s="11">
        <f>'OddsRatio_working_3-way'!U62/(3*'OddsRatio_working_3-way'!X62^(1/3))*SIN(('OddsRatio_working_3-way'!Y62)/3)</f>
        <v>-0.11731252413952555</v>
      </c>
      <c r="AJ62" s="11">
        <f>'OddsRatio_working_3-way'!U62/(3*'OddsRatio_working_3-way'!X62^(1/3))*SIN(('OddsRatio_working_3-way'!Y62+2*PI())/3)</f>
        <v>-0.40037370681790152</v>
      </c>
      <c r="AK62" s="11">
        <f>'OddsRatio_working_3-way'!U62/(3*'OddsRatio_working_3-way'!X62^(1/3))*SIN(('OddsRatio_working_3-way'!Y62+4*PI())/3)</f>
        <v>0.51768623095742694</v>
      </c>
      <c r="AL62" s="11">
        <f>'OddsRatio_working_3-way'!Z62+'OddsRatio_working_3-way'!AF62</f>
        <v>1.0600843044135941</v>
      </c>
      <c r="AM62" s="11">
        <f>'OddsRatio_working_3-way'!AA62+'OddsRatio_working_3-way'!AG62</f>
        <v>-0.73323340438060547</v>
      </c>
      <c r="AN62" s="11">
        <f>'OddsRatio_working_3-way'!AB62+'OddsRatio_working_3-way'!AH62</f>
        <v>-0.32685090003298878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1.0600843044135941</v>
      </c>
      <c r="AS62" s="11">
        <f>IF(('OddsRatio_working_3-way'!X62=0),IF(Q62&gt;0,-Q62^(1/3),(-Q62)^(1/3)),'OddsRatio_working_3-way'!AM62-'OddsRatio_working_3-way'!R62/3)</f>
        <v>-0.73323340438060547</v>
      </c>
      <c r="AT62" s="11">
        <f>IF(('OddsRatio_working_3-way'!X62=0),IF(Q62&gt;0,-Q62^(1/3),(-Q62)^(1/3)),'OddsRatio_working_3-way'!AN62-'OddsRatio_working_3-way'!R62/3)</f>
        <v>-0.32685090003298878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2.75</v>
      </c>
      <c r="B63" s="4">
        <f>IF('True_Odds_Calculator_3-way'!B62="","",'True_Odds_Calculator_3-way'!B62)</f>
        <v>2.97</v>
      </c>
      <c r="C63" s="4">
        <f>IF('True_Odds_Calculator_3-way'!C62="","",'True_Odds_Calculator_3-way'!C62)</f>
        <v>3</v>
      </c>
      <c r="D63" s="9">
        <f t="shared" si="13"/>
        <v>0.35211617059301054</v>
      </c>
      <c r="E63" s="9">
        <f t="shared" si="14"/>
        <v>0.32559687406993493</v>
      </c>
      <c r="F63" s="9">
        <f t="shared" si="15"/>
        <v>0.32228695533705481</v>
      </c>
      <c r="G63" s="9">
        <f t="shared" si="16"/>
        <v>1.0514124655684216</v>
      </c>
      <c r="H63" s="9">
        <f t="shared" si="17"/>
        <v>2.8399718147447381</v>
      </c>
      <c r="I63" s="9">
        <f t="shared" si="18"/>
        <v>3.0712825571697904</v>
      </c>
      <c r="J63" s="9">
        <f t="shared" si="19"/>
        <v>3.1028249311368432</v>
      </c>
      <c r="K63" s="11">
        <f t="shared" si="20"/>
        <v>0.36363636363636365</v>
      </c>
      <c r="L63" s="11">
        <f t="shared" si="21"/>
        <v>0.33670033670033667</v>
      </c>
      <c r="M63" s="11">
        <f t="shared" si="22"/>
        <v>0.33333333333333331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-0.28139985715743321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0.2334455667789001</v>
      </c>
      <c r="Q63" s="11">
        <f>2*'OddsRatio_working_3-way'!K63*'OddsRatio_working_3-way'!L63*'OddsRatio_working_3-way'!M63</f>
        <v>8.1624324048566455E-2</v>
      </c>
      <c r="R63" s="11">
        <f t="shared" si="23"/>
        <v>0</v>
      </c>
      <c r="S63" s="11">
        <f t="shared" si="24"/>
        <v>-0.82958665699782363</v>
      </c>
      <c r="T63" s="11">
        <f t="shared" si="25"/>
        <v>-0.29006526468455368</v>
      </c>
      <c r="U63" s="11">
        <f>'OddsRatio_working_3-way'!S63-'OddsRatio_working_3-way'!R63^2/3</f>
        <v>-0.82958665699782363</v>
      </c>
      <c r="V63" s="11">
        <f>'OddsRatio_working_3-way'!S63*'OddsRatio_working_3-way'!R63/3-2*'OddsRatio_working_3-way'!R63^3/27-'OddsRatio_working_3-way'!T63</f>
        <v>0.29006526468455368</v>
      </c>
      <c r="W63" s="11">
        <f>'OddsRatio_working_3-way'!V63^2+4*'OddsRatio_working_3-way'!U63^3/27</f>
        <v>-4.4483398190214851E-4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0.14541551822142498</v>
      </c>
      <c r="Y63" s="11">
        <f>IF('OddsRatio_working_3-way'!W63&gt;=0,IF('OddsRatio_working_3-way'!V63+SQRT('OddsRatio_working_3-way'!W63)&gt;0,0,PI()),ACOS('OddsRatio_working_3-way'!V63/(2*'OddsRatio_working_3-way'!X63)))</f>
        <v>7.2583788812093486E-2</v>
      </c>
      <c r="Z63" s="11">
        <f>'OddsRatio_working_3-way'!X63^(1/3)*COS('OddsRatio_working_3-way'!Y63/3)</f>
        <v>0.5257062327842108</v>
      </c>
      <c r="AA63" s="11">
        <f>'OddsRatio_working_3-way'!X63^(1/3)*COS(('OddsRatio_working_3-way'!Y63+2*PI())/3)</f>
        <v>-0.27387045991632963</v>
      </c>
      <c r="AB63" s="11">
        <f>'OddsRatio_working_3-way'!X63^(1/3)*COS(('OddsRatio_working_3-way'!Y63+4*PI())/3)</f>
        <v>-0.25183577286788122</v>
      </c>
      <c r="AC63" s="11">
        <f>'OddsRatio_working_3-way'!X63^(1/3)*SIN('OddsRatio_working_3-way'!Y63/3)</f>
        <v>1.2721732498930844E-2</v>
      </c>
      <c r="AD63" s="11">
        <f>'OddsRatio_working_3-way'!X63^(1/3)*SIN(('OddsRatio_working_3-way'!Y63+2*PI())/3)</f>
        <v>0.44891408626947682</v>
      </c>
      <c r="AE63" s="11">
        <f>'OddsRatio_working_3-way'!X63^(1/3)*SIN(('OddsRatio_working_3-way'!Y63+4*PI())/3)</f>
        <v>-0.46163581876840765</v>
      </c>
      <c r="AF63" s="11">
        <f>-'OddsRatio_working_3-way'!U63/(3*'OddsRatio_working_3-way'!X63^(1/3))*COS(('OddsRatio_working_3-way'!Y63)/3)</f>
        <v>0.5257062327842108</v>
      </c>
      <c r="AG63" s="11">
        <f>-'OddsRatio_working_3-way'!U63/(3*'OddsRatio_working_3-way'!X63^(1/3))*COS(('OddsRatio_working_3-way'!Y63+2*PI())/3)</f>
        <v>-0.27387045991632963</v>
      </c>
      <c r="AH63" s="11">
        <f>-'OddsRatio_working_3-way'!U63/(3*'OddsRatio_working_3-way'!X63^(1/3))*COS(('OddsRatio_working_3-way'!Y63+4*PI())/3)</f>
        <v>-0.25183577286788122</v>
      </c>
      <c r="AI63" s="11">
        <f>'OddsRatio_working_3-way'!U63/(3*'OddsRatio_working_3-way'!X63^(1/3))*SIN(('OddsRatio_working_3-way'!Y63)/3)</f>
        <v>-1.2721732498930844E-2</v>
      </c>
      <c r="AJ63" s="11">
        <f>'OddsRatio_working_3-way'!U63/(3*'OddsRatio_working_3-way'!X63^(1/3))*SIN(('OddsRatio_working_3-way'!Y63+2*PI())/3)</f>
        <v>-0.44891408626947682</v>
      </c>
      <c r="AK63" s="11">
        <f>'OddsRatio_working_3-way'!U63/(3*'OddsRatio_working_3-way'!X63^(1/3))*SIN(('OddsRatio_working_3-way'!Y63+4*PI())/3)</f>
        <v>0.46163581876840765</v>
      </c>
      <c r="AL63" s="11">
        <f>'OddsRatio_working_3-way'!Z63+'OddsRatio_working_3-way'!AF63</f>
        <v>1.0514124655684216</v>
      </c>
      <c r="AM63" s="11">
        <f>'OddsRatio_working_3-way'!AA63+'OddsRatio_working_3-way'!AG63</f>
        <v>-0.54774091983265927</v>
      </c>
      <c r="AN63" s="11">
        <f>'OddsRatio_working_3-way'!AB63+'OddsRatio_working_3-way'!AH63</f>
        <v>-0.50367154573576245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1.0514124655684216</v>
      </c>
      <c r="AS63" s="11">
        <f>IF(('OddsRatio_working_3-way'!X63=0),IF(Q63&gt;0,-Q63^(1/3),(-Q63)^(1/3)),'OddsRatio_working_3-way'!AM63-'OddsRatio_working_3-way'!R63/3)</f>
        <v>-0.54774091983265927</v>
      </c>
      <c r="AT63" s="11">
        <f>IF(('OddsRatio_working_3-way'!X63=0),IF(Q63&gt;0,-Q63^(1/3),(-Q63)^(1/3)),'OddsRatio_working_3-way'!AN63-'OddsRatio_working_3-way'!R63/3)</f>
        <v>-0.50367154573576245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1.41</v>
      </c>
      <c r="B64" s="4">
        <f>IF('True_Odds_Calculator_3-way'!B63="","",'True_Odds_Calculator_3-way'!B63)</f>
        <v>4.7300000000000004</v>
      </c>
      <c r="C64" s="4">
        <f>IF('True_Odds_Calculator_3-way'!C63="","",'True_Odds_Calculator_3-way'!C63)</f>
        <v>8.56</v>
      </c>
      <c r="D64" s="9">
        <f t="shared" si="13"/>
        <v>0.69260671602064738</v>
      </c>
      <c r="E64" s="9">
        <f t="shared" si="14"/>
        <v>0.19850379684506536</v>
      </c>
      <c r="F64" s="9">
        <f t="shared" si="15"/>
        <v>0.1088894871342873</v>
      </c>
      <c r="G64" s="9">
        <f t="shared" si="16"/>
        <v>1.0824898166313197</v>
      </c>
      <c r="H64" s="9">
        <f t="shared" si="17"/>
        <v>1.4438208248188411</v>
      </c>
      <c r="I64" s="9">
        <f t="shared" si="18"/>
        <v>5.0376870160348233</v>
      </c>
      <c r="J64" s="9">
        <f t="shared" si="19"/>
        <v>9.1836230137327775</v>
      </c>
      <c r="K64" s="11">
        <f t="shared" si="20"/>
        <v>0.70921985815602839</v>
      </c>
      <c r="L64" s="11">
        <f t="shared" si="21"/>
        <v>0.21141649048625791</v>
      </c>
      <c r="M64" s="11">
        <f t="shared" si="22"/>
        <v>0.11682242990654206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-0.20251652466434644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0.20494241223314916</v>
      </c>
      <c r="Q64" s="11">
        <f>2*'OddsRatio_working_3-way'!K64*'OddsRatio_working_3-way'!L64*'OddsRatio_working_3-way'!M64</f>
        <v>3.5032890980025502E-2</v>
      </c>
      <c r="R64" s="11">
        <f t="shared" si="23"/>
        <v>0</v>
      </c>
      <c r="S64" s="11">
        <f t="shared" si="24"/>
        <v>-1.011978714195414</v>
      </c>
      <c r="T64" s="11">
        <f t="shared" si="25"/>
        <v>-0.17298781439237848</v>
      </c>
      <c r="U64" s="11">
        <f>'OddsRatio_working_3-way'!S64-'OddsRatio_working_3-way'!R64^2/3</f>
        <v>-1.011978714195414</v>
      </c>
      <c r="V64" s="11">
        <f>'OddsRatio_working_3-way'!S64*'OddsRatio_working_3-way'!R64/3-2*'OddsRatio_working_3-way'!R64^3/27-'OddsRatio_working_3-way'!T64</f>
        <v>0.17298781439237848</v>
      </c>
      <c r="W64" s="11">
        <f>'OddsRatio_working_3-way'!V64^2+4*'OddsRatio_working_3-way'!U64^3/27</f>
        <v>-0.1236112649885483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0.19591838155007321</v>
      </c>
      <c r="Y64" s="11">
        <f>IF('OddsRatio_working_3-way'!W64&gt;=0,IF('OddsRatio_working_3-way'!V64+SQRT('OddsRatio_working_3-way'!W64)&gt;0,0,PI()),ACOS('OddsRatio_working_3-way'!V64/(2*'OddsRatio_working_3-way'!X64)))</f>
        <v>1.113549671437716</v>
      </c>
      <c r="Z64" s="11">
        <f>'OddsRatio_working_3-way'!X64^(1/3)*COS('OddsRatio_working_3-way'!Y64/3)</f>
        <v>0.54124490831565975</v>
      </c>
      <c r="AA64" s="11">
        <f>'OddsRatio_working_3-way'!X64^(1/3)*COS(('OddsRatio_working_3-way'!Y64+2*PI())/3)</f>
        <v>-0.45306461065032821</v>
      </c>
      <c r="AB64" s="11">
        <f>'OddsRatio_working_3-way'!X64^(1/3)*COS(('OddsRatio_working_3-way'!Y64+4*PI())/3)</f>
        <v>-8.8180297665331669E-2</v>
      </c>
      <c r="AC64" s="11">
        <f>'OddsRatio_working_3-way'!X64^(1/3)*SIN('OddsRatio_working_3-way'!Y64/3)</f>
        <v>0.21066605632495947</v>
      </c>
      <c r="AD64" s="11">
        <f>'OddsRatio_working_3-way'!X64^(1/3)*SIN(('OddsRatio_working_3-way'!Y64+2*PI())/3)</f>
        <v>0.36339881210786096</v>
      </c>
      <c r="AE64" s="11">
        <f>'OddsRatio_working_3-way'!X64^(1/3)*SIN(('OddsRatio_working_3-way'!Y64+4*PI())/3)</f>
        <v>-0.57406486843282045</v>
      </c>
      <c r="AF64" s="11">
        <f>-'OddsRatio_working_3-way'!U64/(3*'OddsRatio_working_3-way'!X64^(1/3))*COS(('OddsRatio_working_3-way'!Y64)/3)</f>
        <v>0.54124490831565986</v>
      </c>
      <c r="AG64" s="11">
        <f>-'OddsRatio_working_3-way'!U64/(3*'OddsRatio_working_3-way'!X64^(1/3))*COS(('OddsRatio_working_3-way'!Y64+2*PI())/3)</f>
        <v>-0.45306461065032833</v>
      </c>
      <c r="AH64" s="11">
        <f>-'OddsRatio_working_3-way'!U64/(3*'OddsRatio_working_3-way'!X64^(1/3))*COS(('OddsRatio_working_3-way'!Y64+4*PI())/3)</f>
        <v>-8.8180297665331683E-2</v>
      </c>
      <c r="AI64" s="11">
        <f>'OddsRatio_working_3-way'!U64/(3*'OddsRatio_working_3-way'!X64^(1/3))*SIN(('OddsRatio_working_3-way'!Y64)/3)</f>
        <v>-0.21066605632495952</v>
      </c>
      <c r="AJ64" s="11">
        <f>'OddsRatio_working_3-way'!U64/(3*'OddsRatio_working_3-way'!X64^(1/3))*SIN(('OddsRatio_working_3-way'!Y64+2*PI())/3)</f>
        <v>-0.36339881210786101</v>
      </c>
      <c r="AK64" s="11">
        <f>'OddsRatio_working_3-way'!U64/(3*'OddsRatio_working_3-way'!X64^(1/3))*SIN(('OddsRatio_working_3-way'!Y64+4*PI())/3)</f>
        <v>0.57406486843282056</v>
      </c>
      <c r="AL64" s="11">
        <f>'OddsRatio_working_3-way'!Z64+'OddsRatio_working_3-way'!AF64</f>
        <v>1.0824898166313197</v>
      </c>
      <c r="AM64" s="11">
        <f>'OddsRatio_working_3-way'!AA64+'OddsRatio_working_3-way'!AG64</f>
        <v>-0.90612922130065654</v>
      </c>
      <c r="AN64" s="11">
        <f>'OddsRatio_working_3-way'!AB64+'OddsRatio_working_3-way'!AH64</f>
        <v>-0.17636059533066334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1.0824898166313197</v>
      </c>
      <c r="AS64" s="11">
        <f>IF(('OddsRatio_working_3-way'!X64=0),IF(Q64&gt;0,-Q64^(1/3),(-Q64)^(1/3)),'OddsRatio_working_3-way'!AM64-'OddsRatio_working_3-way'!R64/3)</f>
        <v>-0.90612922130065654</v>
      </c>
      <c r="AT64" s="11">
        <f>IF(('OddsRatio_working_3-way'!X64=0),IF(Q64&gt;0,-Q64^(1/3),(-Q64)^(1/3)),'OddsRatio_working_3-way'!AN64-'OddsRatio_working_3-way'!R64/3)</f>
        <v>-0.17636059533066334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2.2000000000000002</v>
      </c>
      <c r="B65" s="4">
        <f>IF('True_Odds_Calculator_3-way'!B64="","",'True_Odds_Calculator_3-way'!B64)</f>
        <v>3.27</v>
      </c>
      <c r="C65" s="4">
        <f>IF('True_Odds_Calculator_3-way'!C64="","",'True_Odds_Calculator_3-way'!C64)</f>
        <v>3.66</v>
      </c>
      <c r="D65" s="9">
        <f t="shared" si="13"/>
        <v>0.44184167291022802</v>
      </c>
      <c r="E65" s="9">
        <f t="shared" si="14"/>
        <v>0.29501520760022915</v>
      </c>
      <c r="F65" s="9">
        <f t="shared" si="15"/>
        <v>0.26314311948954283</v>
      </c>
      <c r="G65" s="9">
        <f t="shared" si="16"/>
        <v>1.0527117919363407</v>
      </c>
      <c r="H65" s="9">
        <f t="shared" si="17"/>
        <v>2.263254150323609</v>
      </c>
      <c r="I65" s="9">
        <f t="shared" si="18"/>
        <v>3.3896557676954933</v>
      </c>
      <c r="J65" s="9">
        <f t="shared" si="19"/>
        <v>3.800213366550667</v>
      </c>
      <c r="K65" s="11">
        <f t="shared" si="20"/>
        <v>0.45454545454545453</v>
      </c>
      <c r="L65" s="11">
        <f t="shared" si="21"/>
        <v>0.3058103975535168</v>
      </c>
      <c r="M65" s="11">
        <f t="shared" si="22"/>
        <v>0.27322404371584696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-0.27519289754212295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0.23281392660246619</v>
      </c>
      <c r="Q65" s="11">
        <f>2*'OddsRatio_working_3-way'!K65*'OddsRatio_working_3-way'!L65*'OddsRatio_working_3-way'!M65</f>
        <v>7.5958866754475107E-2</v>
      </c>
      <c r="R65" s="11">
        <f t="shared" si="23"/>
        <v>0</v>
      </c>
      <c r="S65" s="11">
        <f t="shared" si="24"/>
        <v>-0.84600267187793265</v>
      </c>
      <c r="T65" s="11">
        <f t="shared" si="25"/>
        <v>-0.2760204475947578</v>
      </c>
      <c r="U65" s="11">
        <f>'OddsRatio_working_3-way'!S65-'OddsRatio_working_3-way'!R65^2/3</f>
        <v>-0.84600267187793265</v>
      </c>
      <c r="V65" s="11">
        <f>'OddsRatio_working_3-way'!S65*'OddsRatio_working_3-way'!R65/3-2*'OddsRatio_working_3-way'!R65^3/27-'OddsRatio_working_3-way'!T65</f>
        <v>0.2760204475947578</v>
      </c>
      <c r="W65" s="11">
        <f>'OddsRatio_working_3-way'!V65^2+4*'OddsRatio_working_3-way'!U65^3/27</f>
        <v>-1.3516634425956658E-2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0.14975306500733723</v>
      </c>
      <c r="Y65" s="11">
        <f>IF('OddsRatio_working_3-way'!W65&gt;=0,IF('OddsRatio_working_3-way'!V65+SQRT('OddsRatio_working_3-way'!W65)&gt;0,0,PI()),ACOS('OddsRatio_working_3-way'!V65/(2*'OddsRatio_working_3-way'!X65)))</f>
        <v>0.39865145872036289</v>
      </c>
      <c r="Z65" s="11">
        <f>'OddsRatio_working_3-way'!X65^(1/3)*COS('OddsRatio_working_3-way'!Y65/3)</f>
        <v>0.52635589596817034</v>
      </c>
      <c r="AA65" s="11">
        <f>'OddsRatio_working_3-way'!X65^(1/3)*COS(('OddsRatio_working_3-way'!Y65+2*PI())/3)</f>
        <v>-0.32411046027548535</v>
      </c>
      <c r="AB65" s="11">
        <f>'OddsRatio_working_3-way'!X65^(1/3)*COS(('OddsRatio_working_3-way'!Y65+4*PI())/3)</f>
        <v>-0.20224543569268535</v>
      </c>
      <c r="AC65" s="11">
        <f>'OddsRatio_working_3-way'!X65^(1/3)*SIN('OddsRatio_working_3-way'!Y65/3)</f>
        <v>7.0358804747680137E-2</v>
      </c>
      <c r="AD65" s="11">
        <f>'OddsRatio_working_3-way'!X65^(1/3)*SIN(('OddsRatio_working_3-way'!Y65+2*PI())/3)</f>
        <v>0.42065817496631464</v>
      </c>
      <c r="AE65" s="11">
        <f>'OddsRatio_working_3-way'!X65^(1/3)*SIN(('OddsRatio_working_3-way'!Y65+4*PI())/3)</f>
        <v>-0.49101697971399466</v>
      </c>
      <c r="AF65" s="11">
        <f>-'OddsRatio_working_3-way'!U65/(3*'OddsRatio_working_3-way'!X65^(1/3))*COS(('OddsRatio_working_3-way'!Y65)/3)</f>
        <v>0.52635589596817034</v>
      </c>
      <c r="AG65" s="11">
        <f>-'OddsRatio_working_3-way'!U65/(3*'OddsRatio_working_3-way'!X65^(1/3))*COS(('OddsRatio_working_3-way'!Y65+2*PI())/3)</f>
        <v>-0.32411046027548535</v>
      </c>
      <c r="AH65" s="11">
        <f>-'OddsRatio_working_3-way'!U65/(3*'OddsRatio_working_3-way'!X65^(1/3))*COS(('OddsRatio_working_3-way'!Y65+4*PI())/3)</f>
        <v>-0.20224543569268535</v>
      </c>
      <c r="AI65" s="11">
        <f>'OddsRatio_working_3-way'!U65/(3*'OddsRatio_working_3-way'!X65^(1/3))*SIN(('OddsRatio_working_3-way'!Y65)/3)</f>
        <v>-7.0358804747680137E-2</v>
      </c>
      <c r="AJ65" s="11">
        <f>'OddsRatio_working_3-way'!U65/(3*'OddsRatio_working_3-way'!X65^(1/3))*SIN(('OddsRatio_working_3-way'!Y65+2*PI())/3)</f>
        <v>-0.42065817496631464</v>
      </c>
      <c r="AK65" s="11">
        <f>'OddsRatio_working_3-way'!U65/(3*'OddsRatio_working_3-way'!X65^(1/3))*SIN(('OddsRatio_working_3-way'!Y65+4*PI())/3)</f>
        <v>0.49101697971399466</v>
      </c>
      <c r="AL65" s="11">
        <f>'OddsRatio_working_3-way'!Z65+'OddsRatio_working_3-way'!AF65</f>
        <v>1.0527117919363407</v>
      </c>
      <c r="AM65" s="11">
        <f>'OddsRatio_working_3-way'!AA65+'OddsRatio_working_3-way'!AG65</f>
        <v>-0.64822092055097069</v>
      </c>
      <c r="AN65" s="11">
        <f>'OddsRatio_working_3-way'!AB65+'OddsRatio_working_3-way'!AH65</f>
        <v>-0.40449087138537071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1.0527117919363407</v>
      </c>
      <c r="AS65" s="11">
        <f>IF(('OddsRatio_working_3-way'!X65=0),IF(Q65&gt;0,-Q65^(1/3),(-Q65)^(1/3)),'OddsRatio_working_3-way'!AM65-'OddsRatio_working_3-way'!R65/3)</f>
        <v>-0.64822092055097069</v>
      </c>
      <c r="AT65" s="11">
        <f>IF(('OddsRatio_working_3-way'!X65=0),IF(Q65&gt;0,-Q65^(1/3),(-Q65)^(1/3)),'OddsRatio_working_3-way'!AN65-'OddsRatio_working_3-way'!R65/3)</f>
        <v>-0.40449087138537071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2.38</v>
      </c>
      <c r="B66" s="4">
        <f>IF('True_Odds_Calculator_3-way'!B65="","",'True_Odds_Calculator_3-way'!B65)</f>
        <v>3.04</v>
      </c>
      <c r="C66" s="4">
        <f>IF('True_Odds_Calculator_3-way'!C65="","",'True_Odds_Calculator_3-way'!C65)</f>
        <v>3.46</v>
      </c>
      <c r="D66" s="9">
        <f t="shared" si="13"/>
        <v>0.40624354457150735</v>
      </c>
      <c r="E66" s="9">
        <f t="shared" si="14"/>
        <v>0.31639632788764777</v>
      </c>
      <c r="F66" s="9">
        <f t="shared" si="15"/>
        <v>0.27736012754084477</v>
      </c>
      <c r="G66" s="9">
        <f t="shared" si="16"/>
        <v>1.0591141860210045</v>
      </c>
      <c r="H66" s="9">
        <f t="shared" si="17"/>
        <v>2.461577576708986</v>
      </c>
      <c r="I66" s="9">
        <f t="shared" si="18"/>
        <v>3.1605929394828491</v>
      </c>
      <c r="J66" s="9">
        <f t="shared" si="19"/>
        <v>3.6054208976116708</v>
      </c>
      <c r="K66" s="11">
        <f t="shared" si="20"/>
        <v>0.42016806722689076</v>
      </c>
      <c r="L66" s="11">
        <f t="shared" si="21"/>
        <v>0.32894736842105265</v>
      </c>
      <c r="M66" s="11">
        <f t="shared" si="22"/>
        <v>0.28901734104046245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-0.27664174888087267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0.23488251400347182</v>
      </c>
      <c r="Q66" s="11">
        <f>2*'OddsRatio_working_3-way'!K66*'OddsRatio_working_3-way'!L66*'OddsRatio_working_3-way'!M66</f>
        <v>7.9892011565806748E-2</v>
      </c>
      <c r="R66" s="11">
        <f t="shared" si="23"/>
        <v>0</v>
      </c>
      <c r="S66" s="11">
        <f t="shared" si="24"/>
        <v>-0.84904941121022481</v>
      </c>
      <c r="T66" s="11">
        <f t="shared" si="25"/>
        <v>-0.28879231673817174</v>
      </c>
      <c r="U66" s="11">
        <f>'OddsRatio_working_3-way'!S66-'OddsRatio_working_3-way'!R66^2/3</f>
        <v>-0.84904941121022481</v>
      </c>
      <c r="V66" s="11">
        <f>'OddsRatio_working_3-way'!S66*'OddsRatio_working_3-way'!R66/3-2*'OddsRatio_working_3-way'!R66^3/27-'OddsRatio_working_3-way'!T66</f>
        <v>0.28879231673817174</v>
      </c>
      <c r="W66" s="11">
        <f>'OddsRatio_working_3-way'!V66^2+4*'OddsRatio_working_3-way'!U66^3/27</f>
        <v>-7.2755758919272745E-3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0.15056275942188344</v>
      </c>
      <c r="Y66" s="11">
        <f>IF('OddsRatio_working_3-way'!W66&gt;=0,IF('OddsRatio_working_3-way'!V66+SQRT('OddsRatio_working_3-way'!W66)&gt;0,0,PI()),ACOS('OddsRatio_working_3-way'!V66/(2*'OddsRatio_working_3-way'!X66)))</f>
        <v>0.28719222786480425</v>
      </c>
      <c r="Z66" s="11">
        <f>'OddsRatio_working_3-way'!X66^(1/3)*COS('OddsRatio_working_3-way'!Y66/3)</f>
        <v>0.52955709301050213</v>
      </c>
      <c r="AA66" s="11">
        <f>'OddsRatio_working_3-way'!X66^(1/3)*COS(('OddsRatio_working_3-way'!Y66+2*PI())/3)</f>
        <v>-0.3088162205384693</v>
      </c>
      <c r="AB66" s="11">
        <f>'OddsRatio_working_3-way'!X66^(1/3)*COS(('OddsRatio_working_3-way'!Y66+4*PI())/3)</f>
        <v>-0.22074087247203317</v>
      </c>
      <c r="AC66" s="11">
        <f>'OddsRatio_working_3-way'!X66^(1/3)*SIN('OddsRatio_working_3-way'!Y66/3)</f>
        <v>5.0850325915127059E-2</v>
      </c>
      <c r="AD66" s="11">
        <f>'OddsRatio_working_3-way'!X66^(1/3)*SIN(('OddsRatio_working_3-way'!Y66+2*PI())/3)</f>
        <v>0.43318473234377014</v>
      </c>
      <c r="AE66" s="11">
        <f>'OddsRatio_working_3-way'!X66^(1/3)*SIN(('OddsRatio_working_3-way'!Y66+4*PI())/3)</f>
        <v>-0.48403505825889703</v>
      </c>
      <c r="AF66" s="11">
        <f>-'OddsRatio_working_3-way'!U66/(3*'OddsRatio_working_3-way'!X66^(1/3))*COS(('OddsRatio_working_3-way'!Y66)/3)</f>
        <v>0.52955709301050224</v>
      </c>
      <c r="AG66" s="11">
        <f>-'OddsRatio_working_3-way'!U66/(3*'OddsRatio_working_3-way'!X66^(1/3))*COS(('OddsRatio_working_3-way'!Y66+2*PI())/3)</f>
        <v>-0.30881622053846935</v>
      </c>
      <c r="AH66" s="11">
        <f>-'OddsRatio_working_3-way'!U66/(3*'OddsRatio_working_3-way'!X66^(1/3))*COS(('OddsRatio_working_3-way'!Y66+4*PI())/3)</f>
        <v>-0.22074087247203322</v>
      </c>
      <c r="AI66" s="11">
        <f>'OddsRatio_working_3-way'!U66/(3*'OddsRatio_working_3-way'!X66^(1/3))*SIN(('OddsRatio_working_3-way'!Y66)/3)</f>
        <v>-5.0850325915127073E-2</v>
      </c>
      <c r="AJ66" s="11">
        <f>'OddsRatio_working_3-way'!U66/(3*'OddsRatio_working_3-way'!X66^(1/3))*SIN(('OddsRatio_working_3-way'!Y66+2*PI())/3)</f>
        <v>-0.4331847323437702</v>
      </c>
      <c r="AK66" s="11">
        <f>'OddsRatio_working_3-way'!U66/(3*'OddsRatio_working_3-way'!X66^(1/3))*SIN(('OddsRatio_working_3-way'!Y66+4*PI())/3)</f>
        <v>0.48403505825889709</v>
      </c>
      <c r="AL66" s="11">
        <f>'OddsRatio_working_3-way'!Z66+'OddsRatio_working_3-way'!AF66</f>
        <v>1.0591141860210045</v>
      </c>
      <c r="AM66" s="11">
        <f>'OddsRatio_working_3-way'!AA66+'OddsRatio_working_3-way'!AG66</f>
        <v>-0.61763244107693871</v>
      </c>
      <c r="AN66" s="11">
        <f>'OddsRatio_working_3-way'!AB66+'OddsRatio_working_3-way'!AH66</f>
        <v>-0.44148174494406639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1.0591141860210045</v>
      </c>
      <c r="AS66" s="11">
        <f>IF(('OddsRatio_working_3-way'!X66=0),IF(Q66&gt;0,-Q66^(1/3),(-Q66)^(1/3)),'OddsRatio_working_3-way'!AM66-'OddsRatio_working_3-way'!R66/3)</f>
        <v>-0.61763244107693871</v>
      </c>
      <c r="AT66" s="11">
        <f>IF(('OddsRatio_working_3-way'!X66=0),IF(Q66&gt;0,-Q66^(1/3),(-Q66)^(1/3)),'OddsRatio_working_3-way'!AN66-'OddsRatio_working_3-way'!R66/3)</f>
        <v>-0.44148174494406639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2.68</v>
      </c>
      <c r="B67" s="4">
        <f>IF('True_Odds_Calculator_3-way'!B66="","",'True_Odds_Calculator_3-way'!B66)</f>
        <v>3</v>
      </c>
      <c r="C67" s="4">
        <f>IF('True_Odds_Calculator_3-way'!C66="","",'True_Odds_Calculator_3-way'!C66)</f>
        <v>3.07</v>
      </c>
      <c r="D67" s="9">
        <f t="shared" si="13"/>
        <v>0.36197337252697737</v>
      </c>
      <c r="E67" s="9">
        <f t="shared" si="14"/>
        <v>0.32274993406105112</v>
      </c>
      <c r="F67" s="9">
        <f t="shared" si="15"/>
        <v>0.31527669341197168</v>
      </c>
      <c r="G67" s="9">
        <f t="shared" si="16"/>
        <v>1.0491869934988751</v>
      </c>
      <c r="H67" s="9">
        <f t="shared" si="17"/>
        <v>2.7626341490781106</v>
      </c>
      <c r="I67" s="9">
        <f t="shared" si="18"/>
        <v>3.0983739869977502</v>
      </c>
      <c r="J67" s="9">
        <f t="shared" si="19"/>
        <v>3.1718170765426712</v>
      </c>
      <c r="K67" s="11">
        <f t="shared" si="20"/>
        <v>0.37313432835820892</v>
      </c>
      <c r="L67" s="11">
        <f t="shared" si="21"/>
        <v>0.33333333333333331</v>
      </c>
      <c r="M67" s="11">
        <f t="shared" si="22"/>
        <v>0.32573289902280134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-0.28178326608002358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0.23295574246033676</v>
      </c>
      <c r="Q67" s="11">
        <f>2*'OddsRatio_working_3-way'!K67*'OddsRatio_working_3-way'!L67*'OddsRatio_working_3-way'!M67</f>
        <v>8.1028084334030179E-2</v>
      </c>
      <c r="R67" s="11">
        <f t="shared" si="23"/>
        <v>0</v>
      </c>
      <c r="S67" s="11">
        <f t="shared" si="24"/>
        <v>-0.82671957671957608</v>
      </c>
      <c r="T67" s="11">
        <f t="shared" si="25"/>
        <v>-0.28755463538072212</v>
      </c>
      <c r="U67" s="11">
        <f>'OddsRatio_working_3-way'!S67-'OddsRatio_working_3-way'!R67^2/3</f>
        <v>-0.82671957671957608</v>
      </c>
      <c r="V67" s="11">
        <f>'OddsRatio_working_3-way'!S67*'OddsRatio_working_3-way'!R67/3-2*'OddsRatio_working_3-way'!R67^3/27-'OddsRatio_working_3-way'!T67</f>
        <v>0.28755463538072212</v>
      </c>
      <c r="W67" s="11">
        <f>'OddsRatio_working_3-way'!V67^2+4*'OddsRatio_working_3-way'!U67^3/27</f>
        <v>-1.0210885948541137E-3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0.14466232830612308</v>
      </c>
      <c r="Y67" s="11">
        <f>IF('OddsRatio_working_3-way'!W67&gt;=0,IF('OddsRatio_working_3-way'!V67+SQRT('OddsRatio_working_3-way'!W67)&gt;0,0,PI()),ACOS('OddsRatio_working_3-way'!V67/(2*'OddsRatio_working_3-way'!X67)))</f>
        <v>0.11067083093667973</v>
      </c>
      <c r="Z67" s="11">
        <f>'OddsRatio_working_3-way'!X67^(1/3)*COS('OddsRatio_working_3-way'!Y67/3)</f>
        <v>0.52459349674943756</v>
      </c>
      <c r="AA67" s="11">
        <f>'OddsRatio_working_3-way'!X67^(1/3)*COS(('OddsRatio_working_3-way'!Y67+2*PI())/3)</f>
        <v>-0.27906402472010183</v>
      </c>
      <c r="AB67" s="11">
        <f>'OddsRatio_working_3-way'!X67^(1/3)*COS(('OddsRatio_working_3-way'!Y67+4*PI())/3)</f>
        <v>-0.24552947202933578</v>
      </c>
      <c r="AC67" s="11">
        <f>'OddsRatio_working_3-way'!X67^(1/3)*SIN('OddsRatio_working_3-way'!Y67/3)</f>
        <v>1.9361183023167416E-2</v>
      </c>
      <c r="AD67" s="11">
        <f>'OddsRatio_working_3-way'!X67^(1/3)*SIN(('OddsRatio_working_3-way'!Y67+2*PI())/3)</f>
        <v>0.44463070333353849</v>
      </c>
      <c r="AE67" s="11">
        <f>'OddsRatio_working_3-way'!X67^(1/3)*SIN(('OddsRatio_working_3-way'!Y67+4*PI())/3)</f>
        <v>-0.46399188635670591</v>
      </c>
      <c r="AF67" s="11">
        <f>-'OddsRatio_working_3-way'!U67/(3*'OddsRatio_working_3-way'!X67^(1/3))*COS(('OddsRatio_working_3-way'!Y67)/3)</f>
        <v>0.52459349674943756</v>
      </c>
      <c r="AG67" s="11">
        <f>-'OddsRatio_working_3-way'!U67/(3*'OddsRatio_working_3-way'!X67^(1/3))*COS(('OddsRatio_working_3-way'!Y67+2*PI())/3)</f>
        <v>-0.27906402472010183</v>
      </c>
      <c r="AH67" s="11">
        <f>-'OddsRatio_working_3-way'!U67/(3*'OddsRatio_working_3-way'!X67^(1/3))*COS(('OddsRatio_working_3-way'!Y67+4*PI())/3)</f>
        <v>-0.24552947202933578</v>
      </c>
      <c r="AI67" s="11">
        <f>'OddsRatio_working_3-way'!U67/(3*'OddsRatio_working_3-way'!X67^(1/3))*SIN(('OddsRatio_working_3-way'!Y67)/3)</f>
        <v>-1.9361183023167416E-2</v>
      </c>
      <c r="AJ67" s="11">
        <f>'OddsRatio_working_3-way'!U67/(3*'OddsRatio_working_3-way'!X67^(1/3))*SIN(('OddsRatio_working_3-way'!Y67+2*PI())/3)</f>
        <v>-0.44463070333353849</v>
      </c>
      <c r="AK67" s="11">
        <f>'OddsRatio_working_3-way'!U67/(3*'OddsRatio_working_3-way'!X67^(1/3))*SIN(('OddsRatio_working_3-way'!Y67+4*PI())/3)</f>
        <v>0.46399188635670591</v>
      </c>
      <c r="AL67" s="11">
        <f>'OddsRatio_working_3-way'!Z67+'OddsRatio_working_3-way'!AF67</f>
        <v>1.0491869934988751</v>
      </c>
      <c r="AM67" s="11">
        <f>'OddsRatio_working_3-way'!AA67+'OddsRatio_working_3-way'!AG67</f>
        <v>-0.55812804944020367</v>
      </c>
      <c r="AN67" s="11">
        <f>'OddsRatio_working_3-way'!AB67+'OddsRatio_working_3-way'!AH67</f>
        <v>-0.49105894405867156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1.0491869934988751</v>
      </c>
      <c r="AS67" s="11">
        <f>IF(('OddsRatio_working_3-way'!X67=0),IF(Q67&gt;0,-Q67^(1/3),(-Q67)^(1/3)),'OddsRatio_working_3-way'!AM67-'OddsRatio_working_3-way'!R67/3)</f>
        <v>-0.55812804944020367</v>
      </c>
      <c r="AT67" s="11">
        <f>IF(('OddsRatio_working_3-way'!X67=0),IF(Q67&gt;0,-Q67^(1/3),(-Q67)^(1/3)),'OddsRatio_working_3-way'!AN67-'OddsRatio_working_3-way'!R67/3)</f>
        <v>-0.49105894405867156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2.99</v>
      </c>
      <c r="B68" s="4">
        <f>IF('True_Odds_Calculator_3-way'!B67="","",'True_Odds_Calculator_3-way'!B67)</f>
        <v>3.63</v>
      </c>
      <c r="C68" s="4">
        <f>IF('True_Odds_Calculator_3-way'!C67="","",'True_Odds_Calculator_3-way'!C67)</f>
        <v>2.33</v>
      </c>
      <c r="D68" s="9">
        <f t="shared" ref="D68:D131" si="26">(K68/(AR68+K68-(AR68*K68)))</f>
        <v>0.32141129198215479</v>
      </c>
      <c r="E68" s="9">
        <f t="shared" ref="E68:E131" si="27">(L68/(AR68+L68-(AR68*L68)))</f>
        <v>0.26383257946522659</v>
      </c>
      <c r="F68" s="9">
        <f t="shared" ref="F68:F131" si="28">(M68/(AR68+M68-(AR68*M68)))</f>
        <v>0.41475612855261867</v>
      </c>
      <c r="G68" s="9">
        <f t="shared" ref="G68:G131" si="29">AR68</f>
        <v>1.0609439035566588</v>
      </c>
      <c r="H68" s="9">
        <f t="shared" ref="H68:H131" si="30">IF(A68="","",1/D68)</f>
        <v>3.1112783680777509</v>
      </c>
      <c r="I68" s="9">
        <f t="shared" ref="I68:I131" si="31">IF(B68="","",1/E68)</f>
        <v>3.7902824663540122</v>
      </c>
      <c r="J68" s="9">
        <f t="shared" ref="J68:J131" si="32">IF(C68="","",1/F68)</f>
        <v>2.4110553917303563</v>
      </c>
      <c r="K68" s="11">
        <f t="shared" ref="K68:K131" si="33">1/A68</f>
        <v>0.33444816053511706</v>
      </c>
      <c r="L68" s="11">
        <f t="shared" ref="L68:L131" si="34">1/B68</f>
        <v>0.27548209366391185</v>
      </c>
      <c r="M68" s="11">
        <f t="shared" ref="M68:M131" si="35">1/C68</f>
        <v>0.42918454935622319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-0.27524962215966298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0.23527903559795538</v>
      </c>
      <c r="Q68" s="11">
        <f>2*'OddsRatio_working_3-way'!K68*'OddsRatio_working_3-way'!L68*'OddsRatio_working_3-way'!M68</f>
        <v>7.9085390116959794E-2</v>
      </c>
      <c r="R68" s="11">
        <f t="shared" ref="R68:R131" si="36">O68/N68</f>
        <v>0</v>
      </c>
      <c r="S68" s="11">
        <f t="shared" ref="S68:S131" si="37">P68/N68</f>
        <v>-0.85478422732031212</v>
      </c>
      <c r="T68" s="11">
        <f t="shared" ref="T68:T131" si="38">Q68/N68</f>
        <v>-0.28732242935136543</v>
      </c>
      <c r="U68" s="11">
        <f>'OddsRatio_working_3-way'!S68-'OddsRatio_working_3-way'!R68^2/3</f>
        <v>-0.85478422732031212</v>
      </c>
      <c r="V68" s="11">
        <f>'OddsRatio_working_3-way'!S68*'OddsRatio_working_3-way'!R68/3-2*'OddsRatio_working_3-way'!R68^3/27-'OddsRatio_working_3-way'!T68</f>
        <v>0.28732242935136543</v>
      </c>
      <c r="W68" s="11">
        <f>'OddsRatio_working_3-way'!V68^2+4*'OddsRatio_working_3-way'!U68^3/27</f>
        <v>-9.972234738493499E-3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0.15209077318074218</v>
      </c>
      <c r="Y68" s="11">
        <f>IF('OddsRatio_working_3-way'!W68&gt;=0,IF('OddsRatio_working_3-way'!V68+SQRT('OddsRatio_working_3-way'!W68)&gt;0,0,PI()),ACOS('OddsRatio_working_3-way'!V68/(2*'OddsRatio_working_3-way'!X68)))</f>
        <v>0.33449725498295058</v>
      </c>
      <c r="Z68" s="11">
        <f>'OddsRatio_working_3-way'!X68^(1/3)*COS('OddsRatio_working_3-way'!Y68/3)</f>
        <v>0.53047195177832951</v>
      </c>
      <c r="AA68" s="11">
        <f>'OddsRatio_working_3-way'!X68^(1/3)*COS(('OddsRatio_working_3-way'!Y68+2*PI())/3)</f>
        <v>-0.31667222878967533</v>
      </c>
      <c r="AB68" s="11">
        <f>'OddsRatio_working_3-way'!X68^(1/3)*COS(('OddsRatio_working_3-way'!Y68+4*PI())/3)</f>
        <v>-0.21379972298865413</v>
      </c>
      <c r="AC68" s="11">
        <f>'OddsRatio_working_3-way'!X68^(1/3)*SIN('OddsRatio_working_3-way'!Y68/3)</f>
        <v>5.9393468916430797E-2</v>
      </c>
      <c r="AD68" s="11">
        <f>'OddsRatio_working_3-way'!X68^(1/3)*SIN(('OddsRatio_working_3-way'!Y68+2*PI())/3)</f>
        <v>0.42970545177693165</v>
      </c>
      <c r="AE68" s="11">
        <f>'OddsRatio_working_3-way'!X68^(1/3)*SIN(('OddsRatio_working_3-way'!Y68+4*PI())/3)</f>
        <v>-0.48909892069336253</v>
      </c>
      <c r="AF68" s="11">
        <f>-'OddsRatio_working_3-way'!U68/(3*'OddsRatio_working_3-way'!X68^(1/3))*COS(('OddsRatio_working_3-way'!Y68)/3)</f>
        <v>0.5304719517783294</v>
      </c>
      <c r="AG68" s="11">
        <f>-'OddsRatio_working_3-way'!U68/(3*'OddsRatio_working_3-way'!X68^(1/3))*COS(('OddsRatio_working_3-way'!Y68+2*PI())/3)</f>
        <v>-0.31667222878967521</v>
      </c>
      <c r="AH68" s="11">
        <f>-'OddsRatio_working_3-way'!U68/(3*'OddsRatio_working_3-way'!X68^(1/3))*COS(('OddsRatio_working_3-way'!Y68+4*PI())/3)</f>
        <v>-0.2137997229886541</v>
      </c>
      <c r="AI68" s="11">
        <f>'OddsRatio_working_3-way'!U68/(3*'OddsRatio_working_3-way'!X68^(1/3))*SIN(('OddsRatio_working_3-way'!Y68)/3)</f>
        <v>-5.9393468916430783E-2</v>
      </c>
      <c r="AJ68" s="11">
        <f>'OddsRatio_working_3-way'!U68/(3*'OddsRatio_working_3-way'!X68^(1/3))*SIN(('OddsRatio_working_3-way'!Y68+2*PI())/3)</f>
        <v>-0.42970545177693159</v>
      </c>
      <c r="AK68" s="11">
        <f>'OddsRatio_working_3-way'!U68/(3*'OddsRatio_working_3-way'!X68^(1/3))*SIN(('OddsRatio_working_3-way'!Y68+4*PI())/3)</f>
        <v>0.48909892069336247</v>
      </c>
      <c r="AL68" s="11">
        <f>'OddsRatio_working_3-way'!Z68+'OddsRatio_working_3-way'!AF68</f>
        <v>1.0609439035566588</v>
      </c>
      <c r="AM68" s="11">
        <f>'OddsRatio_working_3-way'!AA68+'OddsRatio_working_3-way'!AG68</f>
        <v>-0.63334445757935054</v>
      </c>
      <c r="AN68" s="11">
        <f>'OddsRatio_working_3-way'!AB68+'OddsRatio_working_3-way'!AH68</f>
        <v>-0.42759944597730826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1.0609439035566588</v>
      </c>
      <c r="AS68" s="11">
        <f>IF(('OddsRatio_working_3-way'!X68=0),IF(Q68&gt;0,-Q68^(1/3),(-Q68)^(1/3)),'OddsRatio_working_3-way'!AM68-'OddsRatio_working_3-way'!R68/3)</f>
        <v>-0.63334445757935054</v>
      </c>
      <c r="AT68" s="11">
        <f>IF(('OddsRatio_working_3-way'!X68=0),IF(Q68&gt;0,-Q68^(1/3),(-Q68)^(1/3)),'OddsRatio_working_3-way'!AN68-'OddsRatio_working_3-way'!R68/3)</f>
        <v>-0.42759944597730826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2.54</v>
      </c>
      <c r="B69" s="4">
        <f>IF('True_Odds_Calculator_3-way'!B68="","",'True_Odds_Calculator_3-way'!B68)</f>
        <v>3.71</v>
      </c>
      <c r="C69" s="4">
        <f>IF('True_Odds_Calculator_3-way'!C68="","",'True_Odds_Calculator_3-way'!C68)</f>
        <v>2.66</v>
      </c>
      <c r="D69" s="9">
        <f t="shared" si="26"/>
        <v>0.37971064404639321</v>
      </c>
      <c r="E69" s="9">
        <f t="shared" si="27"/>
        <v>0.25808555569820357</v>
      </c>
      <c r="F69" s="9">
        <f t="shared" si="28"/>
        <v>0.36220380025540305</v>
      </c>
      <c r="G69" s="9">
        <f t="shared" si="29"/>
        <v>1.0607690418722058</v>
      </c>
      <c r="H69" s="9">
        <f t="shared" si="30"/>
        <v>2.6335843244831967</v>
      </c>
      <c r="I69" s="9">
        <f t="shared" si="31"/>
        <v>3.8746841034736783</v>
      </c>
      <c r="J69" s="9">
        <f t="shared" si="32"/>
        <v>2.7608766095078616</v>
      </c>
      <c r="K69" s="11">
        <f t="shared" si="33"/>
        <v>0.39370078740157477</v>
      </c>
      <c r="L69" s="11">
        <f t="shared" si="34"/>
        <v>0.26954177897574122</v>
      </c>
      <c r="M69" s="11">
        <f t="shared" si="35"/>
        <v>0.37593984962406013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-0.27638141558025187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0.23577525216781575</v>
      </c>
      <c r="Q69" s="11">
        <f>2*'OddsRatio_working_3-way'!K69*'OddsRatio_working_3-way'!L69*'OddsRatio_working_3-way'!M69</f>
        <v>7.9788579413812441E-2</v>
      </c>
      <c r="R69" s="11">
        <f t="shared" si="36"/>
        <v>0</v>
      </c>
      <c r="S69" s="11">
        <f t="shared" si="37"/>
        <v>-0.85307925524881956</v>
      </c>
      <c r="T69" s="11">
        <f t="shared" si="38"/>
        <v>-0.28869010329909295</v>
      </c>
      <c r="U69" s="11">
        <f>'OddsRatio_working_3-way'!S69-'OddsRatio_working_3-way'!R69^2/3</f>
        <v>-0.85307925524881956</v>
      </c>
      <c r="V69" s="11">
        <f>'OddsRatio_working_3-way'!S69*'OddsRatio_working_3-way'!R69/3-2*'OddsRatio_working_3-way'!R69^3/27-'OddsRatio_working_3-way'!T69</f>
        <v>0.28869010329909295</v>
      </c>
      <c r="W69" s="11">
        <f>'OddsRatio_working_3-way'!V69^2+4*'OddsRatio_working_3-way'!U69^3/27</f>
        <v>-8.6318751566555468E-3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0.15163595459149562</v>
      </c>
      <c r="Y69" s="11">
        <f>IF('OddsRatio_working_3-way'!W69&gt;=0,IF('OddsRatio_working_3-way'!V69+SQRT('OddsRatio_working_3-way'!W69)&gt;0,0,PI()),ACOS('OddsRatio_working_3-way'!V69/(2*'OddsRatio_working_3-way'!X69)))</f>
        <v>0.31135815073768414</v>
      </c>
      <c r="Z69" s="11">
        <f>'OddsRatio_working_3-way'!X69^(1/3)*COS('OddsRatio_working_3-way'!Y69/3)</f>
        <v>0.530384520936103</v>
      </c>
      <c r="AA69" s="11">
        <f>'OddsRatio_working_3-way'!X69^(1/3)*COS(('OddsRatio_working_3-way'!Y69+2*PI())/3)</f>
        <v>-0.31303584703658061</v>
      </c>
      <c r="AB69" s="11">
        <f>'OddsRatio_working_3-way'!X69^(1/3)*COS(('OddsRatio_working_3-way'!Y69+4*PI())/3)</f>
        <v>-0.2173486738995225</v>
      </c>
      <c r="AC69" s="11">
        <f>'OddsRatio_working_3-way'!X69^(1/3)*SIN('OddsRatio_working_3-way'!Y69/3)</f>
        <v>5.5245015168674902E-2</v>
      </c>
      <c r="AD69" s="11">
        <f>'OddsRatio_working_3-way'!X69^(1/3)*SIN(('OddsRatio_working_3-way'!Y69+2*PI())/3)</f>
        <v>0.4317039613203672</v>
      </c>
      <c r="AE69" s="11">
        <f>'OddsRatio_working_3-way'!X69^(1/3)*SIN(('OddsRatio_working_3-way'!Y69+4*PI())/3)</f>
        <v>-0.48694897648904206</v>
      </c>
      <c r="AF69" s="11">
        <f>-'OddsRatio_working_3-way'!U69/(3*'OddsRatio_working_3-way'!X69^(1/3))*COS(('OddsRatio_working_3-way'!Y69)/3)</f>
        <v>0.53038452093610289</v>
      </c>
      <c r="AG69" s="11">
        <f>-'OddsRatio_working_3-way'!U69/(3*'OddsRatio_working_3-way'!X69^(1/3))*COS(('OddsRatio_working_3-way'!Y69+2*PI())/3)</f>
        <v>-0.31303584703658055</v>
      </c>
      <c r="AH69" s="11">
        <f>-'OddsRatio_working_3-way'!U69/(3*'OddsRatio_working_3-way'!X69^(1/3))*COS(('OddsRatio_working_3-way'!Y69+4*PI())/3)</f>
        <v>-0.21734867389952245</v>
      </c>
      <c r="AI69" s="11">
        <f>'OddsRatio_working_3-way'!U69/(3*'OddsRatio_working_3-way'!X69^(1/3))*SIN(('OddsRatio_working_3-way'!Y69)/3)</f>
        <v>-5.5245015168674888E-2</v>
      </c>
      <c r="AJ69" s="11">
        <f>'OddsRatio_working_3-way'!U69/(3*'OddsRatio_working_3-way'!X69^(1/3))*SIN(('OddsRatio_working_3-way'!Y69+2*PI())/3)</f>
        <v>-0.43170396132036709</v>
      </c>
      <c r="AK69" s="11">
        <f>'OddsRatio_working_3-way'!U69/(3*'OddsRatio_working_3-way'!X69^(1/3))*SIN(('OddsRatio_working_3-way'!Y69+4*PI())/3)</f>
        <v>0.48694897648904195</v>
      </c>
      <c r="AL69" s="11">
        <f>'OddsRatio_working_3-way'!Z69+'OddsRatio_working_3-way'!AF69</f>
        <v>1.0607690418722058</v>
      </c>
      <c r="AM69" s="11">
        <f>'OddsRatio_working_3-way'!AA69+'OddsRatio_working_3-way'!AG69</f>
        <v>-0.62607169407316121</v>
      </c>
      <c r="AN69" s="11">
        <f>'OddsRatio_working_3-way'!AB69+'OddsRatio_working_3-way'!AH69</f>
        <v>-0.43469734779904495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1.0607690418722058</v>
      </c>
      <c r="AS69" s="11">
        <f>IF(('OddsRatio_working_3-way'!X69=0),IF(Q69&gt;0,-Q69^(1/3),(-Q69)^(1/3)),'OddsRatio_working_3-way'!AM69-'OddsRatio_working_3-way'!R69/3)</f>
        <v>-0.62607169407316121</v>
      </c>
      <c r="AT69" s="11">
        <f>IF(('OddsRatio_working_3-way'!X69=0),IF(Q69&gt;0,-Q69^(1/3),(-Q69)^(1/3)),'OddsRatio_working_3-way'!AN69-'OddsRatio_working_3-way'!R69/3)</f>
        <v>-0.43469734779904495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1.96</v>
      </c>
      <c r="B70" s="4">
        <f>IF('True_Odds_Calculator_3-way'!B69="","",'True_Odds_Calculator_3-way'!B69)</f>
        <v>3.53</v>
      </c>
      <c r="C70" s="4">
        <f>IF('True_Odds_Calculator_3-way'!C69="","",'True_Odds_Calculator_3-way'!C69)</f>
        <v>4.03</v>
      </c>
      <c r="D70" s="9">
        <f t="shared" si="26"/>
        <v>0.49377890048138195</v>
      </c>
      <c r="E70" s="9">
        <f t="shared" si="27"/>
        <v>0.27013712382263488</v>
      </c>
      <c r="F70" s="9">
        <f t="shared" si="28"/>
        <v>0.23608397569598322</v>
      </c>
      <c r="G70" s="9">
        <f t="shared" si="29"/>
        <v>1.0679144953699293</v>
      </c>
      <c r="H70" s="9">
        <f t="shared" si="30"/>
        <v>2.0251979155551325</v>
      </c>
      <c r="I70" s="9">
        <f t="shared" si="31"/>
        <v>3.7018236732859213</v>
      </c>
      <c r="J70" s="9">
        <f t="shared" si="32"/>
        <v>4.2357809209708854</v>
      </c>
      <c r="K70" s="11">
        <f t="shared" si="33"/>
        <v>0.51020408163265307</v>
      </c>
      <c r="L70" s="11">
        <f t="shared" si="34"/>
        <v>0.28328611898016998</v>
      </c>
      <c r="M70" s="11">
        <f t="shared" si="35"/>
        <v>0.24813895781637715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-0.26393595699479444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0.23383621508972349</v>
      </c>
      <c r="Q70" s="11">
        <f>2*'OddsRatio_working_3-way'!K70*'OddsRatio_working_3-way'!L70*'OddsRatio_working_3-way'!M70</f>
        <v>7.1728900334271012E-2</v>
      </c>
      <c r="R70" s="11">
        <f t="shared" si="36"/>
        <v>0</v>
      </c>
      <c r="S70" s="11">
        <f t="shared" si="37"/>
        <v>-0.88595816103349423</v>
      </c>
      <c r="T70" s="11">
        <f t="shared" si="38"/>
        <v>-0.27176630706548904</v>
      </c>
      <c r="U70" s="11">
        <f>'OddsRatio_working_3-way'!S70-'OddsRatio_working_3-way'!R70^2/3</f>
        <v>-0.88595816103349423</v>
      </c>
      <c r="V70" s="11">
        <f>'OddsRatio_working_3-way'!S70*'OddsRatio_working_3-way'!R70/3-2*'OddsRatio_working_3-way'!R70^3/27-'OddsRatio_working_3-way'!T70</f>
        <v>0.27176630706548904</v>
      </c>
      <c r="W70" s="11">
        <f>'OddsRatio_working_3-way'!V70^2+4*'OddsRatio_working_3-way'!U70^3/27</f>
        <v>-2.9166471438608524E-2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0.16048628998657657</v>
      </c>
      <c r="Y70" s="11">
        <f>IF('OddsRatio_working_3-way'!W70&gt;=0,IF('OddsRatio_working_3-way'!V70+SQRT('OddsRatio_working_3-way'!W70)&gt;0,0,PI()),ACOS('OddsRatio_working_3-way'!V70/(2*'OddsRatio_working_3-way'!X70)))</f>
        <v>0.56105105936453592</v>
      </c>
      <c r="Z70" s="11">
        <f>'OddsRatio_working_3-way'!X70^(1/3)*COS('OddsRatio_working_3-way'!Y70/3)</f>
        <v>0.53395724768496466</v>
      </c>
      <c r="AA70" s="11">
        <f>'OddsRatio_working_3-way'!X70^(1/3)*COS(('OddsRatio_working_3-way'!Y70+2*PI())/3)</f>
        <v>-0.35448167231450123</v>
      </c>
      <c r="AB70" s="11">
        <f>'OddsRatio_working_3-way'!X70^(1/3)*COS(('OddsRatio_working_3-way'!Y70+4*PI())/3)</f>
        <v>-0.17947557537046338</v>
      </c>
      <c r="AC70" s="11">
        <f>'OddsRatio_working_3-way'!X70^(1/3)*SIN('OddsRatio_working_3-way'!Y70/3)</f>
        <v>0.10103981718046606</v>
      </c>
      <c r="AD70" s="11">
        <f>'OddsRatio_working_3-way'!X70^(1/3)*SIN(('OddsRatio_working_3-way'!Y70+2*PI())/3)</f>
        <v>0.4119006324397661</v>
      </c>
      <c r="AE70" s="11">
        <f>'OddsRatio_working_3-way'!X70^(1/3)*SIN(('OddsRatio_working_3-way'!Y70+4*PI())/3)</f>
        <v>-0.51294044962023211</v>
      </c>
      <c r="AF70" s="11">
        <f>-'OddsRatio_working_3-way'!U70/(3*'OddsRatio_working_3-way'!X70^(1/3))*COS(('OddsRatio_working_3-way'!Y70)/3)</f>
        <v>0.53395724768496466</v>
      </c>
      <c r="AG70" s="11">
        <f>-'OddsRatio_working_3-way'!U70/(3*'OddsRatio_working_3-way'!X70^(1/3))*COS(('OddsRatio_working_3-way'!Y70+2*PI())/3)</f>
        <v>-0.35448167231450123</v>
      </c>
      <c r="AH70" s="11">
        <f>-'OddsRatio_working_3-way'!U70/(3*'OddsRatio_working_3-way'!X70^(1/3))*COS(('OddsRatio_working_3-way'!Y70+4*PI())/3)</f>
        <v>-0.17947557537046338</v>
      </c>
      <c r="AI70" s="11">
        <f>'OddsRatio_working_3-way'!U70/(3*'OddsRatio_working_3-way'!X70^(1/3))*SIN(('OddsRatio_working_3-way'!Y70)/3)</f>
        <v>-0.10103981718046606</v>
      </c>
      <c r="AJ70" s="11">
        <f>'OddsRatio_working_3-way'!U70/(3*'OddsRatio_working_3-way'!X70^(1/3))*SIN(('OddsRatio_working_3-way'!Y70+2*PI())/3)</f>
        <v>-0.4119006324397661</v>
      </c>
      <c r="AK70" s="11">
        <f>'OddsRatio_working_3-way'!U70/(3*'OddsRatio_working_3-way'!X70^(1/3))*SIN(('OddsRatio_working_3-way'!Y70+4*PI())/3)</f>
        <v>0.51294044962023211</v>
      </c>
      <c r="AL70" s="11">
        <f>'OddsRatio_working_3-way'!Z70+'OddsRatio_working_3-way'!AF70</f>
        <v>1.0679144953699293</v>
      </c>
      <c r="AM70" s="11">
        <f>'OddsRatio_working_3-way'!AA70+'OddsRatio_working_3-way'!AG70</f>
        <v>-0.70896334462900246</v>
      </c>
      <c r="AN70" s="11">
        <f>'OddsRatio_working_3-way'!AB70+'OddsRatio_working_3-way'!AH70</f>
        <v>-0.35895115074092676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1.0679144953699293</v>
      </c>
      <c r="AS70" s="11">
        <f>IF(('OddsRatio_working_3-way'!X70=0),IF(Q70&gt;0,-Q70^(1/3),(-Q70)^(1/3)),'OddsRatio_working_3-way'!AM70-'OddsRatio_working_3-way'!R70/3)</f>
        <v>-0.70896334462900246</v>
      </c>
      <c r="AT70" s="11">
        <f>IF(('OddsRatio_working_3-way'!X70=0),IF(Q70&gt;0,-Q70^(1/3),(-Q70)^(1/3)),'OddsRatio_working_3-way'!AN70-'OddsRatio_working_3-way'!R70/3)</f>
        <v>-0.35895115074092676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1.45</v>
      </c>
      <c r="B71" s="4">
        <f>IF('True_Odds_Calculator_3-way'!B70="","",'True_Odds_Calculator_3-way'!B70)</f>
        <v>5.03</v>
      </c>
      <c r="C71" s="4">
        <f>IF('True_Odds_Calculator_3-way'!C70="","",'True_Odds_Calculator_3-way'!C70)</f>
        <v>6.92</v>
      </c>
      <c r="D71" s="9">
        <f t="shared" si="26"/>
        <v>0.67517741306376466</v>
      </c>
      <c r="E71" s="9">
        <f t="shared" si="27"/>
        <v>0.18837897903402978</v>
      </c>
      <c r="F71" s="9">
        <f t="shared" si="28"/>
        <v>0.13644360790220553</v>
      </c>
      <c r="G71" s="9">
        <f t="shared" si="29"/>
        <v>1.0690937774324536</v>
      </c>
      <c r="H71" s="9">
        <f t="shared" si="30"/>
        <v>1.4810921998446038</v>
      </c>
      <c r="I71" s="9">
        <f t="shared" si="31"/>
        <v>5.3084479230527872</v>
      </c>
      <c r="J71" s="9">
        <f t="shared" si="32"/>
        <v>7.3290351624001264</v>
      </c>
      <c r="K71" s="11">
        <f t="shared" si="33"/>
        <v>0.68965517241379315</v>
      </c>
      <c r="L71" s="11">
        <f t="shared" si="34"/>
        <v>0.19880715705765406</v>
      </c>
      <c r="M71" s="11">
        <f t="shared" si="35"/>
        <v>0.14450867052023122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-0.21271454391054501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0.20605884327283264</v>
      </c>
      <c r="Q71" s="11">
        <f>2*'OddsRatio_working_3-way'!K71*'OddsRatio_working_3-way'!L71*'OddsRatio_working_3-way'!M71</f>
        <v>3.9626700629390887E-2</v>
      </c>
      <c r="R71" s="11">
        <f t="shared" si="36"/>
        <v>0</v>
      </c>
      <c r="S71" s="11">
        <f t="shared" si="37"/>
        <v>-0.96871064613000157</v>
      </c>
      <c r="T71" s="11">
        <f t="shared" si="38"/>
        <v>-0.18629050887115411</v>
      </c>
      <c r="U71" s="11">
        <f>'OddsRatio_working_3-way'!S71-'OddsRatio_working_3-way'!R71^2/3</f>
        <v>-0.96871064613000157</v>
      </c>
      <c r="V71" s="11">
        <f>'OddsRatio_working_3-way'!S71*'OddsRatio_working_3-way'!R71/3-2*'OddsRatio_working_3-way'!R71^3/27-'OddsRatio_working_3-way'!T71</f>
        <v>0.18629050887115411</v>
      </c>
      <c r="W71" s="11">
        <f>'OddsRatio_working_3-way'!V71^2+4*'OddsRatio_working_3-way'!U71^3/27</f>
        <v>-9.9968198359176891E-2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0.18348865908731965</v>
      </c>
      <c r="Y71" s="11">
        <f>IF('OddsRatio_working_3-way'!W71&gt;=0,IF('OddsRatio_working_3-way'!V71+SQRT('OddsRatio_working_3-way'!W71)&gt;0,0,PI()),ACOS('OddsRatio_working_3-way'!V71/(2*'OddsRatio_working_3-way'!X71)))</f>
        <v>1.0383588147556471</v>
      </c>
      <c r="Z71" s="11">
        <f>'OddsRatio_working_3-way'!X71^(1/3)*COS('OddsRatio_working_3-way'!Y71/3)</f>
        <v>0.5345468887162268</v>
      </c>
      <c r="AA71" s="11">
        <f>'OddsRatio_working_3-way'!X71^(1/3)*COS(('OddsRatio_working_3-way'!Y71+2*PI())/3)</f>
        <v>-0.43422367453271282</v>
      </c>
      <c r="AB71" s="11">
        <f>'OddsRatio_working_3-way'!X71^(1/3)*COS(('OddsRatio_working_3-way'!Y71+4*PI())/3)</f>
        <v>-0.10032321418351421</v>
      </c>
      <c r="AC71" s="11">
        <f>'OddsRatio_working_3-way'!X71^(1/3)*SIN('OddsRatio_working_3-way'!Y71/3)</f>
        <v>0.19277752066515008</v>
      </c>
      <c r="AD71" s="11">
        <f>'OddsRatio_working_3-way'!X71^(1/3)*SIN(('OddsRatio_working_3-way'!Y71+2*PI())/3)</f>
        <v>0.36654242480961086</v>
      </c>
      <c r="AE71" s="11">
        <f>'OddsRatio_working_3-way'!X71^(1/3)*SIN(('OddsRatio_working_3-way'!Y71+4*PI())/3)</f>
        <v>-0.55931994547476072</v>
      </c>
      <c r="AF71" s="11">
        <f>-'OddsRatio_working_3-way'!U71/(3*'OddsRatio_working_3-way'!X71^(1/3))*COS(('OddsRatio_working_3-way'!Y71)/3)</f>
        <v>0.53454688871622669</v>
      </c>
      <c r="AG71" s="11">
        <f>-'OddsRatio_working_3-way'!U71/(3*'OddsRatio_working_3-way'!X71^(1/3))*COS(('OddsRatio_working_3-way'!Y71+2*PI())/3)</f>
        <v>-0.43422367453271271</v>
      </c>
      <c r="AH71" s="11">
        <f>-'OddsRatio_working_3-way'!U71/(3*'OddsRatio_working_3-way'!X71^(1/3))*COS(('OddsRatio_working_3-way'!Y71+4*PI())/3)</f>
        <v>-0.10032321418351418</v>
      </c>
      <c r="AI71" s="11">
        <f>'OddsRatio_working_3-way'!U71/(3*'OddsRatio_working_3-way'!X71^(1/3))*SIN(('OddsRatio_working_3-way'!Y71)/3)</f>
        <v>-0.19277752066515005</v>
      </c>
      <c r="AJ71" s="11">
        <f>'OddsRatio_working_3-way'!U71/(3*'OddsRatio_working_3-way'!X71^(1/3))*SIN(('OddsRatio_working_3-way'!Y71+2*PI())/3)</f>
        <v>-0.3665424248096108</v>
      </c>
      <c r="AK71" s="11">
        <f>'OddsRatio_working_3-way'!U71/(3*'OddsRatio_working_3-way'!X71^(1/3))*SIN(('OddsRatio_working_3-way'!Y71+4*PI())/3)</f>
        <v>0.5593199454747606</v>
      </c>
      <c r="AL71" s="11">
        <f>'OddsRatio_working_3-way'!Z71+'OddsRatio_working_3-way'!AF71</f>
        <v>1.0690937774324536</v>
      </c>
      <c r="AM71" s="11">
        <f>'OddsRatio_working_3-way'!AA71+'OddsRatio_working_3-way'!AG71</f>
        <v>-0.86844734906542553</v>
      </c>
      <c r="AN71" s="11">
        <f>'OddsRatio_working_3-way'!AB71+'OddsRatio_working_3-way'!AH71</f>
        <v>-0.2006464283670284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1.0690937774324536</v>
      </c>
      <c r="AS71" s="11">
        <f>IF(('OddsRatio_working_3-way'!X71=0),IF(Q71&gt;0,-Q71^(1/3),(-Q71)^(1/3)),'OddsRatio_working_3-way'!AM71-'OddsRatio_working_3-way'!R71/3)</f>
        <v>-0.86844734906542553</v>
      </c>
      <c r="AT71" s="11">
        <f>IF(('OddsRatio_working_3-way'!X71=0),IF(Q71&gt;0,-Q71^(1/3),(-Q71)^(1/3)),'OddsRatio_working_3-way'!AN71-'OddsRatio_working_3-way'!R71/3)</f>
        <v>-0.2006464283670284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1.87</v>
      </c>
      <c r="B72" s="4">
        <f>IF('True_Odds_Calculator_3-way'!B71="","",'True_Odds_Calculator_3-way'!B71)</f>
        <v>3.47</v>
      </c>
      <c r="C72" s="4">
        <f>IF('True_Odds_Calculator_3-way'!C71="","",'True_Odds_Calculator_3-way'!C71)</f>
        <v>4.59</v>
      </c>
      <c r="D72" s="9">
        <f t="shared" si="26"/>
        <v>0.51831856525365561</v>
      </c>
      <c r="E72" s="9">
        <f t="shared" si="27"/>
        <v>0.2748459919471764</v>
      </c>
      <c r="F72" s="9">
        <f t="shared" si="28"/>
        <v>0.20683544279916796</v>
      </c>
      <c r="G72" s="9">
        <f t="shared" si="29"/>
        <v>1.0681786427552957</v>
      </c>
      <c r="H72" s="9">
        <f t="shared" si="30"/>
        <v>1.9293154191971078</v>
      </c>
      <c r="I72" s="9">
        <f t="shared" si="31"/>
        <v>3.6384012476055805</v>
      </c>
      <c r="J72" s="9">
        <f t="shared" si="32"/>
        <v>4.8347613274915124</v>
      </c>
      <c r="K72" s="11">
        <f t="shared" si="33"/>
        <v>0.53475935828876997</v>
      </c>
      <c r="L72" s="11">
        <f t="shared" si="34"/>
        <v>0.28818443804034583</v>
      </c>
      <c r="M72" s="11">
        <f t="shared" si="35"/>
        <v>0.2178649237472767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-0.25901617614071382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0.23267486346971405</v>
      </c>
      <c r="Q72" s="11">
        <f>2*'OddsRatio_working_3-way'!K72*'OddsRatio_working_3-way'!L72*'OddsRatio_working_3-way'!M72</f>
        <v>6.7150032747392216E-2</v>
      </c>
      <c r="R72" s="11">
        <f t="shared" si="36"/>
        <v>0</v>
      </c>
      <c r="S72" s="11">
        <f t="shared" si="37"/>
        <v>-0.89830244171047635</v>
      </c>
      <c r="T72" s="11">
        <f t="shared" si="38"/>
        <v>-0.2592503439279874</v>
      </c>
      <c r="U72" s="11">
        <f>'OddsRatio_working_3-way'!S72-'OddsRatio_working_3-way'!R72^2/3</f>
        <v>-0.89830244171047635</v>
      </c>
      <c r="V72" s="11">
        <f>'OddsRatio_working_3-way'!S72*'OddsRatio_working_3-way'!R72/3-2*'OddsRatio_working_3-way'!R72^3/27-'OddsRatio_working_3-way'!T72</f>
        <v>0.2592503439279874</v>
      </c>
      <c r="W72" s="11">
        <f>'OddsRatio_working_3-way'!V72^2+4*'OddsRatio_working_3-way'!U72^3/27</f>
        <v>-4.0179290145930135E-2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0.16385209105524859</v>
      </c>
      <c r="Y72" s="11">
        <f>IF('OddsRatio_working_3-way'!W72&gt;=0,IF('OddsRatio_working_3-way'!V72+SQRT('OddsRatio_working_3-way'!W72)&gt;0,0,PI()),ACOS('OddsRatio_working_3-way'!V72/(2*'OddsRatio_working_3-way'!X72)))</f>
        <v>0.65817332170068532</v>
      </c>
      <c r="Z72" s="11">
        <f>'OddsRatio_working_3-way'!X72^(1/3)*COS('OddsRatio_working_3-way'!Y72/3)</f>
        <v>0.53408932137764797</v>
      </c>
      <c r="AA72" s="11">
        <f>'OddsRatio_working_3-way'!X72^(1/3)*COS(('OddsRatio_working_3-way'!Y72+2*PI())/3)</f>
        <v>-0.37018077473425309</v>
      </c>
      <c r="AB72" s="11">
        <f>'OddsRatio_working_3-way'!X72^(1/3)*COS(('OddsRatio_working_3-way'!Y72+4*PI())/3)</f>
        <v>-0.16390854664339477</v>
      </c>
      <c r="AC72" s="11">
        <f>'OddsRatio_working_3-way'!X72^(1/3)*SIN('OddsRatio_working_3-way'!Y72/3)</f>
        <v>0.11909132641460092</v>
      </c>
      <c r="AD72" s="11">
        <f>'OddsRatio_working_3-way'!X72^(1/3)*SIN(('OddsRatio_working_3-way'!Y72+2*PI())/3)</f>
        <v>0.40298925699573401</v>
      </c>
      <c r="AE72" s="11">
        <f>'OddsRatio_working_3-way'!X72^(1/3)*SIN(('OddsRatio_working_3-way'!Y72+4*PI())/3)</f>
        <v>-0.52208058341033481</v>
      </c>
      <c r="AF72" s="11">
        <f>-'OddsRatio_working_3-way'!U72/(3*'OddsRatio_working_3-way'!X72^(1/3))*COS(('OddsRatio_working_3-way'!Y72)/3)</f>
        <v>0.53408932137764775</v>
      </c>
      <c r="AG72" s="11">
        <f>-'OddsRatio_working_3-way'!U72/(3*'OddsRatio_working_3-way'!X72^(1/3))*COS(('OddsRatio_working_3-way'!Y72+2*PI())/3)</f>
        <v>-0.37018077473425293</v>
      </c>
      <c r="AH72" s="11">
        <f>-'OddsRatio_working_3-way'!U72/(3*'OddsRatio_working_3-way'!X72^(1/3))*COS(('OddsRatio_working_3-way'!Y72+4*PI())/3)</f>
        <v>-0.16390854664339469</v>
      </c>
      <c r="AI72" s="11">
        <f>'OddsRatio_working_3-way'!U72/(3*'OddsRatio_working_3-way'!X72^(1/3))*SIN(('OddsRatio_working_3-way'!Y72)/3)</f>
        <v>-0.11909132641460086</v>
      </c>
      <c r="AJ72" s="11">
        <f>'OddsRatio_working_3-way'!U72/(3*'OddsRatio_working_3-way'!X72^(1/3))*SIN(('OddsRatio_working_3-way'!Y72+2*PI())/3)</f>
        <v>-0.40298925699573385</v>
      </c>
      <c r="AK72" s="11">
        <f>'OddsRatio_working_3-way'!U72/(3*'OddsRatio_working_3-way'!X72^(1/3))*SIN(('OddsRatio_working_3-way'!Y72+4*PI())/3)</f>
        <v>0.52208058341033459</v>
      </c>
      <c r="AL72" s="11">
        <f>'OddsRatio_working_3-way'!Z72+'OddsRatio_working_3-way'!AF72</f>
        <v>1.0681786427552957</v>
      </c>
      <c r="AM72" s="11">
        <f>'OddsRatio_working_3-way'!AA72+'OddsRatio_working_3-way'!AG72</f>
        <v>-0.74036154946850607</v>
      </c>
      <c r="AN72" s="11">
        <f>'OddsRatio_working_3-way'!AB72+'OddsRatio_working_3-way'!AH72</f>
        <v>-0.32781709328678943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1.0681786427552957</v>
      </c>
      <c r="AS72" s="11">
        <f>IF(('OddsRatio_working_3-way'!X72=0),IF(Q72&gt;0,-Q72^(1/3),(-Q72)^(1/3)),'OddsRatio_working_3-way'!AM72-'OddsRatio_working_3-way'!R72/3)</f>
        <v>-0.74036154946850607</v>
      </c>
      <c r="AT72" s="11">
        <f>IF(('OddsRatio_working_3-way'!X72=0),IF(Q72&gt;0,-Q72^(1/3),(-Q72)^(1/3)),'OddsRatio_working_3-way'!AN72-'OddsRatio_working_3-way'!R72/3)</f>
        <v>-0.32781709328678943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1.89</v>
      </c>
      <c r="B73" s="4">
        <f>IF('True_Odds_Calculator_3-way'!B72="","",'True_Odds_Calculator_3-way'!B72)</f>
        <v>3.35</v>
      </c>
      <c r="C73" s="4">
        <f>IF('True_Odds_Calculator_3-way'!C72="","",'True_Odds_Calculator_3-way'!C72)</f>
        <v>4.92</v>
      </c>
      <c r="D73" s="9">
        <f t="shared" si="26"/>
        <v>0.51660841411588609</v>
      </c>
      <c r="E73" s="9">
        <f t="shared" si="27"/>
        <v>0.28812846267286402</v>
      </c>
      <c r="F73" s="9">
        <f t="shared" si="28"/>
        <v>0.1952631232112497</v>
      </c>
      <c r="G73" s="9">
        <f t="shared" si="29"/>
        <v>1.0513506913789832</v>
      </c>
      <c r="H73" s="9">
        <f t="shared" si="30"/>
        <v>1.9357021153272951</v>
      </c>
      <c r="I73" s="9">
        <f t="shared" si="31"/>
        <v>3.4706741247406105</v>
      </c>
      <c r="J73" s="9">
        <f t="shared" si="32"/>
        <v>5.1212947102056132</v>
      </c>
      <c r="K73" s="11">
        <f t="shared" si="33"/>
        <v>0.52910052910052918</v>
      </c>
      <c r="L73" s="11">
        <f t="shared" si="34"/>
        <v>0.29850746268656714</v>
      </c>
      <c r="M73" s="11">
        <f t="shared" si="35"/>
        <v>0.2032520325203252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-0.26319171981106215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0.22984830653802873</v>
      </c>
      <c r="Q73" s="11">
        <f>2*'OddsRatio_working_3-way'!K73*'OddsRatio_working_3-way'!L73*'OddsRatio_working_3-way'!M73</f>
        <v>6.4203437580454936E-2</v>
      </c>
      <c r="R73" s="11">
        <f t="shared" si="36"/>
        <v>0</v>
      </c>
      <c r="S73" s="11">
        <f t="shared" si="37"/>
        <v>-0.87331131352851943</v>
      </c>
      <c r="T73" s="11">
        <f t="shared" si="38"/>
        <v>-0.2439417076895305</v>
      </c>
      <c r="U73" s="11">
        <f>'OddsRatio_working_3-way'!S73-'OddsRatio_working_3-way'!R73^2/3</f>
        <v>-0.87331131352851943</v>
      </c>
      <c r="V73" s="11">
        <f>'OddsRatio_working_3-way'!S73*'OddsRatio_working_3-way'!R73/3-2*'OddsRatio_working_3-way'!R73^3/27-'OddsRatio_working_3-way'!T73</f>
        <v>0.2439417076895305</v>
      </c>
      <c r="W73" s="11">
        <f>'OddsRatio_working_3-way'!V73^2+4*'OddsRatio_working_3-way'!U73^3/27</f>
        <v>-3.9166614221071552E-2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0.15706222570334655</v>
      </c>
      <c r="Y73" s="11">
        <f>IF('OddsRatio_working_3-way'!W73&gt;=0,IF('OddsRatio_working_3-way'!V73+SQRT('OddsRatio_working_3-way'!W73)&gt;0,0,PI()),ACOS('OddsRatio_working_3-way'!V73/(2*'OddsRatio_working_3-way'!X73)))</f>
        <v>0.68158258119248283</v>
      </c>
      <c r="Z73" s="11">
        <f>'OddsRatio_working_3-way'!X73^(1/3)*COS('OddsRatio_working_3-way'!Y73/3)</f>
        <v>0.52567534568949159</v>
      </c>
      <c r="AA73" s="11">
        <f>'OddsRatio_working_3-way'!X73^(1/3)*COS(('OddsRatio_working_3-way'!Y73+2*PI())/3)</f>
        <v>-0.36808453304876831</v>
      </c>
      <c r="AB73" s="11">
        <f>'OddsRatio_working_3-way'!X73^(1/3)*COS(('OddsRatio_working_3-way'!Y73+4*PI())/3)</f>
        <v>-0.1575908126407233</v>
      </c>
      <c r="AC73" s="11">
        <f>'OddsRatio_working_3-way'!X73^(1/3)*SIN('OddsRatio_working_3-way'!Y73/3)</f>
        <v>0.12152860614031075</v>
      </c>
      <c r="AD73" s="11">
        <f>'OddsRatio_working_3-way'!X73^(1/3)*SIN(('OddsRatio_working_3-way'!Y73+2*PI())/3)</f>
        <v>0.39448390044011095</v>
      </c>
      <c r="AE73" s="11">
        <f>'OddsRatio_working_3-way'!X73^(1/3)*SIN(('OddsRatio_working_3-way'!Y73+4*PI())/3)</f>
        <v>-0.51601250658042164</v>
      </c>
      <c r="AF73" s="11">
        <f>-'OddsRatio_working_3-way'!U73/(3*'OddsRatio_working_3-way'!X73^(1/3))*COS(('OddsRatio_working_3-way'!Y73)/3)</f>
        <v>0.52567534568949148</v>
      </c>
      <c r="AG73" s="11">
        <f>-'OddsRatio_working_3-way'!U73/(3*'OddsRatio_working_3-way'!X73^(1/3))*COS(('OddsRatio_working_3-way'!Y73+2*PI())/3)</f>
        <v>-0.36808453304876826</v>
      </c>
      <c r="AH73" s="11">
        <f>-'OddsRatio_working_3-way'!U73/(3*'OddsRatio_working_3-way'!X73^(1/3))*COS(('OddsRatio_working_3-way'!Y73+4*PI())/3)</f>
        <v>-0.15759081264072328</v>
      </c>
      <c r="AI73" s="11">
        <f>'OddsRatio_working_3-way'!U73/(3*'OddsRatio_working_3-way'!X73^(1/3))*SIN(('OddsRatio_working_3-way'!Y73)/3)</f>
        <v>-0.12152860614031073</v>
      </c>
      <c r="AJ73" s="11">
        <f>'OddsRatio_working_3-way'!U73/(3*'OddsRatio_working_3-way'!X73^(1/3))*SIN(('OddsRatio_working_3-way'!Y73+2*PI())/3)</f>
        <v>-0.39448390044011089</v>
      </c>
      <c r="AK73" s="11">
        <f>'OddsRatio_working_3-way'!U73/(3*'OddsRatio_working_3-way'!X73^(1/3))*SIN(('OddsRatio_working_3-way'!Y73+4*PI())/3)</f>
        <v>0.51601250658042153</v>
      </c>
      <c r="AL73" s="11">
        <f>'OddsRatio_working_3-way'!Z73+'OddsRatio_working_3-way'!AF73</f>
        <v>1.0513506913789832</v>
      </c>
      <c r="AM73" s="11">
        <f>'OddsRatio_working_3-way'!AA73+'OddsRatio_working_3-way'!AG73</f>
        <v>-0.73616906609753663</v>
      </c>
      <c r="AN73" s="11">
        <f>'OddsRatio_working_3-way'!AB73+'OddsRatio_working_3-way'!AH73</f>
        <v>-0.31518162528144655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1.0513506913789832</v>
      </c>
      <c r="AS73" s="11">
        <f>IF(('OddsRatio_working_3-way'!X73=0),IF(Q73&gt;0,-Q73^(1/3),(-Q73)^(1/3)),'OddsRatio_working_3-way'!AM73-'OddsRatio_working_3-way'!R73/3)</f>
        <v>-0.73616906609753663</v>
      </c>
      <c r="AT73" s="11">
        <f>IF(('OddsRatio_working_3-way'!X73=0),IF(Q73&gt;0,-Q73^(1/3),(-Q73)^(1/3)),'OddsRatio_working_3-way'!AN73-'OddsRatio_working_3-way'!R73/3)</f>
        <v>-0.31518162528144655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3.67</v>
      </c>
      <c r="B74" s="4">
        <f>IF('True_Odds_Calculator_3-way'!B73="","",'True_Odds_Calculator_3-way'!B73)</f>
        <v>3.42</v>
      </c>
      <c r="C74" s="4">
        <f>IF('True_Odds_Calculator_3-way'!C73="","",'True_Odds_Calculator_3-way'!C73)</f>
        <v>2.16</v>
      </c>
      <c r="D74" s="9">
        <f t="shared" si="26"/>
        <v>0.26406618714516428</v>
      </c>
      <c r="E74" s="9">
        <f t="shared" si="27"/>
        <v>0.28360902126296189</v>
      </c>
      <c r="F74" s="9">
        <f t="shared" si="28"/>
        <v>0.45232479159187378</v>
      </c>
      <c r="G74" s="9">
        <f t="shared" si="29"/>
        <v>1.0437937719271251</v>
      </c>
      <c r="H74" s="9">
        <f t="shared" si="30"/>
        <v>3.7869293710454235</v>
      </c>
      <c r="I74" s="9">
        <f t="shared" si="31"/>
        <v>3.5259809280636434</v>
      </c>
      <c r="J74" s="9">
        <f t="shared" si="32"/>
        <v>2.2108007754354659</v>
      </c>
      <c r="K74" s="11">
        <f t="shared" si="33"/>
        <v>0.27247956403269757</v>
      </c>
      <c r="L74" s="11">
        <f t="shared" si="34"/>
        <v>0.29239766081871343</v>
      </c>
      <c r="M74" s="11">
        <f t="shared" si="35"/>
        <v>0.46296296296296291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-0.27646406863864692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0.23053352761592477</v>
      </c>
      <c r="Q74" s="11">
        <f>2*'OddsRatio_working_3-way'!K74*'OddsRatio_working_3-way'!L74*'OddsRatio_working_3-way'!M74</f>
        <v>7.3770728837095942E-2</v>
      </c>
      <c r="R74" s="11">
        <f t="shared" si="36"/>
        <v>0</v>
      </c>
      <c r="S74" s="11">
        <f t="shared" si="37"/>
        <v>-0.83386433814386285</v>
      </c>
      <c r="T74" s="11">
        <f t="shared" si="38"/>
        <v>-0.26683658820603617</v>
      </c>
      <c r="U74" s="11">
        <f>'OddsRatio_working_3-way'!S74-'OddsRatio_working_3-way'!R74^2/3</f>
        <v>-0.83386433814386285</v>
      </c>
      <c r="V74" s="11">
        <f>'OddsRatio_working_3-way'!S74*'OddsRatio_working_3-way'!R74/3-2*'OddsRatio_working_3-way'!R74^3/27-'OddsRatio_working_3-way'!T74</f>
        <v>0.26683658820603617</v>
      </c>
      <c r="W74" s="11">
        <f>'OddsRatio_working_3-way'!V74^2+4*'OddsRatio_working_3-way'!U74^3/27</f>
        <v>-1.4696112052434512E-2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0.14654169786947352</v>
      </c>
      <c r="Y74" s="11">
        <f>IF('OddsRatio_working_3-way'!W74&gt;=0,IF('OddsRatio_working_3-way'!V74+SQRT('OddsRatio_working_3-way'!W74)&gt;0,0,PI()),ACOS('OddsRatio_working_3-way'!V74/(2*'OddsRatio_working_3-way'!X74)))</f>
        <v>0.42643541873619784</v>
      </c>
      <c r="Z74" s="11">
        <f>'OddsRatio_working_3-way'!X74^(1/3)*COS('OddsRatio_working_3-way'!Y74/3)</f>
        <v>0.52189688596356254</v>
      </c>
      <c r="AA74" s="11">
        <f>'OddsRatio_working_3-way'!X74^(1/3)*COS(('OddsRatio_working_3-way'!Y74+2*PI())/3)</f>
        <v>-0.3256308583055606</v>
      </c>
      <c r="AB74" s="11">
        <f>'OddsRatio_working_3-way'!X74^(1/3)*COS(('OddsRatio_working_3-way'!Y74+4*PI())/3)</f>
        <v>-0.19626602765800205</v>
      </c>
      <c r="AC74" s="11">
        <f>'OddsRatio_working_3-way'!X74^(1/3)*SIN('OddsRatio_working_3-way'!Y74/3)</f>
        <v>7.4688819798038375E-2</v>
      </c>
      <c r="AD74" s="11">
        <f>'OddsRatio_working_3-way'!X74^(1/3)*SIN(('OddsRatio_working_3-way'!Y74+2*PI())/3)</f>
        <v>0.41463155150141617</v>
      </c>
      <c r="AE74" s="11">
        <f>'OddsRatio_working_3-way'!X74^(1/3)*SIN(('OddsRatio_working_3-way'!Y74+4*PI())/3)</f>
        <v>-0.48932037129945449</v>
      </c>
      <c r="AF74" s="11">
        <f>-'OddsRatio_working_3-way'!U74/(3*'OddsRatio_working_3-way'!X74^(1/3))*COS(('OddsRatio_working_3-way'!Y74)/3)</f>
        <v>0.52189688596356254</v>
      </c>
      <c r="AG74" s="11">
        <f>-'OddsRatio_working_3-way'!U74/(3*'OddsRatio_working_3-way'!X74^(1/3))*COS(('OddsRatio_working_3-way'!Y74+2*PI())/3)</f>
        <v>-0.3256308583055606</v>
      </c>
      <c r="AH74" s="11">
        <f>-'OddsRatio_working_3-way'!U74/(3*'OddsRatio_working_3-way'!X74^(1/3))*COS(('OddsRatio_working_3-way'!Y74+4*PI())/3)</f>
        <v>-0.19626602765800205</v>
      </c>
      <c r="AI74" s="11">
        <f>'OddsRatio_working_3-way'!U74/(3*'OddsRatio_working_3-way'!X74^(1/3))*SIN(('OddsRatio_working_3-way'!Y74)/3)</f>
        <v>-7.4688819798038375E-2</v>
      </c>
      <c r="AJ74" s="11">
        <f>'OddsRatio_working_3-way'!U74/(3*'OddsRatio_working_3-way'!X74^(1/3))*SIN(('OddsRatio_working_3-way'!Y74+2*PI())/3)</f>
        <v>-0.41463155150141617</v>
      </c>
      <c r="AK74" s="11">
        <f>'OddsRatio_working_3-way'!U74/(3*'OddsRatio_working_3-way'!X74^(1/3))*SIN(('OddsRatio_working_3-way'!Y74+4*PI())/3)</f>
        <v>0.48932037129945449</v>
      </c>
      <c r="AL74" s="11">
        <f>'OddsRatio_working_3-way'!Z74+'OddsRatio_working_3-way'!AF74</f>
        <v>1.0437937719271251</v>
      </c>
      <c r="AM74" s="11">
        <f>'OddsRatio_working_3-way'!AA74+'OddsRatio_working_3-way'!AG74</f>
        <v>-0.6512617166111212</v>
      </c>
      <c r="AN74" s="11">
        <f>'OddsRatio_working_3-way'!AB74+'OddsRatio_working_3-way'!AH74</f>
        <v>-0.3925320553160041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1.0437937719271251</v>
      </c>
      <c r="AS74" s="11">
        <f>IF(('OddsRatio_working_3-way'!X74=0),IF(Q74&gt;0,-Q74^(1/3),(-Q74)^(1/3)),'OddsRatio_working_3-way'!AM74-'OddsRatio_working_3-way'!R74/3)</f>
        <v>-0.6512617166111212</v>
      </c>
      <c r="AT74" s="11">
        <f>IF(('OddsRatio_working_3-way'!X74=0),IF(Q74&gt;0,-Q74^(1/3),(-Q74)^(1/3)),'OddsRatio_working_3-way'!AN74-'OddsRatio_working_3-way'!R74/3)</f>
        <v>-0.3925320553160041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2.61</v>
      </c>
      <c r="B75" s="4">
        <f>IF('True_Odds_Calculator_3-way'!B74="","",'True_Odds_Calculator_3-way'!B74)</f>
        <v>3.8</v>
      </c>
      <c r="C75" s="4">
        <f>IF('True_Odds_Calculator_3-way'!C74="","",'True_Odds_Calculator_3-way'!C74)</f>
        <v>2.62</v>
      </c>
      <c r="D75" s="9">
        <f t="shared" si="26"/>
        <v>0.37320179464685155</v>
      </c>
      <c r="E75" s="9">
        <f t="shared" si="27"/>
        <v>0.25504370915999747</v>
      </c>
      <c r="F75" s="9">
        <f t="shared" si="28"/>
        <v>0.37175449619315071</v>
      </c>
      <c r="G75" s="9">
        <f t="shared" si="29"/>
        <v>1.0431773402034317</v>
      </c>
      <c r="H75" s="9">
        <f t="shared" si="30"/>
        <v>2.6795155177275252</v>
      </c>
      <c r="I75" s="9">
        <f t="shared" si="31"/>
        <v>3.9208965525696087</v>
      </c>
      <c r="J75" s="9">
        <f t="shared" si="32"/>
        <v>2.6899472911295597</v>
      </c>
      <c r="K75" s="11">
        <f t="shared" si="33"/>
        <v>0.38314176245210729</v>
      </c>
      <c r="L75" s="11">
        <f t="shared" si="34"/>
        <v>0.26315789473684209</v>
      </c>
      <c r="M75" s="11">
        <f t="shared" si="35"/>
        <v>0.38167938931297707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-0.28104348789847733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0.23205552707776284</v>
      </c>
      <c r="Q75" s="11">
        <f>2*'OddsRatio_working_3-way'!K75*'OddsRatio_working_3-way'!L75*'OddsRatio_working_3-way'!M75</f>
        <v>7.6967007322641071E-2</v>
      </c>
      <c r="R75" s="11">
        <f t="shared" si="36"/>
        <v>0</v>
      </c>
      <c r="S75" s="11">
        <f t="shared" si="37"/>
        <v>-0.82569259587893151</v>
      </c>
      <c r="T75" s="11">
        <f t="shared" si="38"/>
        <v>-0.27386155750544994</v>
      </c>
      <c r="U75" s="11">
        <f>'OddsRatio_working_3-way'!S75-'OddsRatio_working_3-way'!R75^2/3</f>
        <v>-0.82569259587893151</v>
      </c>
      <c r="V75" s="11">
        <f>'OddsRatio_working_3-way'!S75*'OddsRatio_working_3-way'!R75/3-2*'OddsRatio_working_3-way'!R75^3/27-'OddsRatio_working_3-way'!T75</f>
        <v>0.27386155750544994</v>
      </c>
      <c r="W75" s="11">
        <f>'OddsRatio_working_3-way'!V75^2+4*'OddsRatio_working_3-way'!U75^3/27</f>
        <v>-8.397033509270832E-3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0.14439285490336917</v>
      </c>
      <c r="Y75" s="11">
        <f>IF('OddsRatio_working_3-way'!W75&gt;=0,IF('OddsRatio_working_3-way'!V75+SQRT('OddsRatio_working_3-way'!W75)&gt;0,0,PI()),ACOS('OddsRatio_working_3-way'!V75/(2*'OddsRatio_working_3-way'!X75)))</f>
        <v>0.32289423154621377</v>
      </c>
      <c r="Z75" s="11">
        <f>'OddsRatio_working_3-way'!X75^(1/3)*COS('OddsRatio_working_3-way'!Y75/3)</f>
        <v>0.52158867010171583</v>
      </c>
      <c r="AA75" s="11">
        <f>'OddsRatio_working_3-way'!X75^(1/3)*COS(('OddsRatio_working_3-way'!Y75+2*PI())/3)</f>
        <v>-0.30960102911914639</v>
      </c>
      <c r="AB75" s="11">
        <f>'OddsRatio_working_3-way'!X75^(1/3)*COS(('OddsRatio_working_3-way'!Y75+4*PI())/3)</f>
        <v>-0.2119876409825697</v>
      </c>
      <c r="AC75" s="11">
        <f>'OddsRatio_working_3-way'!X75^(1/3)*SIN('OddsRatio_working_3-way'!Y75/3)</f>
        <v>5.6357115917164191E-2</v>
      </c>
      <c r="AD75" s="11">
        <f>'OddsRatio_working_3-way'!X75^(1/3)*SIN(('OddsRatio_working_3-way'!Y75+2*PI())/3)</f>
        <v>0.42353048067564469</v>
      </c>
      <c r="AE75" s="11">
        <f>'OddsRatio_working_3-way'!X75^(1/3)*SIN(('OddsRatio_working_3-way'!Y75+4*PI())/3)</f>
        <v>-0.47988759659280872</v>
      </c>
      <c r="AF75" s="11">
        <f>-'OddsRatio_working_3-way'!U75/(3*'OddsRatio_working_3-way'!X75^(1/3))*COS(('OddsRatio_working_3-way'!Y75)/3)</f>
        <v>0.52158867010171583</v>
      </c>
      <c r="AG75" s="11">
        <f>-'OddsRatio_working_3-way'!U75/(3*'OddsRatio_working_3-way'!X75^(1/3))*COS(('OddsRatio_working_3-way'!Y75+2*PI())/3)</f>
        <v>-0.30960102911914639</v>
      </c>
      <c r="AH75" s="11">
        <f>-'OddsRatio_working_3-way'!U75/(3*'OddsRatio_working_3-way'!X75^(1/3))*COS(('OddsRatio_working_3-way'!Y75+4*PI())/3)</f>
        <v>-0.2119876409825697</v>
      </c>
      <c r="AI75" s="11">
        <f>'OddsRatio_working_3-way'!U75/(3*'OddsRatio_working_3-way'!X75^(1/3))*SIN(('OddsRatio_working_3-way'!Y75)/3)</f>
        <v>-5.6357115917164191E-2</v>
      </c>
      <c r="AJ75" s="11">
        <f>'OddsRatio_working_3-way'!U75/(3*'OddsRatio_working_3-way'!X75^(1/3))*SIN(('OddsRatio_working_3-way'!Y75+2*PI())/3)</f>
        <v>-0.42353048067564469</v>
      </c>
      <c r="AK75" s="11">
        <f>'OddsRatio_working_3-way'!U75/(3*'OddsRatio_working_3-way'!X75^(1/3))*SIN(('OddsRatio_working_3-way'!Y75+4*PI())/3)</f>
        <v>0.47988759659280872</v>
      </c>
      <c r="AL75" s="11">
        <f>'OddsRatio_working_3-way'!Z75+'OddsRatio_working_3-way'!AF75</f>
        <v>1.0431773402034317</v>
      </c>
      <c r="AM75" s="11">
        <f>'OddsRatio_working_3-way'!AA75+'OddsRatio_working_3-way'!AG75</f>
        <v>-0.61920205823829277</v>
      </c>
      <c r="AN75" s="11">
        <f>'OddsRatio_working_3-way'!AB75+'OddsRatio_working_3-way'!AH75</f>
        <v>-0.42397528196513939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1.0431773402034317</v>
      </c>
      <c r="AS75" s="11">
        <f>IF(('OddsRatio_working_3-way'!X75=0),IF(Q75&gt;0,-Q75^(1/3),(-Q75)^(1/3)),'OddsRatio_working_3-way'!AM75-'OddsRatio_working_3-way'!R75/3)</f>
        <v>-0.61920205823829277</v>
      </c>
      <c r="AT75" s="11">
        <f>IF(('OddsRatio_working_3-way'!X75=0),IF(Q75&gt;0,-Q75^(1/3),(-Q75)^(1/3)),'OddsRatio_working_3-way'!AN75-'OddsRatio_working_3-way'!R75/3)</f>
        <v>-0.42397528196513939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2.91</v>
      </c>
      <c r="B76" s="4">
        <f>IF('True_Odds_Calculator_3-way'!B75="","",'True_Odds_Calculator_3-way'!B75)</f>
        <v>3</v>
      </c>
      <c r="C76" s="4">
        <f>IF('True_Odds_Calculator_3-way'!C75="","",'True_Odds_Calculator_3-way'!C75)</f>
        <v>2.85</v>
      </c>
      <c r="D76" s="9">
        <f t="shared" si="26"/>
        <v>0.33434247343131918</v>
      </c>
      <c r="E76" s="9">
        <f t="shared" si="27"/>
        <v>0.32417439929871894</v>
      </c>
      <c r="F76" s="9">
        <f t="shared" si="28"/>
        <v>0.34148312726996194</v>
      </c>
      <c r="G76" s="9">
        <f t="shared" si="29"/>
        <v>1.0423796607062177</v>
      </c>
      <c r="H76" s="9">
        <f t="shared" si="30"/>
        <v>2.9909451519488761</v>
      </c>
      <c r="I76" s="9">
        <f t="shared" si="31"/>
        <v>3.0847593214124349</v>
      </c>
      <c r="J76" s="9">
        <f t="shared" si="32"/>
        <v>2.9284023723065031</v>
      </c>
      <c r="K76" s="11">
        <f t="shared" si="33"/>
        <v>0.3436426116838488</v>
      </c>
      <c r="L76" s="11">
        <f t="shared" si="34"/>
        <v>0.33333333333333331</v>
      </c>
      <c r="M76" s="11">
        <f t="shared" si="35"/>
        <v>0.35087719298245612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-0.28403770020698949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0.23150660155543495</v>
      </c>
      <c r="Q76" s="11">
        <f>2*'OddsRatio_working_3-way'!K76*'OddsRatio_working_3-way'!L76*'OddsRatio_working_3-way'!M76</f>
        <v>8.0384236651192695E-2</v>
      </c>
      <c r="R76" s="11">
        <f t="shared" si="36"/>
        <v>0</v>
      </c>
      <c r="S76" s="11">
        <f t="shared" si="37"/>
        <v>-0.8150558935899247</v>
      </c>
      <c r="T76" s="11">
        <f t="shared" si="38"/>
        <v>-0.28300551860761275</v>
      </c>
      <c r="U76" s="11">
        <f>'OddsRatio_working_3-way'!S76-'OddsRatio_working_3-way'!R76^2/3</f>
        <v>-0.8150558935899247</v>
      </c>
      <c r="V76" s="11">
        <f>'OddsRatio_working_3-way'!S76*'OddsRatio_working_3-way'!R76/3-2*'OddsRatio_working_3-way'!R76^3/27-'OddsRatio_working_3-way'!T76</f>
        <v>0.28300551860761275</v>
      </c>
      <c r="W76" s="11">
        <f>'OddsRatio_working_3-way'!V76^2+4*'OddsRatio_working_3-way'!U76^3/27</f>
        <v>-1.2339649658225926E-4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0.14161172273062894</v>
      </c>
      <c r="Y76" s="11">
        <f>IF('OddsRatio_working_3-way'!W76&gt;=0,IF('OddsRatio_working_3-way'!V76+SQRT('OddsRatio_working_3-way'!W76)&gt;0,0,PI()),ACOS('OddsRatio_working_3-way'!V76/(2*'OddsRatio_working_3-way'!X76)))</f>
        <v>3.923138339004395E-2</v>
      </c>
      <c r="Z76" s="11">
        <f>'OddsRatio_working_3-way'!X76^(1/3)*COS('OddsRatio_working_3-way'!Y76/3)</f>
        <v>0.52118983035310884</v>
      </c>
      <c r="AA76" s="11">
        <f>'OddsRatio_working_3-way'!X76^(1/3)*COS(('OddsRatio_working_3-way'!Y76+2*PI())/3)</f>
        <v>-0.26649779158169928</v>
      </c>
      <c r="AB76" s="11">
        <f>'OddsRatio_working_3-way'!X76^(1/3)*COS(('OddsRatio_working_3-way'!Y76+4*PI())/3)</f>
        <v>-0.25469203877140961</v>
      </c>
      <c r="AC76" s="11">
        <f>'OddsRatio_working_3-way'!X76^(1/3)*SIN('OddsRatio_working_3-way'!Y76/3)</f>
        <v>6.8160545630069295E-3</v>
      </c>
      <c r="AD76" s="11">
        <f>'OddsRatio_working_3-way'!X76^(1/3)*SIN(('OddsRatio_working_3-way'!Y76+2*PI())/3)</f>
        <v>0.44795560599839063</v>
      </c>
      <c r="AE76" s="11">
        <f>'OddsRatio_working_3-way'!X76^(1/3)*SIN(('OddsRatio_working_3-way'!Y76+4*PI())/3)</f>
        <v>-0.45477166056139756</v>
      </c>
      <c r="AF76" s="11">
        <f>-'OddsRatio_working_3-way'!U76/(3*'OddsRatio_working_3-way'!X76^(1/3))*COS(('OddsRatio_working_3-way'!Y76)/3)</f>
        <v>0.52118983035310884</v>
      </c>
      <c r="AG76" s="11">
        <f>-'OddsRatio_working_3-way'!U76/(3*'OddsRatio_working_3-way'!X76^(1/3))*COS(('OddsRatio_working_3-way'!Y76+2*PI())/3)</f>
        <v>-0.26649779158169928</v>
      </c>
      <c r="AH76" s="11">
        <f>-'OddsRatio_working_3-way'!U76/(3*'OddsRatio_working_3-way'!X76^(1/3))*COS(('OddsRatio_working_3-way'!Y76+4*PI())/3)</f>
        <v>-0.25469203877140961</v>
      </c>
      <c r="AI76" s="11">
        <f>'OddsRatio_working_3-way'!U76/(3*'OddsRatio_working_3-way'!X76^(1/3))*SIN(('OddsRatio_working_3-way'!Y76)/3)</f>
        <v>-6.8160545630069295E-3</v>
      </c>
      <c r="AJ76" s="11">
        <f>'OddsRatio_working_3-way'!U76/(3*'OddsRatio_working_3-way'!X76^(1/3))*SIN(('OddsRatio_working_3-way'!Y76+2*PI())/3)</f>
        <v>-0.44795560599839063</v>
      </c>
      <c r="AK76" s="11">
        <f>'OddsRatio_working_3-way'!U76/(3*'OddsRatio_working_3-way'!X76^(1/3))*SIN(('OddsRatio_working_3-way'!Y76+4*PI())/3)</f>
        <v>0.45477166056139756</v>
      </c>
      <c r="AL76" s="11">
        <f>'OddsRatio_working_3-way'!Z76+'OddsRatio_working_3-way'!AF76</f>
        <v>1.0423796607062177</v>
      </c>
      <c r="AM76" s="11">
        <f>'OddsRatio_working_3-way'!AA76+'OddsRatio_working_3-way'!AG76</f>
        <v>-0.53299558316339857</v>
      </c>
      <c r="AN76" s="11">
        <f>'OddsRatio_working_3-way'!AB76+'OddsRatio_working_3-way'!AH76</f>
        <v>-0.50938407754281922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1.0423796607062177</v>
      </c>
      <c r="AS76" s="11">
        <f>IF(('OddsRatio_working_3-way'!X76=0),IF(Q76&gt;0,-Q76^(1/3),(-Q76)^(1/3)),'OddsRatio_working_3-way'!AM76-'OddsRatio_working_3-way'!R76/3)</f>
        <v>-0.53299558316339857</v>
      </c>
      <c r="AT76" s="11">
        <f>IF(('OddsRatio_working_3-way'!X76=0),IF(Q76&gt;0,-Q76^(1/3),(-Q76)^(1/3)),'OddsRatio_working_3-way'!AN76-'OddsRatio_working_3-way'!R76/3)</f>
        <v>-0.50938407754281922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2.82</v>
      </c>
      <c r="B77" s="4">
        <f>IF('True_Odds_Calculator_3-way'!B76="","",'True_Odds_Calculator_3-way'!B76)</f>
        <v>3.3</v>
      </c>
      <c r="C77" s="4">
        <f>IF('True_Odds_Calculator_3-way'!C76="","",'True_Odds_Calculator_3-way'!C76)</f>
        <v>2.71</v>
      </c>
      <c r="D77" s="9">
        <f t="shared" si="26"/>
        <v>0.34554404703360697</v>
      </c>
      <c r="E77" s="9">
        <f t="shared" si="27"/>
        <v>0.29468099669967196</v>
      </c>
      <c r="F77" s="9">
        <f t="shared" si="28"/>
        <v>0.35977495626672112</v>
      </c>
      <c r="G77" s="9">
        <f t="shared" si="29"/>
        <v>1.04065222953644</v>
      </c>
      <c r="H77" s="9">
        <f t="shared" si="30"/>
        <v>2.8939870577563207</v>
      </c>
      <c r="I77" s="9">
        <f t="shared" si="31"/>
        <v>3.3935001279338119</v>
      </c>
      <c r="J77" s="9">
        <f t="shared" si="32"/>
        <v>2.7795153125073124</v>
      </c>
      <c r="K77" s="11">
        <f t="shared" si="33"/>
        <v>0.3546099290780142</v>
      </c>
      <c r="L77" s="11">
        <f t="shared" si="34"/>
        <v>0.30303030303030304</v>
      </c>
      <c r="M77" s="11">
        <f t="shared" si="35"/>
        <v>0.36900369003690037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-0.28383307043902173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0.2311725244912024</v>
      </c>
      <c r="Q77" s="11">
        <f>2*'OddsRatio_working_3-way'!K77*'OddsRatio_working_3-way'!L77*'OddsRatio_working_3-way'!M77</f>
        <v>7.9304468093036845E-2</v>
      </c>
      <c r="R77" s="11">
        <f t="shared" si="36"/>
        <v>0</v>
      </c>
      <c r="S77" s="11">
        <f t="shared" si="37"/>
        <v>-0.8144664895236976</v>
      </c>
      <c r="T77" s="11">
        <f t="shared" si="38"/>
        <v>-0.27940531373025645</v>
      </c>
      <c r="U77" s="11">
        <f>'OddsRatio_working_3-way'!S77-'OddsRatio_working_3-way'!R77^2/3</f>
        <v>-0.8144664895236976</v>
      </c>
      <c r="V77" s="11">
        <f>'OddsRatio_working_3-way'!S77*'OddsRatio_working_3-way'!R77/3-2*'OddsRatio_working_3-way'!R77^3/27-'OddsRatio_working_3-way'!T77</f>
        <v>0.27940531373025645</v>
      </c>
      <c r="W77" s="11">
        <f>'OddsRatio_working_3-way'!V77^2+4*'OddsRatio_working_3-way'!U77^3/27</f>
        <v>-1.9742940353727201E-3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0.14145814166748741</v>
      </c>
      <c r="Y77" s="11">
        <f>IF('OddsRatio_working_3-way'!W77&gt;=0,IF('OddsRatio_working_3-way'!V77+SQRT('OddsRatio_working_3-way'!W77)&gt;0,0,PI()),ACOS('OddsRatio_working_3-way'!V77/(2*'OddsRatio_working_3-way'!X77)))</f>
        <v>0.15770654451957022</v>
      </c>
      <c r="Z77" s="11">
        <f>'OddsRatio_working_3-way'!X77^(1/3)*COS('OddsRatio_working_3-way'!Y77/3)</f>
        <v>0.52032611476821999</v>
      </c>
      <c r="AA77" s="11">
        <f>'OddsRatio_working_3-way'!X77^(1/3)*COS(('OddsRatio_working_3-way'!Y77+2*PI())/3)</f>
        <v>-0.2838732471467682</v>
      </c>
      <c r="AB77" s="11">
        <f>'OddsRatio_working_3-way'!X77^(1/3)*COS(('OddsRatio_working_3-way'!Y77+4*PI())/3)</f>
        <v>-0.23645286762145185</v>
      </c>
      <c r="AC77" s="11">
        <f>'OddsRatio_working_3-way'!X77^(1/3)*SIN('OddsRatio_working_3-way'!Y77/3)</f>
        <v>2.7378168884015678E-2</v>
      </c>
      <c r="AD77" s="11">
        <f>'OddsRatio_working_3-way'!X77^(1/3)*SIN(('OddsRatio_working_3-way'!Y77+2*PI())/3)</f>
        <v>0.43692654919972801</v>
      </c>
      <c r="AE77" s="11">
        <f>'OddsRatio_working_3-way'!X77^(1/3)*SIN(('OddsRatio_working_3-way'!Y77+4*PI())/3)</f>
        <v>-0.46430471808374363</v>
      </c>
      <c r="AF77" s="11">
        <f>-'OddsRatio_working_3-way'!U77/(3*'OddsRatio_working_3-way'!X77^(1/3))*COS(('OddsRatio_working_3-way'!Y77)/3)</f>
        <v>0.52032611476821999</v>
      </c>
      <c r="AG77" s="11">
        <f>-'OddsRatio_working_3-way'!U77/(3*'OddsRatio_working_3-way'!X77^(1/3))*COS(('OddsRatio_working_3-way'!Y77+2*PI())/3)</f>
        <v>-0.2838732471467682</v>
      </c>
      <c r="AH77" s="11">
        <f>-'OddsRatio_working_3-way'!U77/(3*'OddsRatio_working_3-way'!X77^(1/3))*COS(('OddsRatio_working_3-way'!Y77+4*PI())/3)</f>
        <v>-0.23645286762145185</v>
      </c>
      <c r="AI77" s="11">
        <f>'OddsRatio_working_3-way'!U77/(3*'OddsRatio_working_3-way'!X77^(1/3))*SIN(('OddsRatio_working_3-way'!Y77)/3)</f>
        <v>-2.7378168884015678E-2</v>
      </c>
      <c r="AJ77" s="11">
        <f>'OddsRatio_working_3-way'!U77/(3*'OddsRatio_working_3-way'!X77^(1/3))*SIN(('OddsRatio_working_3-way'!Y77+2*PI())/3)</f>
        <v>-0.43692654919972801</v>
      </c>
      <c r="AK77" s="11">
        <f>'OddsRatio_working_3-way'!U77/(3*'OddsRatio_working_3-way'!X77^(1/3))*SIN(('OddsRatio_working_3-way'!Y77+4*PI())/3)</f>
        <v>0.46430471808374363</v>
      </c>
      <c r="AL77" s="11">
        <f>'OddsRatio_working_3-way'!Z77+'OddsRatio_working_3-way'!AF77</f>
        <v>1.04065222953644</v>
      </c>
      <c r="AM77" s="11">
        <f>'OddsRatio_working_3-way'!AA77+'OddsRatio_working_3-way'!AG77</f>
        <v>-0.56774649429353641</v>
      </c>
      <c r="AN77" s="11">
        <f>'OddsRatio_working_3-way'!AB77+'OddsRatio_working_3-way'!AH77</f>
        <v>-0.47290573524290369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1.04065222953644</v>
      </c>
      <c r="AS77" s="11">
        <f>IF(('OddsRatio_working_3-way'!X77=0),IF(Q77&gt;0,-Q77^(1/3),(-Q77)^(1/3)),'OddsRatio_working_3-way'!AM77-'OddsRatio_working_3-way'!R77/3)</f>
        <v>-0.56774649429353641</v>
      </c>
      <c r="AT77" s="11">
        <f>IF(('OddsRatio_working_3-way'!X77=0),IF(Q77&gt;0,-Q77^(1/3),(-Q77)^(1/3)),'OddsRatio_working_3-way'!AN77-'OddsRatio_working_3-way'!R77/3)</f>
        <v>-0.47290573524290369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2.27</v>
      </c>
      <c r="B78" s="4">
        <f>IF('True_Odds_Calculator_3-way'!B77="","",'True_Odds_Calculator_3-way'!B77)</f>
        <v>3</v>
      </c>
      <c r="C78" s="4">
        <f>IF('True_Odds_Calculator_3-way'!C77="","",'True_Odds_Calculator_3-way'!C77)</f>
        <v>3.93</v>
      </c>
      <c r="D78" s="9">
        <f t="shared" si="26"/>
        <v>0.42988823038572094</v>
      </c>
      <c r="E78" s="9">
        <f t="shared" si="27"/>
        <v>0.32378366318249852</v>
      </c>
      <c r="F78" s="9">
        <f t="shared" si="28"/>
        <v>0.24632810643178052</v>
      </c>
      <c r="G78" s="9">
        <f t="shared" si="29"/>
        <v>1.0442409758585576</v>
      </c>
      <c r="H78" s="9">
        <f t="shared" si="30"/>
        <v>2.3261860393403686</v>
      </c>
      <c r="I78" s="9">
        <f t="shared" si="31"/>
        <v>3.0884819517171151</v>
      </c>
      <c r="J78" s="9">
        <f t="shared" si="32"/>
        <v>4.0596260592655735</v>
      </c>
      <c r="K78" s="11">
        <f t="shared" si="33"/>
        <v>0.44052863436123346</v>
      </c>
      <c r="L78" s="11">
        <f t="shared" si="34"/>
        <v>0.33333333333333331</v>
      </c>
      <c r="M78" s="11">
        <f t="shared" si="35"/>
        <v>0.2544529262086514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-0.27807482634802128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0.23166052018996156</v>
      </c>
      <c r="Q78" s="11">
        <f>2*'OddsRatio_working_3-way'!K78*'OddsRatio_working_3-way'!L78*'OddsRatio_working_3-way'!M78</f>
        <v>7.4729200061277937E-2</v>
      </c>
      <c r="R78" s="11">
        <f t="shared" si="36"/>
        <v>0</v>
      </c>
      <c r="S78" s="11">
        <f t="shared" si="37"/>
        <v>-0.83308699040606271</v>
      </c>
      <c r="T78" s="11">
        <f t="shared" si="38"/>
        <v>-0.26873773884066543</v>
      </c>
      <c r="U78" s="11">
        <f>'OddsRatio_working_3-way'!S78-'OddsRatio_working_3-way'!R78^2/3</f>
        <v>-0.83308699040606271</v>
      </c>
      <c r="V78" s="11">
        <f>'OddsRatio_working_3-way'!S78*'OddsRatio_working_3-way'!R78/3-2*'OddsRatio_working_3-way'!R78^3/27-'OddsRatio_working_3-way'!T78</f>
        <v>0.26873773884066543</v>
      </c>
      <c r="W78" s="11">
        <f>'OddsRatio_working_3-way'!V78^2+4*'OddsRatio_working_3-way'!U78^3/27</f>
        <v>-1.3437900458959665E-2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0.14633683126280389</v>
      </c>
      <c r="Y78" s="11">
        <f>IF('OddsRatio_working_3-way'!W78&gt;=0,IF('OddsRatio_working_3-way'!V78+SQRT('OddsRatio_working_3-way'!W78)&gt;0,0,PI()),ACOS('OddsRatio_working_3-way'!V78/(2*'OddsRatio_working_3-way'!X78)))</f>
        <v>0.40724290682474362</v>
      </c>
      <c r="Z78" s="11">
        <f>'OddsRatio_working_3-way'!X78^(1/3)*COS('OddsRatio_working_3-way'!Y78/3)</f>
        <v>0.52212048792927879</v>
      </c>
      <c r="AA78" s="11">
        <f>'OddsRatio_working_3-way'!X78^(1/3)*COS(('OddsRatio_working_3-way'!Y78+2*PI())/3)</f>
        <v>-0.32282102978286348</v>
      </c>
      <c r="AB78" s="11">
        <f>'OddsRatio_working_3-way'!X78^(1/3)*COS(('OddsRatio_working_3-way'!Y78+4*PI())/3)</f>
        <v>-0.19929945814641545</v>
      </c>
      <c r="AC78" s="11">
        <f>'OddsRatio_working_3-way'!X78^(1/3)*SIN('OddsRatio_working_3-way'!Y78/3)</f>
        <v>7.1315212635028991E-2</v>
      </c>
      <c r="AD78" s="11">
        <f>'OddsRatio_working_3-way'!X78^(1/3)*SIN(('OddsRatio_working_3-way'!Y78+2*PI())/3)</f>
        <v>0.41651200006556727</v>
      </c>
      <c r="AE78" s="11">
        <f>'OddsRatio_working_3-way'!X78^(1/3)*SIN(('OddsRatio_working_3-way'!Y78+4*PI())/3)</f>
        <v>-0.48782721270059626</v>
      </c>
      <c r="AF78" s="11">
        <f>-'OddsRatio_working_3-way'!U78/(3*'OddsRatio_working_3-way'!X78^(1/3))*COS(('OddsRatio_working_3-way'!Y78)/3)</f>
        <v>0.52212048792927879</v>
      </c>
      <c r="AG78" s="11">
        <f>-'OddsRatio_working_3-way'!U78/(3*'OddsRatio_working_3-way'!X78^(1/3))*COS(('OddsRatio_working_3-way'!Y78+2*PI())/3)</f>
        <v>-0.32282102978286348</v>
      </c>
      <c r="AH78" s="11">
        <f>-'OddsRatio_working_3-way'!U78/(3*'OddsRatio_working_3-way'!X78^(1/3))*COS(('OddsRatio_working_3-way'!Y78+4*PI())/3)</f>
        <v>-0.19929945814641545</v>
      </c>
      <c r="AI78" s="11">
        <f>'OddsRatio_working_3-way'!U78/(3*'OddsRatio_working_3-way'!X78^(1/3))*SIN(('OddsRatio_working_3-way'!Y78)/3)</f>
        <v>-7.1315212635028991E-2</v>
      </c>
      <c r="AJ78" s="11">
        <f>'OddsRatio_working_3-way'!U78/(3*'OddsRatio_working_3-way'!X78^(1/3))*SIN(('OddsRatio_working_3-way'!Y78+2*PI())/3)</f>
        <v>-0.41651200006556727</v>
      </c>
      <c r="AK78" s="11">
        <f>'OddsRatio_working_3-way'!U78/(3*'OddsRatio_working_3-way'!X78^(1/3))*SIN(('OddsRatio_working_3-way'!Y78+4*PI())/3)</f>
        <v>0.48782721270059626</v>
      </c>
      <c r="AL78" s="11">
        <f>'OddsRatio_working_3-way'!Z78+'OddsRatio_working_3-way'!AF78</f>
        <v>1.0442409758585576</v>
      </c>
      <c r="AM78" s="11">
        <f>'OddsRatio_working_3-way'!AA78+'OddsRatio_working_3-way'!AG78</f>
        <v>-0.64564205956572696</v>
      </c>
      <c r="AN78" s="11">
        <f>'OddsRatio_working_3-way'!AB78+'OddsRatio_working_3-way'!AH78</f>
        <v>-0.3985989162928309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1.0442409758585576</v>
      </c>
      <c r="AS78" s="11">
        <f>IF(('OddsRatio_working_3-way'!X78=0),IF(Q78&gt;0,-Q78^(1/3),(-Q78)^(1/3)),'OddsRatio_working_3-way'!AM78-'OddsRatio_working_3-way'!R78/3)</f>
        <v>-0.64564205956572696</v>
      </c>
      <c r="AT78" s="11">
        <f>IF(('OddsRatio_working_3-way'!X78=0),IF(Q78&gt;0,-Q78^(1/3),(-Q78)^(1/3)),'OddsRatio_working_3-way'!AN78-'OddsRatio_working_3-way'!R78/3)</f>
        <v>-0.3985989162928309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3.51</v>
      </c>
      <c r="B79" s="4">
        <f>IF('True_Odds_Calculator_3-way'!B78="","",'True_Odds_Calculator_3-way'!B78)</f>
        <v>3.18</v>
      </c>
      <c r="C79" s="4">
        <f>IF('True_Odds_Calculator_3-way'!C78="","",'True_Odds_Calculator_3-way'!C78)</f>
        <v>2.33</v>
      </c>
      <c r="D79" s="9">
        <f t="shared" si="26"/>
        <v>0.27616785863109217</v>
      </c>
      <c r="E79" s="9">
        <f t="shared" si="27"/>
        <v>0.30521356287002632</v>
      </c>
      <c r="F79" s="9">
        <f t="shared" si="28"/>
        <v>0.41861857849888151</v>
      </c>
      <c r="G79" s="9">
        <f t="shared" si="29"/>
        <v>1.0442176023677687</v>
      </c>
      <c r="H79" s="9">
        <f t="shared" si="30"/>
        <v>3.6209861819430991</v>
      </c>
      <c r="I79" s="9">
        <f t="shared" si="31"/>
        <v>3.276394373161736</v>
      </c>
      <c r="J79" s="9">
        <f t="shared" si="32"/>
        <v>2.3888094111491323</v>
      </c>
      <c r="K79" s="11">
        <f t="shared" si="33"/>
        <v>0.28490028490028491</v>
      </c>
      <c r="L79" s="11">
        <f t="shared" si="34"/>
        <v>0.31446540880503143</v>
      </c>
      <c r="M79" s="11">
        <f t="shared" si="35"/>
        <v>0.42918454935622319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-0.27982834156073566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0.23147619444215661</v>
      </c>
      <c r="Q79" s="11">
        <f>2*'OddsRatio_working_3-way'!K79*'OddsRatio_working_3-way'!L79*'OddsRatio_working_3-way'!M79</f>
        <v>7.6902390180118477E-2</v>
      </c>
      <c r="R79" s="11">
        <f t="shared" si="36"/>
        <v>0</v>
      </c>
      <c r="S79" s="11">
        <f t="shared" si="37"/>
        <v>-0.82720782730978515</v>
      </c>
      <c r="T79" s="11">
        <f t="shared" si="38"/>
        <v>-0.27481987618265291</v>
      </c>
      <c r="U79" s="11">
        <f>'OddsRatio_working_3-way'!S79-'OddsRatio_working_3-way'!R79^2/3</f>
        <v>-0.82720782730978515</v>
      </c>
      <c r="V79" s="11">
        <f>'OddsRatio_working_3-way'!S79*'OddsRatio_working_3-way'!R79/3-2*'OddsRatio_working_3-way'!R79^3/27-'OddsRatio_working_3-way'!T79</f>
        <v>0.27481987618265291</v>
      </c>
      <c r="W79" s="11">
        <f>'OddsRatio_working_3-way'!V79^2+4*'OddsRatio_working_3-way'!U79^3/27</f>
        <v>-8.331192327731135E-3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0.14479050095981763</v>
      </c>
      <c r="Y79" s="11">
        <f>IF('OddsRatio_working_3-way'!W79&gt;=0,IF('OddsRatio_working_3-way'!V79+SQRT('OddsRatio_working_3-way'!W79)&gt;0,0,PI()),ACOS('OddsRatio_working_3-way'!V79/(2*'OddsRatio_working_3-way'!X79)))</f>
        <v>0.32066532819215698</v>
      </c>
      <c r="Z79" s="11">
        <f>'OddsRatio_working_3-way'!X79^(1/3)*COS('OddsRatio_working_3-way'!Y79/3)</f>
        <v>0.52210880118388436</v>
      </c>
      <c r="AA79" s="11">
        <f>'OddsRatio_working_3-way'!X79^(1/3)*COS(('OddsRatio_working_3-way'!Y79+2*PI())/3)</f>
        <v>-0.30956993029317997</v>
      </c>
      <c r="AB79" s="11">
        <f>'OddsRatio_working_3-way'!X79^(1/3)*COS(('OddsRatio_working_3-way'!Y79+4*PI())/3)</f>
        <v>-0.21253887089070442</v>
      </c>
      <c r="AC79" s="11">
        <f>'OddsRatio_working_3-way'!X79^(1/3)*SIN('OddsRatio_working_3-way'!Y79/3)</f>
        <v>5.6020908265773876E-2</v>
      </c>
      <c r="AD79" s="11">
        <f>'OddsRatio_working_3-way'!X79^(1/3)*SIN(('OddsRatio_working_3-way'!Y79+2*PI())/3)</f>
        <v>0.42414903123179565</v>
      </c>
      <c r="AE79" s="11">
        <f>'OddsRatio_working_3-way'!X79^(1/3)*SIN(('OddsRatio_working_3-way'!Y79+4*PI())/3)</f>
        <v>-0.48016993949756948</v>
      </c>
      <c r="AF79" s="11">
        <f>-'OddsRatio_working_3-way'!U79/(3*'OddsRatio_working_3-way'!X79^(1/3))*COS(('OddsRatio_working_3-way'!Y79)/3)</f>
        <v>0.52210880118388436</v>
      </c>
      <c r="AG79" s="11">
        <f>-'OddsRatio_working_3-way'!U79/(3*'OddsRatio_working_3-way'!X79^(1/3))*COS(('OddsRatio_working_3-way'!Y79+2*PI())/3)</f>
        <v>-0.30956993029317997</v>
      </c>
      <c r="AH79" s="11">
        <f>-'OddsRatio_working_3-way'!U79/(3*'OddsRatio_working_3-way'!X79^(1/3))*COS(('OddsRatio_working_3-way'!Y79+4*PI())/3)</f>
        <v>-0.21253887089070442</v>
      </c>
      <c r="AI79" s="11">
        <f>'OddsRatio_working_3-way'!U79/(3*'OddsRatio_working_3-way'!X79^(1/3))*SIN(('OddsRatio_working_3-way'!Y79)/3)</f>
        <v>-5.6020908265773876E-2</v>
      </c>
      <c r="AJ79" s="11">
        <f>'OddsRatio_working_3-way'!U79/(3*'OddsRatio_working_3-way'!X79^(1/3))*SIN(('OddsRatio_working_3-way'!Y79+2*PI())/3)</f>
        <v>-0.42414903123179565</v>
      </c>
      <c r="AK79" s="11">
        <f>'OddsRatio_working_3-way'!U79/(3*'OddsRatio_working_3-way'!X79^(1/3))*SIN(('OddsRatio_working_3-way'!Y79+4*PI())/3)</f>
        <v>0.48016993949756948</v>
      </c>
      <c r="AL79" s="11">
        <f>'OddsRatio_working_3-way'!Z79+'OddsRatio_working_3-way'!AF79</f>
        <v>1.0442176023677687</v>
      </c>
      <c r="AM79" s="11">
        <f>'OddsRatio_working_3-way'!AA79+'OddsRatio_working_3-way'!AG79</f>
        <v>-0.61913986058635995</v>
      </c>
      <c r="AN79" s="11">
        <f>'OddsRatio_working_3-way'!AB79+'OddsRatio_working_3-way'!AH79</f>
        <v>-0.42507774178140884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1.0442176023677687</v>
      </c>
      <c r="AS79" s="11">
        <f>IF(('OddsRatio_working_3-way'!X79=0),IF(Q79&gt;0,-Q79^(1/3),(-Q79)^(1/3)),'OddsRatio_working_3-way'!AM79-'OddsRatio_working_3-way'!R79/3)</f>
        <v>-0.61913986058635995</v>
      </c>
      <c r="AT79" s="11">
        <f>IF(('OddsRatio_working_3-way'!X79=0),IF(Q79&gt;0,-Q79^(1/3),(-Q79)^(1/3)),'OddsRatio_working_3-way'!AN79-'OddsRatio_working_3-way'!R79/3)</f>
        <v>-0.42507774178140884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2.16</v>
      </c>
      <c r="B80" s="4">
        <f>IF('True_Odds_Calculator_3-way'!B79="","",'True_Odds_Calculator_3-way'!B79)</f>
        <v>3.3</v>
      </c>
      <c r="C80" s="4">
        <f>IF('True_Odds_Calculator_3-way'!C79="","",'True_Odds_Calculator_3-way'!C79)</f>
        <v>3.8</v>
      </c>
      <c r="D80" s="9">
        <f t="shared" si="26"/>
        <v>0.45182129660222559</v>
      </c>
      <c r="E80" s="9">
        <f t="shared" si="27"/>
        <v>0.29363311027569899</v>
      </c>
      <c r="F80" s="9">
        <f t="shared" si="28"/>
        <v>0.25454559312207553</v>
      </c>
      <c r="G80" s="9">
        <f t="shared" si="29"/>
        <v>1.0459176035093836</v>
      </c>
      <c r="H80" s="9">
        <f t="shared" si="30"/>
        <v>2.2132644200708849</v>
      </c>
      <c r="I80" s="9">
        <f t="shared" si="31"/>
        <v>3.4056104880715825</v>
      </c>
      <c r="J80" s="9">
        <f t="shared" si="32"/>
        <v>3.9285692898262741</v>
      </c>
      <c r="K80" s="11">
        <f t="shared" si="33"/>
        <v>0.46296296296296291</v>
      </c>
      <c r="L80" s="11">
        <f t="shared" si="34"/>
        <v>0.30303030303030304</v>
      </c>
      <c r="M80" s="11">
        <f t="shared" si="35"/>
        <v>0.26315789473684209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-0.27579892492173208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0.23111229251580129</v>
      </c>
      <c r="Q80" s="11">
        <f>2*'OddsRatio_working_3-way'!K80*'OddsRatio_working_3-way'!L80*'OddsRatio_working_3-way'!M80</f>
        <v>7.3837793136038748E-2</v>
      </c>
      <c r="R80" s="11">
        <f t="shared" si="36"/>
        <v>0</v>
      </c>
      <c r="S80" s="11">
        <f t="shared" si="37"/>
        <v>-0.83797387020775282</v>
      </c>
      <c r="T80" s="11">
        <f t="shared" si="38"/>
        <v>-0.26772328121653444</v>
      </c>
      <c r="U80" s="11">
        <f>'OddsRatio_working_3-way'!S80-'OddsRatio_working_3-way'!R80^2/3</f>
        <v>-0.83797387020775282</v>
      </c>
      <c r="V80" s="11">
        <f>'OddsRatio_working_3-way'!S80*'OddsRatio_working_3-way'!R80/3-2*'OddsRatio_working_3-way'!R80^3/27-'OddsRatio_working_3-way'!T80</f>
        <v>0.26772328121653444</v>
      </c>
      <c r="W80" s="11">
        <f>'OddsRatio_working_3-way'!V80^2+4*'OddsRatio_working_3-way'!U80^3/27</f>
        <v>-1.5498381768278419E-2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0.14762633324853158</v>
      </c>
      <c r="Y80" s="11">
        <f>IF('OddsRatio_working_3-way'!W80&gt;=0,IF('OddsRatio_working_3-way'!V80+SQRT('OddsRatio_working_3-way'!W80)&gt;0,0,PI()),ACOS('OddsRatio_working_3-way'!V80/(2*'OddsRatio_working_3-way'!X80)))</f>
        <v>0.43526126937339371</v>
      </c>
      <c r="Z80" s="11">
        <f>'OddsRatio_working_3-way'!X80^(1/3)*COS('OddsRatio_working_3-way'!Y80/3)</f>
        <v>0.52295880175469167</v>
      </c>
      <c r="AA80" s="11">
        <f>'OddsRatio_working_3-way'!X80^(1/3)*COS(('OddsRatio_working_3-way'!Y80+2*PI())/3)</f>
        <v>-0.32765368819810942</v>
      </c>
      <c r="AB80" s="11">
        <f>'OddsRatio_working_3-way'!X80^(1/3)*COS(('OddsRatio_working_3-way'!Y80+4*PI())/3)</f>
        <v>-0.19530511355658239</v>
      </c>
      <c r="AC80" s="11">
        <f>'OddsRatio_working_3-way'!X80^(1/3)*SIN('OddsRatio_working_3-way'!Y80/3)</f>
        <v>7.6411485196149112E-2</v>
      </c>
      <c r="AD80" s="11">
        <f>'OddsRatio_working_3-way'!X80^(1/3)*SIN(('OddsRatio_working_3-way'!Y80+2*PI())/3)</f>
        <v>0.4146898648541586</v>
      </c>
      <c r="AE80" s="11">
        <f>'OddsRatio_working_3-way'!X80^(1/3)*SIN(('OddsRatio_working_3-way'!Y80+4*PI())/3)</f>
        <v>-0.49110135005030753</v>
      </c>
      <c r="AF80" s="11">
        <f>-'OddsRatio_working_3-way'!U80/(3*'OddsRatio_working_3-way'!X80^(1/3))*COS(('OddsRatio_working_3-way'!Y80)/3)</f>
        <v>0.52295880175469178</v>
      </c>
      <c r="AG80" s="11">
        <f>-'OddsRatio_working_3-way'!U80/(3*'OddsRatio_working_3-way'!X80^(1/3))*COS(('OddsRatio_working_3-way'!Y80+2*PI())/3)</f>
        <v>-0.32765368819810953</v>
      </c>
      <c r="AH80" s="11">
        <f>-'OddsRatio_working_3-way'!U80/(3*'OddsRatio_working_3-way'!X80^(1/3))*COS(('OddsRatio_working_3-way'!Y80+4*PI())/3)</f>
        <v>-0.19530511355658245</v>
      </c>
      <c r="AI80" s="11">
        <f>'OddsRatio_working_3-way'!U80/(3*'OddsRatio_working_3-way'!X80^(1/3))*SIN(('OddsRatio_working_3-way'!Y80)/3)</f>
        <v>-7.641148519614914E-2</v>
      </c>
      <c r="AJ80" s="11">
        <f>'OddsRatio_working_3-way'!U80/(3*'OddsRatio_working_3-way'!X80^(1/3))*SIN(('OddsRatio_working_3-way'!Y80+2*PI())/3)</f>
        <v>-0.41468986485415871</v>
      </c>
      <c r="AK80" s="11">
        <f>'OddsRatio_working_3-way'!U80/(3*'OddsRatio_working_3-way'!X80^(1/3))*SIN(('OddsRatio_working_3-way'!Y80+4*PI())/3)</f>
        <v>0.49110135005030758</v>
      </c>
      <c r="AL80" s="11">
        <f>'OddsRatio_working_3-way'!Z80+'OddsRatio_working_3-way'!AF80</f>
        <v>1.0459176035093836</v>
      </c>
      <c r="AM80" s="11">
        <f>'OddsRatio_working_3-way'!AA80+'OddsRatio_working_3-way'!AG80</f>
        <v>-0.65530737639621894</v>
      </c>
      <c r="AN80" s="11">
        <f>'OddsRatio_working_3-way'!AB80+'OddsRatio_working_3-way'!AH80</f>
        <v>-0.39061022711316484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1.0459176035093836</v>
      </c>
      <c r="AS80" s="11">
        <f>IF(('OddsRatio_working_3-way'!X80=0),IF(Q80&gt;0,-Q80^(1/3),(-Q80)^(1/3)),'OddsRatio_working_3-way'!AM80-'OddsRatio_working_3-way'!R80/3)</f>
        <v>-0.65530737639621894</v>
      </c>
      <c r="AT80" s="11">
        <f>IF(('OddsRatio_working_3-way'!X80=0),IF(Q80&gt;0,-Q80^(1/3),(-Q80)^(1/3)),'OddsRatio_working_3-way'!AN80-'OddsRatio_working_3-way'!R80/3)</f>
        <v>-0.39061022711316484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5.55</v>
      </c>
      <c r="B81" s="4">
        <f>IF('True_Odds_Calculator_3-way'!B80="","",'True_Odds_Calculator_3-way'!B80)</f>
        <v>4.66</v>
      </c>
      <c r="C81" s="4">
        <f>IF('True_Odds_Calculator_3-way'!C80="","",'True_Odds_Calculator_3-way'!C80)</f>
        <v>1.57</v>
      </c>
      <c r="D81" s="9">
        <f t="shared" si="26"/>
        <v>0.17172454254966035</v>
      </c>
      <c r="E81" s="9">
        <f t="shared" si="27"/>
        <v>0.20492539037252994</v>
      </c>
      <c r="F81" s="9">
        <f t="shared" si="28"/>
        <v>0.62335006707780938</v>
      </c>
      <c r="G81" s="9">
        <f t="shared" si="29"/>
        <v>1.0600614179790566</v>
      </c>
      <c r="H81" s="9">
        <f t="shared" si="30"/>
        <v>5.823279451804706</v>
      </c>
      <c r="I81" s="9">
        <f t="shared" si="31"/>
        <v>4.8798247898033482</v>
      </c>
      <c r="J81" s="9">
        <f t="shared" si="32"/>
        <v>1.6042350082480628</v>
      </c>
      <c r="K81" s="11">
        <f t="shared" si="33"/>
        <v>0.1801801801801802</v>
      </c>
      <c r="L81" s="11">
        <f t="shared" si="34"/>
        <v>0.21459227467811159</v>
      </c>
      <c r="M81" s="11">
        <f t="shared" si="35"/>
        <v>0.63694267515923564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-0.2337700046619976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0.21623000765178396</v>
      </c>
      <c r="Q81" s="11">
        <f>2*'OddsRatio_working_3-way'!K81*'OddsRatio_working_3-way'!L81*'OddsRatio_working_3-way'!M81</f>
        <v>4.9255127027741229E-2</v>
      </c>
      <c r="R81" s="11">
        <f t="shared" si="36"/>
        <v>0</v>
      </c>
      <c r="S81" s="11">
        <f t="shared" si="37"/>
        <v>-0.92496900089652523</v>
      </c>
      <c r="T81" s="11">
        <f t="shared" si="38"/>
        <v>-0.21069908904248869</v>
      </c>
      <c r="U81" s="11">
        <f>'OddsRatio_working_3-way'!S81-'OddsRatio_working_3-way'!R81^2/3</f>
        <v>-0.92496900089652523</v>
      </c>
      <c r="V81" s="11">
        <f>'OddsRatio_working_3-way'!S81*'OddsRatio_working_3-way'!R81/3-2*'OddsRatio_working_3-way'!R81^3/27-'OddsRatio_working_3-way'!T81</f>
        <v>0.21069908904248869</v>
      </c>
      <c r="W81" s="11">
        <f>'OddsRatio_working_3-way'!V81^2+4*'OddsRatio_working_3-way'!U81^3/27</f>
        <v>-7.2846420816348262E-2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0.17120202024193731</v>
      </c>
      <c r="Y81" s="11">
        <f>IF('OddsRatio_working_3-way'!W81&gt;=0,IF('OddsRatio_working_3-way'!V81+SQRT('OddsRatio_working_3-way'!W81)&gt;0,0,PI()),ACOS('OddsRatio_working_3-way'!V81/(2*'OddsRatio_working_3-way'!X81)))</f>
        <v>0.90796359193102094</v>
      </c>
      <c r="Z81" s="11">
        <f>'OddsRatio_working_3-way'!X81^(1/3)*COS('OddsRatio_working_3-way'!Y81/3)</f>
        <v>0.53003070898952831</v>
      </c>
      <c r="AA81" s="11">
        <f>'OddsRatio_working_3-way'!X81^(1/3)*COS(('OddsRatio_working_3-way'!Y81+2*PI())/3)</f>
        <v>-0.40834307641266382</v>
      </c>
      <c r="AB81" s="11">
        <f>'OddsRatio_working_3-way'!X81^(1/3)*COS(('OddsRatio_working_3-way'!Y81+4*PI())/3)</f>
        <v>-0.12168763257686491</v>
      </c>
      <c r="AC81" s="11">
        <f>'OddsRatio_working_3-way'!X81^(1/3)*SIN('OddsRatio_working_3-way'!Y81/3)</f>
        <v>0.16550059766327033</v>
      </c>
      <c r="AD81" s="11">
        <f>'OddsRatio_working_3-way'!X81^(1/3)*SIN(('OddsRatio_working_3-way'!Y81+2*PI())/3)</f>
        <v>0.37626975993917339</v>
      </c>
      <c r="AE81" s="11">
        <f>'OddsRatio_working_3-way'!X81^(1/3)*SIN(('OddsRatio_working_3-way'!Y81+4*PI())/3)</f>
        <v>-0.54177035760244363</v>
      </c>
      <c r="AF81" s="11">
        <f>-'OddsRatio_working_3-way'!U81/(3*'OddsRatio_working_3-way'!X81^(1/3))*COS(('OddsRatio_working_3-way'!Y81)/3)</f>
        <v>0.53003070898952831</v>
      </c>
      <c r="AG81" s="11">
        <f>-'OddsRatio_working_3-way'!U81/(3*'OddsRatio_working_3-way'!X81^(1/3))*COS(('OddsRatio_working_3-way'!Y81+2*PI())/3)</f>
        <v>-0.40834307641266382</v>
      </c>
      <c r="AH81" s="11">
        <f>-'OddsRatio_working_3-way'!U81/(3*'OddsRatio_working_3-way'!X81^(1/3))*COS(('OddsRatio_working_3-way'!Y81+4*PI())/3)</f>
        <v>-0.12168763257686491</v>
      </c>
      <c r="AI81" s="11">
        <f>'OddsRatio_working_3-way'!U81/(3*'OddsRatio_working_3-way'!X81^(1/3))*SIN(('OddsRatio_working_3-way'!Y81)/3)</f>
        <v>-0.16550059766327033</v>
      </c>
      <c r="AJ81" s="11">
        <f>'OddsRatio_working_3-way'!U81/(3*'OddsRatio_working_3-way'!X81^(1/3))*SIN(('OddsRatio_working_3-way'!Y81+2*PI())/3)</f>
        <v>-0.37626975993917339</v>
      </c>
      <c r="AK81" s="11">
        <f>'OddsRatio_working_3-way'!U81/(3*'OddsRatio_working_3-way'!X81^(1/3))*SIN(('OddsRatio_working_3-way'!Y81+4*PI())/3)</f>
        <v>0.54177035760244363</v>
      </c>
      <c r="AL81" s="11">
        <f>'OddsRatio_working_3-way'!Z81+'OddsRatio_working_3-way'!AF81</f>
        <v>1.0600614179790566</v>
      </c>
      <c r="AM81" s="11">
        <f>'OddsRatio_working_3-way'!AA81+'OddsRatio_working_3-way'!AG81</f>
        <v>-0.81668615282532764</v>
      </c>
      <c r="AN81" s="11">
        <f>'OddsRatio_working_3-way'!AB81+'OddsRatio_working_3-way'!AH81</f>
        <v>-0.24337526515372981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1.0600614179790566</v>
      </c>
      <c r="AS81" s="11">
        <f>IF(('OddsRatio_working_3-way'!X81=0),IF(Q81&gt;0,-Q81^(1/3),(-Q81)^(1/3)),'OddsRatio_working_3-way'!AM81-'OddsRatio_working_3-way'!R81/3)</f>
        <v>-0.81668615282532764</v>
      </c>
      <c r="AT81" s="11">
        <f>IF(('OddsRatio_working_3-way'!X81=0),IF(Q81&gt;0,-Q81^(1/3),(-Q81)^(1/3)),'OddsRatio_working_3-way'!AN81-'OddsRatio_working_3-way'!R81/3)</f>
        <v>-0.24337526515372981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1.58</v>
      </c>
      <c r="B82" s="4">
        <f>IF('True_Odds_Calculator_3-way'!B81="","",'True_Odds_Calculator_3-way'!B81)</f>
        <v>4.46</v>
      </c>
      <c r="C82" s="4">
        <f>IF('True_Odds_Calculator_3-way'!C81="","",'True_Odds_Calculator_3-way'!C81)</f>
        <v>5.52</v>
      </c>
      <c r="D82" s="9">
        <f t="shared" si="26"/>
        <v>0.61659607586905307</v>
      </c>
      <c r="E82" s="9">
        <f t="shared" si="27"/>
        <v>0.2123411845150458</v>
      </c>
      <c r="F82" s="9">
        <f t="shared" si="28"/>
        <v>0.17106273961590127</v>
      </c>
      <c r="G82" s="9">
        <f t="shared" si="29"/>
        <v>1.0720815042001961</v>
      </c>
      <c r="H82" s="9">
        <f t="shared" si="30"/>
        <v>1.6218072724361137</v>
      </c>
      <c r="I82" s="9">
        <f t="shared" si="31"/>
        <v>4.7094020045326781</v>
      </c>
      <c r="J82" s="9">
        <f t="shared" si="32"/>
        <v>5.845808398984885</v>
      </c>
      <c r="K82" s="11">
        <f t="shared" si="33"/>
        <v>0.63291139240506322</v>
      </c>
      <c r="L82" s="11">
        <f t="shared" si="34"/>
        <v>0.22421524663677131</v>
      </c>
      <c r="M82" s="11">
        <f t="shared" si="35"/>
        <v>0.1811594202898551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-0.23319084908927734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0.22006082728063225</v>
      </c>
      <c r="Q82" s="11">
        <f>2*'OddsRatio_working_3-way'!K82*'OddsRatio_working_3-way'!L82*'OddsRatio_working_3-way'!M82</f>
        <v>5.1416081140334649E-2</v>
      </c>
      <c r="R82" s="11">
        <f t="shared" si="36"/>
        <v>0</v>
      </c>
      <c r="S82" s="11">
        <f t="shared" si="37"/>
        <v>-0.94369409494444512</v>
      </c>
      <c r="T82" s="11">
        <f t="shared" si="38"/>
        <v>-0.22048927451973019</v>
      </c>
      <c r="U82" s="11">
        <f>'OddsRatio_working_3-way'!S82-'OddsRatio_working_3-way'!R82^2/3</f>
        <v>-0.94369409494444512</v>
      </c>
      <c r="V82" s="11">
        <f>'OddsRatio_working_3-way'!S82*'OddsRatio_working_3-way'!R82/3-2*'OddsRatio_working_3-way'!R82^3/27-'OddsRatio_working_3-way'!T82</f>
        <v>0.22048927451973019</v>
      </c>
      <c r="W82" s="11">
        <f>'OddsRatio_working_3-way'!V82^2+4*'OddsRatio_working_3-way'!U82^3/27</f>
        <v>-7.5890382038242249E-2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0.17642696946362763</v>
      </c>
      <c r="Y82" s="11">
        <f>IF('OddsRatio_working_3-way'!W82&gt;=0,IF('OddsRatio_working_3-way'!V82+SQRT('OddsRatio_working_3-way'!W82)&gt;0,0,PI()),ACOS('OddsRatio_working_3-way'!V82/(2*'OddsRatio_working_3-way'!X82)))</f>
        <v>0.89582611170943727</v>
      </c>
      <c r="Z82" s="11">
        <f>'OddsRatio_working_3-way'!X82^(1/3)*COS('OddsRatio_working_3-way'!Y82/3)</f>
        <v>0.53604075210009805</v>
      </c>
      <c r="AA82" s="11">
        <f>'OddsRatio_working_3-way'!X82^(1/3)*COS(('OddsRatio_working_3-way'!Y82+2*PI())/3)</f>
        <v>-0.41091459497468658</v>
      </c>
      <c r="AB82" s="11">
        <f>'OddsRatio_working_3-way'!X82^(1/3)*COS(('OddsRatio_working_3-way'!Y82+4*PI())/3)</f>
        <v>-0.12512615712541159</v>
      </c>
      <c r="AC82" s="11">
        <f>'OddsRatio_working_3-way'!X82^(1/3)*SIN('OddsRatio_working_3-way'!Y82/3)</f>
        <v>0.16500003152356152</v>
      </c>
      <c r="AD82" s="11">
        <f>'OddsRatio_working_3-way'!X82^(1/3)*SIN(('OddsRatio_working_3-way'!Y82+2*PI())/3)</f>
        <v>0.38172489302062074</v>
      </c>
      <c r="AE82" s="11">
        <f>'OddsRatio_working_3-way'!X82^(1/3)*SIN(('OddsRatio_working_3-way'!Y82+4*PI())/3)</f>
        <v>-0.54672492454418231</v>
      </c>
      <c r="AF82" s="11">
        <f>-'OddsRatio_working_3-way'!U82/(3*'OddsRatio_working_3-way'!X82^(1/3))*COS(('OddsRatio_working_3-way'!Y82)/3)</f>
        <v>0.53604075210009794</v>
      </c>
      <c r="AG82" s="11">
        <f>-'OddsRatio_working_3-way'!U82/(3*'OddsRatio_working_3-way'!X82^(1/3))*COS(('OddsRatio_working_3-way'!Y82+2*PI())/3)</f>
        <v>-0.41091459497468652</v>
      </c>
      <c r="AH82" s="11">
        <f>-'OddsRatio_working_3-way'!U82/(3*'OddsRatio_working_3-way'!X82^(1/3))*COS(('OddsRatio_working_3-way'!Y82+4*PI())/3)</f>
        <v>-0.12512615712541156</v>
      </c>
      <c r="AI82" s="11">
        <f>'OddsRatio_working_3-way'!U82/(3*'OddsRatio_working_3-way'!X82^(1/3))*SIN(('OddsRatio_working_3-way'!Y82)/3)</f>
        <v>-0.16500003152356146</v>
      </c>
      <c r="AJ82" s="11">
        <f>'OddsRatio_working_3-way'!U82/(3*'OddsRatio_working_3-way'!X82^(1/3))*SIN(('OddsRatio_working_3-way'!Y82+2*PI())/3)</f>
        <v>-0.38172489302062068</v>
      </c>
      <c r="AK82" s="11">
        <f>'OddsRatio_working_3-way'!U82/(3*'OddsRatio_working_3-way'!X82^(1/3))*SIN(('OddsRatio_working_3-way'!Y82+4*PI())/3)</f>
        <v>0.5467249245441822</v>
      </c>
      <c r="AL82" s="11">
        <f>'OddsRatio_working_3-way'!Z82+'OddsRatio_working_3-way'!AF82</f>
        <v>1.0720815042001961</v>
      </c>
      <c r="AM82" s="11">
        <f>'OddsRatio_working_3-way'!AA82+'OddsRatio_working_3-way'!AG82</f>
        <v>-0.82182918994937304</v>
      </c>
      <c r="AN82" s="11">
        <f>'OddsRatio_working_3-way'!AB82+'OddsRatio_working_3-way'!AH82</f>
        <v>-0.25025231425082317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1.0720815042001961</v>
      </c>
      <c r="AS82" s="11">
        <f>IF(('OddsRatio_working_3-way'!X82=0),IF(Q82&gt;0,-Q82^(1/3),(-Q82)^(1/3)),'OddsRatio_working_3-way'!AM82-'OddsRatio_working_3-way'!R82/3)</f>
        <v>-0.82182918994937304</v>
      </c>
      <c r="AT82" s="11">
        <f>IF(('OddsRatio_working_3-way'!X82=0),IF(Q82&gt;0,-Q82^(1/3),(-Q82)^(1/3)),'OddsRatio_working_3-way'!AN82-'OddsRatio_working_3-way'!R82/3)</f>
        <v>-0.25025231425082317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3.29</v>
      </c>
      <c r="B83" s="4">
        <f>IF('True_Odds_Calculator_3-way'!B82="","",'True_Odds_Calculator_3-way'!B82)</f>
        <v>3.63</v>
      </c>
      <c r="C83" s="4">
        <f>IF('True_Odds_Calculator_3-way'!C82="","",'True_Odds_Calculator_3-way'!C82)</f>
        <v>2.23</v>
      </c>
      <c r="D83" s="9">
        <f t="shared" si="26"/>
        <v>0.29501646311251017</v>
      </c>
      <c r="E83" s="9">
        <f t="shared" si="27"/>
        <v>0.26706297007608581</v>
      </c>
      <c r="F83" s="9">
        <f t="shared" si="28"/>
        <v>0.43792056681140379</v>
      </c>
      <c r="G83" s="9">
        <f t="shared" si="29"/>
        <v>1.0435115031503428</v>
      </c>
      <c r="H83" s="9">
        <f t="shared" si="30"/>
        <v>3.3896413422142846</v>
      </c>
      <c r="I83" s="9">
        <f t="shared" si="31"/>
        <v>3.7444352532854017</v>
      </c>
      <c r="J83" s="9">
        <f t="shared" si="32"/>
        <v>2.2835191488749214</v>
      </c>
      <c r="K83" s="11">
        <f t="shared" si="33"/>
        <v>0.303951367781155</v>
      </c>
      <c r="L83" s="11">
        <f t="shared" si="34"/>
        <v>0.27548209366391185</v>
      </c>
      <c r="M83" s="11">
        <f t="shared" si="35"/>
        <v>0.44843049327354262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-0.27815633551553942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0.23092328649570759</v>
      </c>
      <c r="Q83" s="11">
        <f>2*'OddsRatio_working_3-way'!K83*'OddsRatio_working_3-way'!L83*'OddsRatio_working_3-way'!M83</f>
        <v>7.5097003738441484E-2</v>
      </c>
      <c r="R83" s="11">
        <f t="shared" si="36"/>
        <v>0</v>
      </c>
      <c r="S83" s="11">
        <f t="shared" si="37"/>
        <v>-0.83019243860726977</v>
      </c>
      <c r="T83" s="11">
        <f t="shared" si="38"/>
        <v>-0.26998128084789258</v>
      </c>
      <c r="U83" s="11">
        <f>'OddsRatio_working_3-way'!S83-'OddsRatio_working_3-way'!R83^2/3</f>
        <v>-0.83019243860726977</v>
      </c>
      <c r="V83" s="11">
        <f>'OddsRatio_working_3-way'!S83*'OddsRatio_working_3-way'!R83/3-2*'OddsRatio_working_3-way'!R83^3/27-'OddsRatio_working_3-way'!T83</f>
        <v>0.26998128084789258</v>
      </c>
      <c r="W83" s="11">
        <f>'OddsRatio_working_3-way'!V83^2+4*'OddsRatio_working_3-way'!U83^3/27</f>
        <v>-1.1878227264025987E-2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0.14557482549559747</v>
      </c>
      <c r="Y83" s="11">
        <f>IF('OddsRatio_working_3-way'!W83&gt;=0,IF('OddsRatio_working_3-way'!V83+SQRT('OddsRatio_working_3-way'!W83)&gt;0,0,PI()),ACOS('OddsRatio_working_3-way'!V83/(2*'OddsRatio_working_3-way'!X83)))</f>
        <v>0.38367869896478002</v>
      </c>
      <c r="Z83" s="11">
        <f>'OddsRatio_working_3-way'!X83^(1/3)*COS('OddsRatio_working_3-way'!Y83/3)</f>
        <v>0.5217557515751714</v>
      </c>
      <c r="AA83" s="11">
        <f>'OddsRatio_working_3-way'!X83^(1/3)*COS(('OddsRatio_working_3-way'!Y83+2*PI())/3)</f>
        <v>-0.31898391183796942</v>
      </c>
      <c r="AB83" s="11">
        <f>'OddsRatio_working_3-way'!X83^(1/3)*COS(('OddsRatio_working_3-way'!Y83+4*PI())/3)</f>
        <v>-0.20277183973720214</v>
      </c>
      <c r="AC83" s="11">
        <f>'OddsRatio_working_3-way'!X83^(1/3)*SIN('OddsRatio_working_3-way'!Y83/3)</f>
        <v>6.7095071110462381E-2</v>
      </c>
      <c r="AD83" s="11">
        <f>'OddsRatio_working_3-way'!X83^(1/3)*SIN(('OddsRatio_working_3-way'!Y83+2*PI())/3)</f>
        <v>0.41830619987950995</v>
      </c>
      <c r="AE83" s="11">
        <f>'OddsRatio_working_3-way'!X83^(1/3)*SIN(('OddsRatio_working_3-way'!Y83+4*PI())/3)</f>
        <v>-0.48540127098997216</v>
      </c>
      <c r="AF83" s="11">
        <f>-'OddsRatio_working_3-way'!U83/(3*'OddsRatio_working_3-way'!X83^(1/3))*COS(('OddsRatio_working_3-way'!Y83)/3)</f>
        <v>0.52175575157517129</v>
      </c>
      <c r="AG83" s="11">
        <f>-'OddsRatio_working_3-way'!U83/(3*'OddsRatio_working_3-way'!X83^(1/3))*COS(('OddsRatio_working_3-way'!Y83+2*PI())/3)</f>
        <v>-0.31898391183796937</v>
      </c>
      <c r="AH83" s="11">
        <f>-'OddsRatio_working_3-way'!U83/(3*'OddsRatio_working_3-way'!X83^(1/3))*COS(('OddsRatio_working_3-way'!Y83+4*PI())/3)</f>
        <v>-0.20277183973720211</v>
      </c>
      <c r="AI83" s="11">
        <f>'OddsRatio_working_3-way'!U83/(3*'OddsRatio_working_3-way'!X83^(1/3))*SIN(('OddsRatio_working_3-way'!Y83)/3)</f>
        <v>-6.7095071110462368E-2</v>
      </c>
      <c r="AJ83" s="11">
        <f>'OddsRatio_working_3-way'!U83/(3*'OddsRatio_working_3-way'!X83^(1/3))*SIN(('OddsRatio_working_3-way'!Y83+2*PI())/3)</f>
        <v>-0.4183061998795099</v>
      </c>
      <c r="AK83" s="11">
        <f>'OddsRatio_working_3-way'!U83/(3*'OddsRatio_working_3-way'!X83^(1/3))*SIN(('OddsRatio_working_3-way'!Y83+4*PI())/3)</f>
        <v>0.4854012709899721</v>
      </c>
      <c r="AL83" s="11">
        <f>'OddsRatio_working_3-way'!Z83+'OddsRatio_working_3-way'!AF83</f>
        <v>1.0435115031503428</v>
      </c>
      <c r="AM83" s="11">
        <f>'OddsRatio_working_3-way'!AA83+'OddsRatio_working_3-way'!AG83</f>
        <v>-0.63796782367593874</v>
      </c>
      <c r="AN83" s="11">
        <f>'OddsRatio_working_3-way'!AB83+'OddsRatio_working_3-way'!AH83</f>
        <v>-0.40554367947440428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1.0435115031503428</v>
      </c>
      <c r="AS83" s="11">
        <f>IF(('OddsRatio_working_3-way'!X83=0),IF(Q83&gt;0,-Q83^(1/3),(-Q83)^(1/3)),'OddsRatio_working_3-way'!AM83-'OddsRatio_working_3-way'!R83/3)</f>
        <v>-0.63796782367593874</v>
      </c>
      <c r="AT83" s="11">
        <f>IF(('OddsRatio_working_3-way'!X83=0),IF(Q83&gt;0,-Q83^(1/3),(-Q83)^(1/3)),'OddsRatio_working_3-way'!AN83-'OddsRatio_working_3-way'!R83/3)</f>
        <v>-0.40554367947440428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2.31</v>
      </c>
      <c r="B84" s="4">
        <f>IF('True_Odds_Calculator_3-way'!B83="","",'True_Odds_Calculator_3-way'!B83)</f>
        <v>3.37</v>
      </c>
      <c r="C84" s="4">
        <f>IF('True_Odds_Calculator_3-way'!C83="","",'True_Odds_Calculator_3-way'!C83)</f>
        <v>3.23</v>
      </c>
      <c r="D84" s="9">
        <f t="shared" si="26"/>
        <v>0.41841039345226172</v>
      </c>
      <c r="E84" s="9">
        <f t="shared" si="27"/>
        <v>0.28451694161965985</v>
      </c>
      <c r="F84" s="9">
        <f t="shared" si="28"/>
        <v>0.29707266492807827</v>
      </c>
      <c r="G84" s="9">
        <f t="shared" si="29"/>
        <v>1.061067169132079</v>
      </c>
      <c r="H84" s="9">
        <f t="shared" si="30"/>
        <v>2.3899979915630238</v>
      </c>
      <c r="I84" s="9">
        <f t="shared" si="31"/>
        <v>3.5147291908430276</v>
      </c>
      <c r="J84" s="9">
        <f t="shared" si="32"/>
        <v>3.366179787164536</v>
      </c>
      <c r="K84" s="11">
        <f t="shared" si="33"/>
        <v>0.4329004329004329</v>
      </c>
      <c r="L84" s="11">
        <f t="shared" si="34"/>
        <v>0.29673590504451036</v>
      </c>
      <c r="M84" s="11">
        <f t="shared" si="35"/>
        <v>0.30959752321981426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-0.2753468431229773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0.23504070320360476</v>
      </c>
      <c r="Q84" s="11">
        <f>2*'OddsRatio_working_3-way'!K84*'OddsRatio_working_3-way'!L84*'OddsRatio_working_3-way'!M84</f>
        <v>7.9540001084130202E-2</v>
      </c>
      <c r="R84" s="11">
        <f t="shared" si="36"/>
        <v>0</v>
      </c>
      <c r="S84" s="11">
        <f t="shared" si="37"/>
        <v>-0.85361684389687831</v>
      </c>
      <c r="T84" s="11">
        <f t="shared" si="38"/>
        <v>-0.28887202839149856</v>
      </c>
      <c r="U84" s="11">
        <f>'OddsRatio_working_3-way'!S84-'OddsRatio_working_3-way'!R84^2/3</f>
        <v>-0.85361684389687831</v>
      </c>
      <c r="V84" s="11">
        <f>'OddsRatio_working_3-way'!S84*'OddsRatio_working_3-way'!R84/3-2*'OddsRatio_working_3-way'!R84^3/27-'OddsRatio_working_3-way'!T84</f>
        <v>0.28887202839149856</v>
      </c>
      <c r="W84" s="11">
        <f>'OddsRatio_working_3-way'!V84^2+4*'OddsRatio_working_3-way'!U84^3/27</f>
        <v>-8.7007903889616961E-3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0.15177931279985132</v>
      </c>
      <c r="Y84" s="11">
        <f>IF('OddsRatio_working_3-way'!W84&gt;=0,IF('OddsRatio_working_3-way'!V84+SQRT('OddsRatio_working_3-way'!W84)&gt;0,0,PI()),ACOS('OddsRatio_working_3-way'!V84/(2*'OddsRatio_working_3-way'!X84)))</f>
        <v>0.31233526669462464</v>
      </c>
      <c r="Z84" s="11">
        <f>'OddsRatio_working_3-way'!X84^(1/3)*COS('OddsRatio_working_3-way'!Y84/3)</f>
        <v>0.5305335845660395</v>
      </c>
      <c r="AA84" s="11">
        <f>'OddsRatio_working_3-way'!X84^(1/3)*COS(('OddsRatio_working_3-way'!Y84+2*PI())/3)</f>
        <v>-0.31327510104151834</v>
      </c>
      <c r="AB84" s="11">
        <f>'OddsRatio_working_3-way'!X84^(1/3)*COS(('OddsRatio_working_3-way'!Y84+4*PI())/3)</f>
        <v>-0.21725848352452129</v>
      </c>
      <c r="AC84" s="11">
        <f>'OddsRatio_working_3-way'!X84^(1/3)*SIN('OddsRatio_working_3-way'!Y84/3)</f>
        <v>5.5435219970115614E-2</v>
      </c>
      <c r="AD84" s="11">
        <f>'OddsRatio_working_3-way'!X84^(1/3)*SIN(('OddsRatio_working_3-way'!Y84+2*PI())/3)</f>
        <v>0.43173795180995217</v>
      </c>
      <c r="AE84" s="11">
        <f>'OddsRatio_working_3-way'!X84^(1/3)*SIN(('OddsRatio_working_3-way'!Y84+4*PI())/3)</f>
        <v>-0.48717317178006775</v>
      </c>
      <c r="AF84" s="11">
        <f>-'OddsRatio_working_3-way'!U84/(3*'OddsRatio_working_3-way'!X84^(1/3))*COS(('OddsRatio_working_3-way'!Y84)/3)</f>
        <v>0.5305335845660395</v>
      </c>
      <c r="AG84" s="11">
        <f>-'OddsRatio_working_3-way'!U84/(3*'OddsRatio_working_3-way'!X84^(1/3))*COS(('OddsRatio_working_3-way'!Y84+2*PI())/3)</f>
        <v>-0.31327510104151834</v>
      </c>
      <c r="AH84" s="11">
        <f>-'OddsRatio_working_3-way'!U84/(3*'OddsRatio_working_3-way'!X84^(1/3))*COS(('OddsRatio_working_3-way'!Y84+4*PI())/3)</f>
        <v>-0.21725848352452129</v>
      </c>
      <c r="AI84" s="11">
        <f>'OddsRatio_working_3-way'!U84/(3*'OddsRatio_working_3-way'!X84^(1/3))*SIN(('OddsRatio_working_3-way'!Y84)/3)</f>
        <v>-5.5435219970115614E-2</v>
      </c>
      <c r="AJ84" s="11">
        <f>'OddsRatio_working_3-way'!U84/(3*'OddsRatio_working_3-way'!X84^(1/3))*SIN(('OddsRatio_working_3-way'!Y84+2*PI())/3)</f>
        <v>-0.43173795180995217</v>
      </c>
      <c r="AK84" s="11">
        <f>'OddsRatio_working_3-way'!U84/(3*'OddsRatio_working_3-way'!X84^(1/3))*SIN(('OddsRatio_working_3-way'!Y84+4*PI())/3)</f>
        <v>0.48717317178006775</v>
      </c>
      <c r="AL84" s="11">
        <f>'OddsRatio_working_3-way'!Z84+'OddsRatio_working_3-way'!AF84</f>
        <v>1.061067169132079</v>
      </c>
      <c r="AM84" s="11">
        <f>'OddsRatio_working_3-way'!AA84+'OddsRatio_working_3-way'!AG84</f>
        <v>-0.62655020208303669</v>
      </c>
      <c r="AN84" s="11">
        <f>'OddsRatio_working_3-way'!AB84+'OddsRatio_working_3-way'!AH84</f>
        <v>-0.43451696704904258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1.061067169132079</v>
      </c>
      <c r="AS84" s="11">
        <f>IF(('OddsRatio_working_3-way'!X84=0),IF(Q84&gt;0,-Q84^(1/3),(-Q84)^(1/3)),'OddsRatio_working_3-way'!AM84-'OddsRatio_working_3-way'!R84/3)</f>
        <v>-0.62655020208303669</v>
      </c>
      <c r="AT84" s="11">
        <f>IF(('OddsRatio_working_3-way'!X84=0),IF(Q84&gt;0,-Q84^(1/3),(-Q84)^(1/3)),'OddsRatio_working_3-way'!AN84-'OddsRatio_working_3-way'!R84/3)</f>
        <v>-0.43451696704904258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1.49</v>
      </c>
      <c r="B85" s="4">
        <f>IF('True_Odds_Calculator_3-way'!B84="","",'True_Odds_Calculator_3-way'!B84)</f>
        <v>4.37</v>
      </c>
      <c r="C85" s="4">
        <f>IF('True_Odds_Calculator_3-way'!C84="","",'True_Odds_Calculator_3-way'!C84)</f>
        <v>6.99</v>
      </c>
      <c r="D85" s="9">
        <f t="shared" si="26"/>
        <v>0.65244902568885865</v>
      </c>
      <c r="E85" s="9">
        <f t="shared" si="27"/>
        <v>0.21442751766697915</v>
      </c>
      <c r="F85" s="9">
        <f t="shared" si="28"/>
        <v>0.13312345664416242</v>
      </c>
      <c r="G85" s="9">
        <f t="shared" si="29"/>
        <v>1.0871158891331469</v>
      </c>
      <c r="H85" s="9">
        <f t="shared" si="30"/>
        <v>1.5326867856752417</v>
      </c>
      <c r="I85" s="9">
        <f t="shared" si="31"/>
        <v>4.6635805463787046</v>
      </c>
      <c r="J85" s="9">
        <f t="shared" si="32"/>
        <v>7.5118241759075515</v>
      </c>
      <c r="K85" s="11">
        <f t="shared" si="33"/>
        <v>0.67114093959731547</v>
      </c>
      <c r="L85" s="11">
        <f t="shared" si="34"/>
        <v>0.22883295194508008</v>
      </c>
      <c r="M85" s="11">
        <f t="shared" si="35"/>
        <v>0.14306151645207438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-0.2173241162106937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0.21641698847433427</v>
      </c>
      <c r="Q85" s="11">
        <f>2*'OddsRatio_working_3-way'!K85*'OddsRatio_working_3-way'!L85*'OddsRatio_working_3-way'!M85</f>
        <v>4.3942535730829284E-2</v>
      </c>
      <c r="R85" s="11">
        <f t="shared" si="36"/>
        <v>0</v>
      </c>
      <c r="S85" s="11">
        <f t="shared" si="37"/>
        <v>-0.9958259223496394</v>
      </c>
      <c r="T85" s="11">
        <f t="shared" si="38"/>
        <v>-0.20219815682226178</v>
      </c>
      <c r="U85" s="11">
        <f>'OddsRatio_working_3-way'!S85-'OddsRatio_working_3-way'!R85^2/3</f>
        <v>-0.9958259223496394</v>
      </c>
      <c r="V85" s="11">
        <f>'OddsRatio_working_3-way'!S85*'OddsRatio_working_3-way'!R85/3-2*'OddsRatio_working_3-way'!R85^3/27-'OddsRatio_working_3-way'!T85</f>
        <v>0.20219815682226178</v>
      </c>
      <c r="W85" s="11">
        <f>'OddsRatio_working_3-way'!V85^2+4*'OddsRatio_working_3-way'!U85^3/27</f>
        <v>-0.1054166406513057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0.1912463955697111</v>
      </c>
      <c r="Y85" s="11">
        <f>IF('OddsRatio_working_3-way'!W85&gt;=0,IF('OddsRatio_working_3-way'!V85+SQRT('OddsRatio_working_3-way'!W85)&gt;0,0,PI()),ACOS('OddsRatio_working_3-way'!V85/(2*'OddsRatio_working_3-way'!X85)))</f>
        <v>1.0138074605604865</v>
      </c>
      <c r="Z85" s="11">
        <f>'OddsRatio_working_3-way'!X85^(1/3)*COS('OddsRatio_working_3-way'!Y85/3)</f>
        <v>0.54355794456657358</v>
      </c>
      <c r="AA85" s="11">
        <f>'OddsRatio_working_3-way'!X85^(1/3)*COS(('OddsRatio_working_3-way'!Y85+2*PI())/3)</f>
        <v>-0.43720282564588731</v>
      </c>
      <c r="AB85" s="11">
        <f>'OddsRatio_working_3-way'!X85^(1/3)*COS(('OddsRatio_working_3-way'!Y85+4*PI())/3)</f>
        <v>-0.10635511892068664</v>
      </c>
      <c r="AC85" s="11">
        <f>'OddsRatio_working_3-way'!X85^(1/3)*SIN('OddsRatio_working_3-way'!Y85/3)</f>
        <v>0.19101501253856526</v>
      </c>
      <c r="AD85" s="11">
        <f>'OddsRatio_working_3-way'!X85^(1/3)*SIN(('OddsRatio_working_3-way'!Y85+2*PI())/3)</f>
        <v>0.3752274821542238</v>
      </c>
      <c r="AE85" s="11">
        <f>'OddsRatio_working_3-way'!X85^(1/3)*SIN(('OddsRatio_working_3-way'!Y85+4*PI())/3)</f>
        <v>-0.56624249469278898</v>
      </c>
      <c r="AF85" s="11">
        <f>-'OddsRatio_working_3-way'!U85/(3*'OddsRatio_working_3-way'!X85^(1/3))*COS(('OddsRatio_working_3-way'!Y85)/3)</f>
        <v>0.54355794456657347</v>
      </c>
      <c r="AG85" s="11">
        <f>-'OddsRatio_working_3-way'!U85/(3*'OddsRatio_working_3-way'!X85^(1/3))*COS(('OddsRatio_working_3-way'!Y85+2*PI())/3)</f>
        <v>-0.43720282564588725</v>
      </c>
      <c r="AH85" s="11">
        <f>-'OddsRatio_working_3-way'!U85/(3*'OddsRatio_working_3-way'!X85^(1/3))*COS(('OddsRatio_working_3-way'!Y85+4*PI())/3)</f>
        <v>-0.10635511892068661</v>
      </c>
      <c r="AI85" s="11">
        <f>'OddsRatio_working_3-way'!U85/(3*'OddsRatio_working_3-way'!X85^(1/3))*SIN(('OddsRatio_working_3-way'!Y85)/3)</f>
        <v>-0.1910150125385652</v>
      </c>
      <c r="AJ85" s="11">
        <f>'OddsRatio_working_3-way'!U85/(3*'OddsRatio_working_3-way'!X85^(1/3))*SIN(('OddsRatio_working_3-way'!Y85+2*PI())/3)</f>
        <v>-0.37522748215422375</v>
      </c>
      <c r="AK85" s="11">
        <f>'OddsRatio_working_3-way'!U85/(3*'OddsRatio_working_3-way'!X85^(1/3))*SIN(('OddsRatio_working_3-way'!Y85+4*PI())/3)</f>
        <v>0.56624249469278887</v>
      </c>
      <c r="AL85" s="11">
        <f>'OddsRatio_working_3-way'!Z85+'OddsRatio_working_3-way'!AF85</f>
        <v>1.0871158891331469</v>
      </c>
      <c r="AM85" s="11">
        <f>'OddsRatio_working_3-way'!AA85+'OddsRatio_working_3-way'!AG85</f>
        <v>-0.87440565129177461</v>
      </c>
      <c r="AN85" s="11">
        <f>'OddsRatio_working_3-way'!AB85+'OddsRatio_working_3-way'!AH85</f>
        <v>-0.21271023784137325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1.0871158891331469</v>
      </c>
      <c r="AS85" s="11">
        <f>IF(('OddsRatio_working_3-way'!X85=0),IF(Q85&gt;0,-Q85^(1/3),(-Q85)^(1/3)),'OddsRatio_working_3-way'!AM85-'OddsRatio_working_3-way'!R85/3)</f>
        <v>-0.87440565129177461</v>
      </c>
      <c r="AT85" s="11">
        <f>IF(('OddsRatio_working_3-way'!X85=0),IF(Q85&gt;0,-Q85^(1/3),(-Q85)^(1/3)),'OddsRatio_working_3-way'!AN85-'OddsRatio_working_3-way'!R85/3)</f>
        <v>-0.21271023784137325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1.66</v>
      </c>
      <c r="B86" s="4">
        <f>IF('True_Odds_Calculator_3-way'!B85="","",'True_Odds_Calculator_3-way'!B85)</f>
        <v>4</v>
      </c>
      <c r="C86" s="4">
        <f>IF('True_Odds_Calculator_3-way'!C85="","",'True_Odds_Calculator_3-way'!C85)</f>
        <v>5.25</v>
      </c>
      <c r="D86" s="9">
        <f t="shared" si="26"/>
        <v>0.58444452584745465</v>
      </c>
      <c r="E86" s="9">
        <f t="shared" si="27"/>
        <v>0.23629835338774183</v>
      </c>
      <c r="F86" s="9">
        <f t="shared" si="28"/>
        <v>0.17925712076480321</v>
      </c>
      <c r="G86" s="9">
        <f t="shared" si="29"/>
        <v>1.077312693413907</v>
      </c>
      <c r="H86" s="9">
        <f t="shared" si="30"/>
        <v>1.7110263776531789</v>
      </c>
      <c r="I86" s="9">
        <f t="shared" si="31"/>
        <v>4.2319380802417212</v>
      </c>
      <c r="J86" s="9">
        <f t="shared" si="32"/>
        <v>5.5785789470091061</v>
      </c>
      <c r="K86" s="11">
        <f t="shared" si="33"/>
        <v>0.60240963855421692</v>
      </c>
      <c r="L86" s="11">
        <f t="shared" si="34"/>
        <v>0.25</v>
      </c>
      <c r="M86" s="11">
        <f t="shared" si="35"/>
        <v>0.19047619047619047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-0.24139414802065384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0.22690763052208834</v>
      </c>
      <c r="Q86" s="11">
        <f>2*'OddsRatio_working_3-way'!K86*'OddsRatio_working_3-way'!L86*'OddsRatio_working_3-way'!M86</f>
        <v>5.7372346528973037E-2</v>
      </c>
      <c r="R86" s="11">
        <f t="shared" si="36"/>
        <v>0</v>
      </c>
      <c r="S86" s="11">
        <f t="shared" si="37"/>
        <v>-0.93998811645870539</v>
      </c>
      <c r="T86" s="11">
        <f t="shared" si="38"/>
        <v>-0.23767082590612024</v>
      </c>
      <c r="U86" s="11">
        <f>'OddsRatio_working_3-way'!S86-'OddsRatio_working_3-way'!R86^2/3</f>
        <v>-0.93998811645870539</v>
      </c>
      <c r="V86" s="11">
        <f>'OddsRatio_working_3-way'!S86*'OddsRatio_working_3-way'!R86/3-2*'OddsRatio_working_3-way'!R86^3/27-'OddsRatio_working_3-way'!T86</f>
        <v>0.23767082590612024</v>
      </c>
      <c r="W86" s="11">
        <f>'OddsRatio_working_3-way'!V86^2+4*'OddsRatio_working_3-way'!U86^3/27</f>
        <v>-6.655739325487614E-2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0.175388721659756</v>
      </c>
      <c r="Y86" s="11">
        <f>IF('OddsRatio_working_3-way'!W86&gt;=0,IF('OddsRatio_working_3-way'!V86+SQRT('OddsRatio_working_3-way'!W86)&gt;0,0,PI()),ACOS('OddsRatio_working_3-way'!V86/(2*'OddsRatio_working_3-way'!X86)))</f>
        <v>0.82636391581525381</v>
      </c>
      <c r="Z86" s="11">
        <f>'OddsRatio_working_3-way'!X86^(1/3)*COS('OddsRatio_working_3-way'!Y86/3)</f>
        <v>0.5386563467069535</v>
      </c>
      <c r="AA86" s="11">
        <f>'OddsRatio_working_3-way'!X86^(1/3)*COS(('OddsRatio_working_3-way'!Y86+2*PI())/3)</f>
        <v>-0.40117670094827029</v>
      </c>
      <c r="AB86" s="11">
        <f>'OddsRatio_working_3-way'!X86^(1/3)*COS(('OddsRatio_working_3-way'!Y86+4*PI())/3)</f>
        <v>-0.1374796457586831</v>
      </c>
      <c r="AC86" s="11">
        <f>'OddsRatio_working_3-way'!X86^(1/3)*SIN('OddsRatio_working_3-way'!Y86/3)</f>
        <v>0.1522455657982198</v>
      </c>
      <c r="AD86" s="11">
        <f>'OddsRatio_working_3-way'!X86^(1/3)*SIN(('OddsRatio_working_3-way'!Y86+2*PI())/3)</f>
        <v>0.39036729725883013</v>
      </c>
      <c r="AE86" s="11">
        <f>'OddsRatio_working_3-way'!X86^(1/3)*SIN(('OddsRatio_working_3-way'!Y86+4*PI())/3)</f>
        <v>-0.54261286305704992</v>
      </c>
      <c r="AF86" s="11">
        <f>-'OddsRatio_working_3-way'!U86/(3*'OddsRatio_working_3-way'!X86^(1/3))*COS(('OddsRatio_working_3-way'!Y86)/3)</f>
        <v>0.5386563467069535</v>
      </c>
      <c r="AG86" s="11">
        <f>-'OddsRatio_working_3-way'!U86/(3*'OddsRatio_working_3-way'!X86^(1/3))*COS(('OddsRatio_working_3-way'!Y86+2*PI())/3)</f>
        <v>-0.40117670094827029</v>
      </c>
      <c r="AH86" s="11">
        <f>-'OddsRatio_working_3-way'!U86/(3*'OddsRatio_working_3-way'!X86^(1/3))*COS(('OddsRatio_working_3-way'!Y86+4*PI())/3)</f>
        <v>-0.1374796457586831</v>
      </c>
      <c r="AI86" s="11">
        <f>'OddsRatio_working_3-way'!U86/(3*'OddsRatio_working_3-way'!X86^(1/3))*SIN(('OddsRatio_working_3-way'!Y86)/3)</f>
        <v>-0.1522455657982198</v>
      </c>
      <c r="AJ86" s="11">
        <f>'OddsRatio_working_3-way'!U86/(3*'OddsRatio_working_3-way'!X86^(1/3))*SIN(('OddsRatio_working_3-way'!Y86+2*PI())/3)</f>
        <v>-0.39036729725883013</v>
      </c>
      <c r="AK86" s="11">
        <f>'OddsRatio_working_3-way'!U86/(3*'OddsRatio_working_3-way'!X86^(1/3))*SIN(('OddsRatio_working_3-way'!Y86+4*PI())/3)</f>
        <v>0.54261286305704992</v>
      </c>
      <c r="AL86" s="11">
        <f>'OddsRatio_working_3-way'!Z86+'OddsRatio_working_3-way'!AF86</f>
        <v>1.077312693413907</v>
      </c>
      <c r="AM86" s="11">
        <f>'OddsRatio_working_3-way'!AA86+'OddsRatio_working_3-way'!AG86</f>
        <v>-0.80235340189654059</v>
      </c>
      <c r="AN86" s="11">
        <f>'OddsRatio_working_3-way'!AB86+'OddsRatio_working_3-way'!AH86</f>
        <v>-0.2749592915173662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1.077312693413907</v>
      </c>
      <c r="AS86" s="11">
        <f>IF(('OddsRatio_working_3-way'!X86=0),IF(Q86&gt;0,-Q86^(1/3),(-Q86)^(1/3)),'OddsRatio_working_3-way'!AM86-'OddsRatio_working_3-way'!R86/3)</f>
        <v>-0.80235340189654059</v>
      </c>
      <c r="AT86" s="11">
        <f>IF(('OddsRatio_working_3-way'!X86=0),IF(Q86&gt;0,-Q86^(1/3),(-Q86)^(1/3)),'OddsRatio_working_3-way'!AN86-'OddsRatio_working_3-way'!R86/3)</f>
        <v>-0.2749592915173662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1.32</v>
      </c>
      <c r="B87" s="4">
        <f>IF('True_Odds_Calculator_3-way'!B86="","",'True_Odds_Calculator_3-way'!B86)</f>
        <v>4.96</v>
      </c>
      <c r="C87" s="4">
        <f>IF('True_Odds_Calculator_3-way'!C86="","",'True_Odds_Calculator_3-way'!C86)</f>
        <v>9.4600000000000009</v>
      </c>
      <c r="D87" s="9">
        <f t="shared" si="26"/>
        <v>0.72903907693007552</v>
      </c>
      <c r="E87" s="9">
        <f t="shared" si="27"/>
        <v>0.17859060297414409</v>
      </c>
      <c r="F87" s="9">
        <f t="shared" si="28"/>
        <v>9.2370320095780237E-2</v>
      </c>
      <c r="G87" s="9">
        <f t="shared" si="29"/>
        <v>1.1614643321440625</v>
      </c>
      <c r="H87" s="9">
        <f t="shared" si="30"/>
        <v>1.3716685862861</v>
      </c>
      <c r="I87" s="9">
        <f t="shared" si="31"/>
        <v>5.5993987552904869</v>
      </c>
      <c r="J87" s="9">
        <f t="shared" si="32"/>
        <v>10.825988249938771</v>
      </c>
      <c r="K87" s="11">
        <f t="shared" si="33"/>
        <v>0.75757575757575757</v>
      </c>
      <c r="L87" s="11">
        <f t="shared" si="34"/>
        <v>0.20161290322580647</v>
      </c>
      <c r="M87" s="11">
        <f t="shared" si="35"/>
        <v>0.10570824524312895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-0.17308872672713616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0.20569450213793117</v>
      </c>
      <c r="Q87" s="11">
        <f>2*'OddsRatio_working_3-way'!K87*'OddsRatio_working_3-way'!L87*'OddsRatio_working_3-way'!M87</f>
        <v>3.2291130633898144E-2</v>
      </c>
      <c r="R87" s="11">
        <f t="shared" si="36"/>
        <v>0</v>
      </c>
      <c r="S87" s="11">
        <f t="shared" si="37"/>
        <v>-1.1883760775604759</v>
      </c>
      <c r="T87" s="11">
        <f t="shared" si="38"/>
        <v>-0.18655825393414063</v>
      </c>
      <c r="U87" s="11">
        <f>'OddsRatio_working_3-way'!S87-'OddsRatio_working_3-way'!R87^2/3</f>
        <v>-1.1883760775604759</v>
      </c>
      <c r="V87" s="11">
        <f>'OddsRatio_working_3-way'!S87*'OddsRatio_working_3-way'!R87/3-2*'OddsRatio_working_3-way'!R87^3/27-'OddsRatio_working_3-way'!T87</f>
        <v>0.18655825393414063</v>
      </c>
      <c r="W87" s="11">
        <f>'OddsRatio_working_3-way'!V87^2+4*'OddsRatio_working_3-way'!U87^3/27</f>
        <v>-0.21382853648914613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0.24931532173138771</v>
      </c>
      <c r="Y87" s="11">
        <f>IF('OddsRatio_working_3-way'!W87&gt;=0,IF('OddsRatio_working_3-way'!V87+SQRT('OddsRatio_working_3-way'!W87)&gt;0,0,PI()),ACOS('OddsRatio_working_3-way'!V87/(2*'OddsRatio_working_3-way'!X87)))</f>
        <v>1.1873258123676504</v>
      </c>
      <c r="Z87" s="11">
        <f>'OddsRatio_working_3-way'!X87^(1/3)*COS('OddsRatio_working_3-way'!Y87/3)</f>
        <v>0.58073216607203137</v>
      </c>
      <c r="AA87" s="11">
        <f>'OddsRatio_working_3-way'!X87^(1/3)*COS(('OddsRatio_working_3-way'!Y87+2*PI())/3)</f>
        <v>-0.50050087990955572</v>
      </c>
      <c r="AB87" s="11">
        <f>'OddsRatio_working_3-way'!X87^(1/3)*COS(('OddsRatio_working_3-way'!Y87+4*PI())/3)</f>
        <v>-8.0231286162475643E-2</v>
      </c>
      <c r="AC87" s="11">
        <f>'OddsRatio_working_3-way'!X87^(1/3)*SIN('OddsRatio_working_3-way'!Y87/3)</f>
        <v>0.24264276308209137</v>
      </c>
      <c r="AD87" s="11">
        <f>'OddsRatio_working_3-way'!X87^(1/3)*SIN(('OddsRatio_working_3-way'!Y87+2*PI())/3)</f>
        <v>0.38160742707209711</v>
      </c>
      <c r="AE87" s="11">
        <f>'OddsRatio_working_3-way'!X87^(1/3)*SIN(('OddsRatio_working_3-way'!Y87+4*PI())/3)</f>
        <v>-0.62425019015418837</v>
      </c>
      <c r="AF87" s="11">
        <f>-'OddsRatio_working_3-way'!U87/(3*'OddsRatio_working_3-way'!X87^(1/3))*COS(('OddsRatio_working_3-way'!Y87)/3)</f>
        <v>0.58073216607203126</v>
      </c>
      <c r="AG87" s="11">
        <f>-'OddsRatio_working_3-way'!U87/(3*'OddsRatio_working_3-way'!X87^(1/3))*COS(('OddsRatio_working_3-way'!Y87+2*PI())/3)</f>
        <v>-0.50050087990955561</v>
      </c>
      <c r="AH87" s="11">
        <f>-'OddsRatio_working_3-way'!U87/(3*'OddsRatio_working_3-way'!X87^(1/3))*COS(('OddsRatio_working_3-way'!Y87+4*PI())/3)</f>
        <v>-8.0231286162475629E-2</v>
      </c>
      <c r="AI87" s="11">
        <f>'OddsRatio_working_3-way'!U87/(3*'OddsRatio_working_3-way'!X87^(1/3))*SIN(('OddsRatio_working_3-way'!Y87)/3)</f>
        <v>-0.24264276308209135</v>
      </c>
      <c r="AJ87" s="11">
        <f>'OddsRatio_working_3-way'!U87/(3*'OddsRatio_working_3-way'!X87^(1/3))*SIN(('OddsRatio_working_3-way'!Y87+2*PI())/3)</f>
        <v>-0.38160742707209705</v>
      </c>
      <c r="AK87" s="11">
        <f>'OddsRatio_working_3-way'!U87/(3*'OddsRatio_working_3-way'!X87^(1/3))*SIN(('OddsRatio_working_3-way'!Y87+4*PI())/3)</f>
        <v>0.62425019015418826</v>
      </c>
      <c r="AL87" s="11">
        <f>'OddsRatio_working_3-way'!Z87+'OddsRatio_working_3-way'!AF87</f>
        <v>1.1614643321440625</v>
      </c>
      <c r="AM87" s="11">
        <f>'OddsRatio_working_3-way'!AA87+'OddsRatio_working_3-way'!AG87</f>
        <v>-1.0010017598191112</v>
      </c>
      <c r="AN87" s="11">
        <f>'OddsRatio_working_3-way'!AB87+'OddsRatio_working_3-way'!AH87</f>
        <v>-0.16046257232495126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1.1614643321440625</v>
      </c>
      <c r="AS87" s="11">
        <f>IF(('OddsRatio_working_3-way'!X87=0),IF(Q87&gt;0,-Q87^(1/3),(-Q87)^(1/3)),'OddsRatio_working_3-way'!AM87-'OddsRatio_working_3-way'!R87/3)</f>
        <v>-1.0010017598191112</v>
      </c>
      <c r="AT87" s="11">
        <f>IF(('OddsRatio_working_3-way'!X87=0),IF(Q87&gt;0,-Q87^(1/3),(-Q87)^(1/3)),'OddsRatio_working_3-way'!AN87-'OddsRatio_working_3-way'!R87/3)</f>
        <v>-0.16046257232495126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1.56</v>
      </c>
      <c r="B88" s="4">
        <f>IF('True_Odds_Calculator_3-way'!B87="","",'True_Odds_Calculator_3-way'!B87)</f>
        <v>3.66</v>
      </c>
      <c r="C88" s="4">
        <f>IF('True_Odds_Calculator_3-way'!C87="","",'True_Odds_Calculator_3-way'!C87)</f>
        <v>6.82</v>
      </c>
      <c r="D88" s="9">
        <f t="shared" si="26"/>
        <v>0.61504930599664387</v>
      </c>
      <c r="E88" s="9">
        <f t="shared" si="27"/>
        <v>0.25170162455022049</v>
      </c>
      <c r="F88" s="9">
        <f t="shared" si="28"/>
        <v>0.1332490694531358</v>
      </c>
      <c r="G88" s="9">
        <f t="shared" si="29"/>
        <v>1.1176534090442054</v>
      </c>
      <c r="H88" s="9">
        <f t="shared" si="30"/>
        <v>1.6258859090647551</v>
      </c>
      <c r="I88" s="9">
        <f t="shared" si="31"/>
        <v>3.9729580680575864</v>
      </c>
      <c r="J88" s="9">
        <f t="shared" si="32"/>
        <v>7.5047428406372756</v>
      </c>
      <c r="K88" s="11">
        <f t="shared" si="33"/>
        <v>0.64102564102564097</v>
      </c>
      <c r="L88" s="11">
        <f t="shared" si="34"/>
        <v>0.27322404371584696</v>
      </c>
      <c r="M88" s="11">
        <f t="shared" si="35"/>
        <v>0.14662756598240467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-0.22263969064603661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0.23215517662899995</v>
      </c>
      <c r="Q88" s="11">
        <f>2*'OddsRatio_working_3-way'!K88*'OddsRatio_working_3-way'!L88*'OddsRatio_working_3-way'!M88</f>
        <v>5.136176474092919E-2</v>
      </c>
      <c r="R88" s="11">
        <f t="shared" si="36"/>
        <v>0</v>
      </c>
      <c r="S88" s="11">
        <f t="shared" si="37"/>
        <v>-1.0427393963553944</v>
      </c>
      <c r="T88" s="11">
        <f t="shared" si="38"/>
        <v>-0.2306945567157952</v>
      </c>
      <c r="U88" s="11">
        <f>'OddsRatio_working_3-way'!S88-'OddsRatio_working_3-way'!R88^2/3</f>
        <v>-1.0427393963553944</v>
      </c>
      <c r="V88" s="11">
        <f>'OddsRatio_working_3-way'!S88*'OddsRatio_working_3-way'!R88/3-2*'OddsRatio_working_3-way'!R88^3/27-'OddsRatio_working_3-way'!T88</f>
        <v>0.2306945567157952</v>
      </c>
      <c r="W88" s="11">
        <f>'OddsRatio_working_3-way'!V88^2+4*'OddsRatio_working_3-way'!U88^3/27</f>
        <v>-0.11474686998221797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0.20491879396514318</v>
      </c>
      <c r="Y88" s="11">
        <f>IF('OddsRatio_working_3-way'!W88&gt;=0,IF('OddsRatio_working_3-way'!V88+SQRT('OddsRatio_working_3-way'!W88)&gt;0,0,PI()),ACOS('OddsRatio_working_3-way'!V88/(2*'OddsRatio_working_3-way'!X88)))</f>
        <v>0.97291495581594589</v>
      </c>
      <c r="Z88" s="11">
        <f>'OddsRatio_working_3-way'!X88^(1/3)*COS('OddsRatio_working_3-way'!Y88/3)</f>
        <v>0.5588267045221027</v>
      </c>
      <c r="AA88" s="11">
        <f>'OddsRatio_working_3-way'!X88^(1/3)*COS(('OddsRatio_working_3-way'!Y88+2*PI())/3)</f>
        <v>-0.44210749728038956</v>
      </c>
      <c r="AB88" s="11">
        <f>'OddsRatio_working_3-way'!X88^(1/3)*COS(('OddsRatio_working_3-way'!Y88+4*PI())/3)</f>
        <v>-0.11671920724171284</v>
      </c>
      <c r="AC88" s="11">
        <f>'OddsRatio_working_3-way'!X88^(1/3)*SIN('OddsRatio_working_3-way'!Y88/3)</f>
        <v>0.18786301684498197</v>
      </c>
      <c r="AD88" s="11">
        <f>'OddsRatio_working_3-way'!X88^(1/3)*SIN(('OddsRatio_working_3-way'!Y88+2*PI())/3)</f>
        <v>0.39002661400679028</v>
      </c>
      <c r="AE88" s="11">
        <f>'OddsRatio_working_3-way'!X88^(1/3)*SIN(('OddsRatio_working_3-way'!Y88+4*PI())/3)</f>
        <v>-0.57788963085177214</v>
      </c>
      <c r="AF88" s="11">
        <f>-'OddsRatio_working_3-way'!U88/(3*'OddsRatio_working_3-way'!X88^(1/3))*COS(('OddsRatio_working_3-way'!Y88)/3)</f>
        <v>0.5588267045221027</v>
      </c>
      <c r="AG88" s="11">
        <f>-'OddsRatio_working_3-way'!U88/(3*'OddsRatio_working_3-way'!X88^(1/3))*COS(('OddsRatio_working_3-way'!Y88+2*PI())/3)</f>
        <v>-0.44210749728038956</v>
      </c>
      <c r="AH88" s="11">
        <f>-'OddsRatio_working_3-way'!U88/(3*'OddsRatio_working_3-way'!X88^(1/3))*COS(('OddsRatio_working_3-way'!Y88+4*PI())/3)</f>
        <v>-0.11671920724171284</v>
      </c>
      <c r="AI88" s="11">
        <f>'OddsRatio_working_3-way'!U88/(3*'OddsRatio_working_3-way'!X88^(1/3))*SIN(('OddsRatio_working_3-way'!Y88)/3)</f>
        <v>-0.18786301684498197</v>
      </c>
      <c r="AJ88" s="11">
        <f>'OddsRatio_working_3-way'!U88/(3*'OddsRatio_working_3-way'!X88^(1/3))*SIN(('OddsRatio_working_3-way'!Y88+2*PI())/3)</f>
        <v>-0.39002661400679028</v>
      </c>
      <c r="AK88" s="11">
        <f>'OddsRatio_working_3-way'!U88/(3*'OddsRatio_working_3-way'!X88^(1/3))*SIN(('OddsRatio_working_3-way'!Y88+4*PI())/3)</f>
        <v>0.57788963085177214</v>
      </c>
      <c r="AL88" s="11">
        <f>'OddsRatio_working_3-way'!Z88+'OddsRatio_working_3-way'!AF88</f>
        <v>1.1176534090442054</v>
      </c>
      <c r="AM88" s="11">
        <f>'OddsRatio_working_3-way'!AA88+'OddsRatio_working_3-way'!AG88</f>
        <v>-0.88421499456077912</v>
      </c>
      <c r="AN88" s="11">
        <f>'OddsRatio_working_3-way'!AB88+'OddsRatio_working_3-way'!AH88</f>
        <v>-0.23343841448342567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1.1176534090442054</v>
      </c>
      <c r="AS88" s="11">
        <f>IF(('OddsRatio_working_3-way'!X88=0),IF(Q88&gt;0,-Q88^(1/3),(-Q88)^(1/3)),'OddsRatio_working_3-way'!AM88-'OddsRatio_working_3-way'!R88/3)</f>
        <v>-0.88421499456077912</v>
      </c>
      <c r="AT88" s="11">
        <f>IF(('OddsRatio_working_3-way'!X88=0),IF(Q88&gt;0,-Q88^(1/3),(-Q88)^(1/3)),'OddsRatio_working_3-way'!AN88-'OddsRatio_working_3-way'!R88/3)</f>
        <v>-0.23343841448342567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1.45</v>
      </c>
      <c r="B89" s="4">
        <f>IF('True_Odds_Calculator_3-way'!B88="","",'True_Odds_Calculator_3-way'!B88)</f>
        <v>4.2</v>
      </c>
      <c r="C89" s="4">
        <f>IF('True_Odds_Calculator_3-way'!C88="","",'True_Odds_Calculator_3-way'!C88)</f>
        <v>7.4</v>
      </c>
      <c r="D89" s="9">
        <f t="shared" si="26"/>
        <v>0.66245167369524194</v>
      </c>
      <c r="E89" s="9">
        <f t="shared" si="27"/>
        <v>0.21628989301538137</v>
      </c>
      <c r="F89" s="9">
        <f t="shared" si="28"/>
        <v>0.1212584332893767</v>
      </c>
      <c r="G89" s="9">
        <f t="shared" si="29"/>
        <v>1.1323201700195795</v>
      </c>
      <c r="H89" s="9">
        <f t="shared" si="30"/>
        <v>1.5095440765088106</v>
      </c>
      <c r="I89" s="9">
        <f t="shared" si="31"/>
        <v>4.6234245440626545</v>
      </c>
      <c r="J89" s="9">
        <f t="shared" si="32"/>
        <v>8.2468490881253107</v>
      </c>
      <c r="K89" s="11">
        <f t="shared" si="33"/>
        <v>0.68965517241379315</v>
      </c>
      <c r="L89" s="11">
        <f t="shared" si="34"/>
        <v>0.23809523809523808</v>
      </c>
      <c r="M89" s="11">
        <f t="shared" si="35"/>
        <v>0.13513513513513511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-0.20450006656903208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0.22300625748901609</v>
      </c>
      <c r="Q89" s="11">
        <f>2*'OddsRatio_working_3-way'!K89*'OddsRatio_working_3-way'!L89*'OddsRatio_working_3-way'!M89</f>
        <v>4.43793547241823E-2</v>
      </c>
      <c r="R89" s="11">
        <f t="shared" si="36"/>
        <v>0</v>
      </c>
      <c r="S89" s="11">
        <f t="shared" si="37"/>
        <v>-1.0904947916666665</v>
      </c>
      <c r="T89" s="11">
        <f t="shared" si="38"/>
        <v>-0.21701388888888884</v>
      </c>
      <c r="U89" s="11">
        <f>'OddsRatio_working_3-way'!S89-'OddsRatio_working_3-way'!R89^2/3</f>
        <v>-1.0904947916666665</v>
      </c>
      <c r="V89" s="11">
        <f>'OddsRatio_working_3-way'!S89*'OddsRatio_working_3-way'!R89/3-2*'OddsRatio_working_3-way'!R89^3/27-'OddsRatio_working_3-way'!T89</f>
        <v>0.21701388888888884</v>
      </c>
      <c r="W89" s="11">
        <f>'OddsRatio_working_3-way'!V89^2+4*'OddsRatio_working_3-way'!U89^3/27</f>
        <v>-0.14502251078726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0.21915607381381139</v>
      </c>
      <c r="Y89" s="11">
        <f>IF('OddsRatio_working_3-way'!W89&gt;=0,IF('OddsRatio_working_3-way'!V89+SQRT('OddsRatio_working_3-way'!W89)&gt;0,0,PI()),ACOS('OddsRatio_working_3-way'!V89/(2*'OddsRatio_working_3-way'!X89)))</f>
        <v>1.0528318427777545</v>
      </c>
      <c r="Z89" s="11">
        <f>'OddsRatio_working_3-way'!X89^(1/3)*COS('OddsRatio_working_3-way'!Y89/3)</f>
        <v>0.56616008500978976</v>
      </c>
      <c r="AA89" s="11">
        <f>'OddsRatio_working_3-way'!X89^(1/3)*COS(('OddsRatio_working_3-way'!Y89+2*PI())/3)</f>
        <v>-0.46258148128171178</v>
      </c>
      <c r="AB89" s="11">
        <f>'OddsRatio_working_3-way'!X89^(1/3)*COS(('OddsRatio_working_3-way'!Y89+4*PI())/3)</f>
        <v>-0.1035786037280782</v>
      </c>
      <c r="AC89" s="11">
        <f>'OddsRatio_working_3-way'!X89^(1/3)*SIN('OddsRatio_working_3-way'!Y89/3)</f>
        <v>0.2072704079954408</v>
      </c>
      <c r="AD89" s="11">
        <f>'OddsRatio_working_3-way'!X89^(1/3)*SIN(('OddsRatio_working_3-way'!Y89+2*PI())/3)</f>
        <v>0.38667381222951502</v>
      </c>
      <c r="AE89" s="11">
        <f>'OddsRatio_working_3-way'!X89^(1/3)*SIN(('OddsRatio_working_3-way'!Y89+4*PI())/3)</f>
        <v>-0.59394422022495563</v>
      </c>
      <c r="AF89" s="11">
        <f>-'OddsRatio_working_3-way'!U89/(3*'OddsRatio_working_3-way'!X89^(1/3))*COS(('OddsRatio_working_3-way'!Y89)/3)</f>
        <v>0.56616008500978976</v>
      </c>
      <c r="AG89" s="11">
        <f>-'OddsRatio_working_3-way'!U89/(3*'OddsRatio_working_3-way'!X89^(1/3))*COS(('OddsRatio_working_3-way'!Y89+2*PI())/3)</f>
        <v>-0.46258148128171178</v>
      </c>
      <c r="AH89" s="11">
        <f>-'OddsRatio_working_3-way'!U89/(3*'OddsRatio_working_3-way'!X89^(1/3))*COS(('OddsRatio_working_3-way'!Y89+4*PI())/3)</f>
        <v>-0.1035786037280782</v>
      </c>
      <c r="AI89" s="11">
        <f>'OddsRatio_working_3-way'!U89/(3*'OddsRatio_working_3-way'!X89^(1/3))*SIN(('OddsRatio_working_3-way'!Y89)/3)</f>
        <v>-0.2072704079954408</v>
      </c>
      <c r="AJ89" s="11">
        <f>'OddsRatio_working_3-way'!U89/(3*'OddsRatio_working_3-way'!X89^(1/3))*SIN(('OddsRatio_working_3-way'!Y89+2*PI())/3)</f>
        <v>-0.38667381222951502</v>
      </c>
      <c r="AK89" s="11">
        <f>'OddsRatio_working_3-way'!U89/(3*'OddsRatio_working_3-way'!X89^(1/3))*SIN(('OddsRatio_working_3-way'!Y89+4*PI())/3)</f>
        <v>0.59394422022495563</v>
      </c>
      <c r="AL89" s="11">
        <f>'OddsRatio_working_3-way'!Z89+'OddsRatio_working_3-way'!AF89</f>
        <v>1.1323201700195795</v>
      </c>
      <c r="AM89" s="11">
        <f>'OddsRatio_working_3-way'!AA89+'OddsRatio_working_3-way'!AG89</f>
        <v>-0.92516296256342356</v>
      </c>
      <c r="AN89" s="11">
        <f>'OddsRatio_working_3-way'!AB89+'OddsRatio_working_3-way'!AH89</f>
        <v>-0.2071572074561564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1.1323201700195795</v>
      </c>
      <c r="AS89" s="11">
        <f>IF(('OddsRatio_working_3-way'!X89=0),IF(Q89&gt;0,-Q89^(1/3),(-Q89)^(1/3)),'OddsRatio_working_3-way'!AM89-'OddsRatio_working_3-way'!R89/3)</f>
        <v>-0.92516296256342356</v>
      </c>
      <c r="AT89" s="11">
        <f>IF(('OddsRatio_working_3-way'!X89=0),IF(Q89&gt;0,-Q89^(1/3),(-Q89)^(1/3)),'OddsRatio_working_3-way'!AN89-'OddsRatio_working_3-way'!R89/3)</f>
        <v>-0.2071572074561564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2.67</v>
      </c>
      <c r="B90" s="4">
        <f>IF('True_Odds_Calculator_3-way'!B89="","",'True_Odds_Calculator_3-way'!B89)</f>
        <v>3.42</v>
      </c>
      <c r="C90" s="4">
        <f>IF('True_Odds_Calculator_3-way'!C89="","",'True_Odds_Calculator_3-way'!C89)</f>
        <v>2.72</v>
      </c>
      <c r="D90" s="9">
        <f t="shared" si="26"/>
        <v>0.36249088063101337</v>
      </c>
      <c r="E90" s="9">
        <f t="shared" si="27"/>
        <v>0.28180754994402962</v>
      </c>
      <c r="F90" s="9">
        <f t="shared" si="28"/>
        <v>0.35570156942495723</v>
      </c>
      <c r="G90" s="9">
        <f t="shared" si="29"/>
        <v>1.0531078381380927</v>
      </c>
      <c r="H90" s="9">
        <f t="shared" si="30"/>
        <v>2.7586900896906141</v>
      </c>
      <c r="I90" s="9">
        <f t="shared" si="31"/>
        <v>3.5485209682941852</v>
      </c>
      <c r="J90" s="9">
        <f t="shared" si="32"/>
        <v>2.8113454815975198</v>
      </c>
      <c r="K90" s="11">
        <f t="shared" si="33"/>
        <v>0.37453183520599254</v>
      </c>
      <c r="L90" s="11">
        <f t="shared" si="34"/>
        <v>0.29239766081871343</v>
      </c>
      <c r="M90" s="11">
        <f t="shared" si="35"/>
        <v>0.36764705882352938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-0.27986849513443612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0.233921349602986</v>
      </c>
      <c r="Q90" s="11">
        <f>2*'OddsRatio_working_3-way'!K90*'OddsRatio_working_3-way'!L90*'OddsRatio_working_3-way'!M90</f>
        <v>8.0523700379685356E-2</v>
      </c>
      <c r="R90" s="11">
        <f t="shared" si="36"/>
        <v>0</v>
      </c>
      <c r="S90" s="11">
        <f t="shared" si="37"/>
        <v>-0.83582594564858326</v>
      </c>
      <c r="T90" s="11">
        <f t="shared" si="38"/>
        <v>-0.28771977474994254</v>
      </c>
      <c r="U90" s="11">
        <f>'OddsRatio_working_3-way'!S90-'OddsRatio_working_3-way'!R90^2/3</f>
        <v>-0.83582594564858326</v>
      </c>
      <c r="V90" s="11">
        <f>'OddsRatio_working_3-way'!S90*'OddsRatio_working_3-way'!R90/3-2*'OddsRatio_working_3-way'!R90^3/27-'OddsRatio_working_3-way'!T90</f>
        <v>0.28771977474994254</v>
      </c>
      <c r="W90" s="11">
        <f>'OddsRatio_working_3-way'!V90^2+4*'OddsRatio_working_3-way'!U90^3/27</f>
        <v>-3.7228414851632474E-3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0.1470590954916772</v>
      </c>
      <c r="Y90" s="11">
        <f>IF('OddsRatio_working_3-way'!W90&gt;=0,IF('OddsRatio_working_3-way'!V90+SQRT('OddsRatio_working_3-way'!W90)&gt;0,0,PI()),ACOS('OddsRatio_working_3-way'!V90/(2*'OddsRatio_working_3-way'!X90)))</f>
        <v>0.20896847939762697</v>
      </c>
      <c r="Z90" s="11">
        <f>'OddsRatio_working_3-way'!X90^(1/3)*COS('OddsRatio_working_3-way'!Y90/3)</f>
        <v>0.52655391906904636</v>
      </c>
      <c r="AA90" s="11">
        <f>'OddsRatio_working_3-way'!X90^(1/3)*COS(('OddsRatio_working_3-way'!Y90+2*PI())/3)</f>
        <v>-0.2950922726229856</v>
      </c>
      <c r="AB90" s="11">
        <f>'OddsRatio_working_3-way'!X90^(1/3)*COS(('OddsRatio_working_3-way'!Y90+4*PI())/3)</f>
        <v>-0.23146164644606115</v>
      </c>
      <c r="AC90" s="11">
        <f>'OddsRatio_working_3-way'!X90^(1/3)*SIN('OddsRatio_working_3-way'!Y90/3)</f>
        <v>3.6737159151952012E-2</v>
      </c>
      <c r="AD90" s="11">
        <f>'OddsRatio_working_3-way'!X90^(1/3)*SIN(('OddsRatio_working_3-way'!Y90+2*PI())/3)</f>
        <v>0.43764049080007356</v>
      </c>
      <c r="AE90" s="11">
        <f>'OddsRatio_working_3-way'!X90^(1/3)*SIN(('OddsRatio_working_3-way'!Y90+4*PI())/3)</f>
        <v>-0.47437764995202542</v>
      </c>
      <c r="AF90" s="11">
        <f>-'OddsRatio_working_3-way'!U90/(3*'OddsRatio_working_3-way'!X90^(1/3))*COS(('OddsRatio_working_3-way'!Y90)/3)</f>
        <v>0.52655391906904636</v>
      </c>
      <c r="AG90" s="11">
        <f>-'OddsRatio_working_3-way'!U90/(3*'OddsRatio_working_3-way'!X90^(1/3))*COS(('OddsRatio_working_3-way'!Y90+2*PI())/3)</f>
        <v>-0.2950922726229856</v>
      </c>
      <c r="AH90" s="11">
        <f>-'OddsRatio_working_3-way'!U90/(3*'OddsRatio_working_3-way'!X90^(1/3))*COS(('OddsRatio_working_3-way'!Y90+4*PI())/3)</f>
        <v>-0.23146164644606115</v>
      </c>
      <c r="AI90" s="11">
        <f>'OddsRatio_working_3-way'!U90/(3*'OddsRatio_working_3-way'!X90^(1/3))*SIN(('OddsRatio_working_3-way'!Y90)/3)</f>
        <v>-3.6737159151952012E-2</v>
      </c>
      <c r="AJ90" s="11">
        <f>'OddsRatio_working_3-way'!U90/(3*'OddsRatio_working_3-way'!X90^(1/3))*SIN(('OddsRatio_working_3-way'!Y90+2*PI())/3)</f>
        <v>-0.43764049080007356</v>
      </c>
      <c r="AK90" s="11">
        <f>'OddsRatio_working_3-way'!U90/(3*'OddsRatio_working_3-way'!X90^(1/3))*SIN(('OddsRatio_working_3-way'!Y90+4*PI())/3)</f>
        <v>0.47437764995202542</v>
      </c>
      <c r="AL90" s="11">
        <f>'OddsRatio_working_3-way'!Z90+'OddsRatio_working_3-way'!AF90</f>
        <v>1.0531078381380927</v>
      </c>
      <c r="AM90" s="11">
        <f>'OddsRatio_working_3-way'!AA90+'OddsRatio_working_3-way'!AG90</f>
        <v>-0.59018454524597119</v>
      </c>
      <c r="AN90" s="11">
        <f>'OddsRatio_working_3-way'!AB90+'OddsRatio_working_3-way'!AH90</f>
        <v>-0.46292329289212231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1.0531078381380927</v>
      </c>
      <c r="AS90" s="11">
        <f>IF(('OddsRatio_working_3-way'!X90=0),IF(Q90&gt;0,-Q90^(1/3),(-Q90)^(1/3)),'OddsRatio_working_3-way'!AM90-'OddsRatio_working_3-way'!R90/3)</f>
        <v>-0.59018454524597119</v>
      </c>
      <c r="AT90" s="11">
        <f>IF(('OddsRatio_working_3-way'!X90=0),IF(Q90&gt;0,-Q90^(1/3),(-Q90)^(1/3)),'OddsRatio_working_3-way'!AN90-'OddsRatio_working_3-way'!R90/3)</f>
        <v>-0.46292329289212231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3.75</v>
      </c>
      <c r="B91" s="4">
        <f>IF('True_Odds_Calculator_3-way'!B90="","",'True_Odds_Calculator_3-way'!B90)</f>
        <v>3.52</v>
      </c>
      <c r="C91" s="4">
        <f>IF('True_Odds_Calculator_3-way'!C90="","",'True_Odds_Calculator_3-way'!C90)</f>
        <v>2.02</v>
      </c>
      <c r="D91" s="9">
        <f t="shared" si="26"/>
        <v>0.25295356954810672</v>
      </c>
      <c r="E91" s="9">
        <f t="shared" si="27"/>
        <v>0.2698114559341605</v>
      </c>
      <c r="F91" s="9">
        <f t="shared" si="28"/>
        <v>0.47723497451773267</v>
      </c>
      <c r="G91" s="9">
        <f t="shared" si="29"/>
        <v>1.0739253370583057</v>
      </c>
      <c r="H91" s="9">
        <f t="shared" si="30"/>
        <v>3.9532946769103408</v>
      </c>
      <c r="I91" s="9">
        <f t="shared" si="31"/>
        <v>3.7062918493869303</v>
      </c>
      <c r="J91" s="9">
        <f t="shared" si="32"/>
        <v>2.0954038437994718</v>
      </c>
      <c r="K91" s="11">
        <f t="shared" si="33"/>
        <v>0.26666666666666666</v>
      </c>
      <c r="L91" s="11">
        <f t="shared" si="34"/>
        <v>0.28409090909090912</v>
      </c>
      <c r="M91" s="11">
        <f t="shared" si="35"/>
        <v>0.49504950495049505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-0.26509900990099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0.23589858985898587</v>
      </c>
      <c r="Q91" s="11">
        <f>2*'OddsRatio_working_3-way'!K91*'OddsRatio_working_3-way'!L91*'OddsRatio_working_3-way'!M91</f>
        <v>7.5007500750075007E-2</v>
      </c>
      <c r="R91" s="11">
        <f t="shared" si="36"/>
        <v>0</v>
      </c>
      <c r="S91" s="11">
        <f t="shared" si="37"/>
        <v>-0.88985088985089011</v>
      </c>
      <c r="T91" s="11">
        <f t="shared" si="38"/>
        <v>-0.28294145941204774</v>
      </c>
      <c r="U91" s="11">
        <f>'OddsRatio_working_3-way'!S91-'OddsRatio_working_3-way'!R91^2/3</f>
        <v>-0.88985088985089011</v>
      </c>
      <c r="V91" s="11">
        <f>'OddsRatio_working_3-way'!S91*'OddsRatio_working_3-way'!R91/3-2*'OddsRatio_working_3-way'!R91^3/27-'OddsRatio_working_3-way'!T91</f>
        <v>0.28294145941204774</v>
      </c>
      <c r="W91" s="11">
        <f>'OddsRatio_working_3-way'!V91^2+4*'OddsRatio_working_3-way'!U91^3/27</f>
        <v>-2.4331497792254395E-2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0.16154516957067599</v>
      </c>
      <c r="Y91" s="11">
        <f>IF('OddsRatio_working_3-way'!W91&gt;=0,IF('OddsRatio_working_3-way'!V91+SQRT('OddsRatio_working_3-way'!W91)&gt;0,0,PI()),ACOS('OddsRatio_working_3-way'!V91/(2*'OddsRatio_working_3-way'!X91)))</f>
        <v>0.50384058805397225</v>
      </c>
      <c r="Z91" s="11">
        <f>'OddsRatio_working_3-way'!X91^(1/3)*COS('OddsRatio_working_3-way'!Y91/3)</f>
        <v>0.53696266852915286</v>
      </c>
      <c r="AA91" s="11">
        <f>'OddsRatio_working_3-way'!X91^(1/3)*COS(('OddsRatio_working_3-way'!Y91+2*PI())/3)</f>
        <v>-0.34732321347392092</v>
      </c>
      <c r="AB91" s="11">
        <f>'OddsRatio_working_3-way'!X91^(1/3)*COS(('OddsRatio_working_3-way'!Y91+4*PI())/3)</f>
        <v>-0.18963945505523197</v>
      </c>
      <c r="AC91" s="11">
        <f>'OddsRatio_working_3-way'!X91^(1/3)*SIN('OddsRatio_working_3-way'!Y91/3)</f>
        <v>9.1038760369862068E-2</v>
      </c>
      <c r="AD91" s="11">
        <f>'OddsRatio_working_3-way'!X91^(1/3)*SIN(('OddsRatio_working_3-way'!Y91+2*PI())/3)</f>
        <v>0.41950393164519822</v>
      </c>
      <c r="AE91" s="11">
        <f>'OddsRatio_working_3-way'!X91^(1/3)*SIN(('OddsRatio_working_3-way'!Y91+4*PI())/3)</f>
        <v>-0.5105426920150602</v>
      </c>
      <c r="AF91" s="11">
        <f>-'OddsRatio_working_3-way'!U91/(3*'OddsRatio_working_3-way'!X91^(1/3))*COS(('OddsRatio_working_3-way'!Y91)/3)</f>
        <v>0.53696266852915286</v>
      </c>
      <c r="AG91" s="11">
        <f>-'OddsRatio_working_3-way'!U91/(3*'OddsRatio_working_3-way'!X91^(1/3))*COS(('OddsRatio_working_3-way'!Y91+2*PI())/3)</f>
        <v>-0.34732321347392092</v>
      </c>
      <c r="AH91" s="11">
        <f>-'OddsRatio_working_3-way'!U91/(3*'OddsRatio_working_3-way'!X91^(1/3))*COS(('OddsRatio_working_3-way'!Y91+4*PI())/3)</f>
        <v>-0.18963945505523197</v>
      </c>
      <c r="AI91" s="11">
        <f>'OddsRatio_working_3-way'!U91/(3*'OddsRatio_working_3-way'!X91^(1/3))*SIN(('OddsRatio_working_3-way'!Y91)/3)</f>
        <v>-9.1038760369862068E-2</v>
      </c>
      <c r="AJ91" s="11">
        <f>'OddsRatio_working_3-way'!U91/(3*'OddsRatio_working_3-way'!X91^(1/3))*SIN(('OddsRatio_working_3-way'!Y91+2*PI())/3)</f>
        <v>-0.41950393164519822</v>
      </c>
      <c r="AK91" s="11">
        <f>'OddsRatio_working_3-way'!U91/(3*'OddsRatio_working_3-way'!X91^(1/3))*SIN(('OddsRatio_working_3-way'!Y91+4*PI())/3)</f>
        <v>0.5105426920150602</v>
      </c>
      <c r="AL91" s="11">
        <f>'OddsRatio_working_3-way'!Z91+'OddsRatio_working_3-way'!AF91</f>
        <v>1.0739253370583057</v>
      </c>
      <c r="AM91" s="11">
        <f>'OddsRatio_working_3-way'!AA91+'OddsRatio_working_3-way'!AG91</f>
        <v>-0.69464642694784184</v>
      </c>
      <c r="AN91" s="11">
        <f>'OddsRatio_working_3-way'!AB91+'OddsRatio_working_3-way'!AH91</f>
        <v>-0.37927891011046394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1.0739253370583057</v>
      </c>
      <c r="AS91" s="11">
        <f>IF(('OddsRatio_working_3-way'!X91=0),IF(Q91&gt;0,-Q91^(1/3),(-Q91)^(1/3)),'OddsRatio_working_3-way'!AM91-'OddsRatio_working_3-way'!R91/3)</f>
        <v>-0.69464642694784184</v>
      </c>
      <c r="AT91" s="11">
        <f>IF(('OddsRatio_working_3-way'!X91=0),IF(Q91&gt;0,-Q91^(1/3),(-Q91)^(1/3)),'OddsRatio_working_3-way'!AN91-'OddsRatio_working_3-way'!R91/3)</f>
        <v>-0.37927891011046394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2.1800000000000002</v>
      </c>
      <c r="B92" s="4">
        <f>IF('True_Odds_Calculator_3-way'!B91="","",'True_Odds_Calculator_3-way'!B91)</f>
        <v>3.43</v>
      </c>
      <c r="C92" s="4">
        <f>IF('True_Odds_Calculator_3-way'!C91="","",'True_Odds_Calculator_3-way'!C91)</f>
        <v>3.39</v>
      </c>
      <c r="D92" s="9">
        <f t="shared" si="26"/>
        <v>0.44164593159303994</v>
      </c>
      <c r="E92" s="9">
        <f t="shared" si="27"/>
        <v>0.27750699265314294</v>
      </c>
      <c r="F92" s="9">
        <f t="shared" si="28"/>
        <v>0.28084707575381701</v>
      </c>
      <c r="G92" s="9">
        <f t="shared" si="29"/>
        <v>1.0714044442737496</v>
      </c>
      <c r="H92" s="9">
        <f t="shared" si="30"/>
        <v>2.2642572442430247</v>
      </c>
      <c r="I92" s="9">
        <f t="shared" si="31"/>
        <v>3.6035127995852121</v>
      </c>
      <c r="J92" s="9">
        <f t="shared" si="32"/>
        <v>3.5606566218142612</v>
      </c>
      <c r="K92" s="11">
        <f t="shared" si="33"/>
        <v>0.4587155963302752</v>
      </c>
      <c r="L92" s="11">
        <f t="shared" si="34"/>
        <v>0.29154518950437314</v>
      </c>
      <c r="M92" s="11">
        <f t="shared" si="35"/>
        <v>0.29498525073746312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-0.27035591141779203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0.23670146099242767</v>
      </c>
      <c r="Q92" s="11">
        <f>2*'OddsRatio_working_3-way'!K92*'OddsRatio_working_3-way'!L92*'OddsRatio_working_3-way'!M92</f>
        <v>7.8900486997475885E-2</v>
      </c>
      <c r="R92" s="11">
        <f t="shared" si="36"/>
        <v>0</v>
      </c>
      <c r="S92" s="11">
        <f t="shared" si="37"/>
        <v>-0.87551797832392586</v>
      </c>
      <c r="T92" s="11">
        <f t="shared" si="38"/>
        <v>-0.29183932610797531</v>
      </c>
      <c r="U92" s="11">
        <f>'OddsRatio_working_3-way'!S92-'OddsRatio_working_3-way'!R92^2/3</f>
        <v>-0.87551797832392586</v>
      </c>
      <c r="V92" s="11">
        <f>'OddsRatio_working_3-way'!S92*'OddsRatio_working_3-way'!R92/3-2*'OddsRatio_working_3-way'!R92^3/27-'OddsRatio_working_3-way'!T92</f>
        <v>0.29183932610797531</v>
      </c>
      <c r="W92" s="11">
        <f>'OddsRatio_working_3-way'!V92^2+4*'OddsRatio_working_3-way'!U92^3/27</f>
        <v>-1.4253853795108726E-2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0.15765789391770546</v>
      </c>
      <c r="Y92" s="11">
        <f>IF('OddsRatio_working_3-way'!W92&gt;=0,IF('OddsRatio_working_3-way'!V92+SQRT('OddsRatio_working_3-way'!W92)&gt;0,0,PI()),ACOS('OddsRatio_working_3-way'!V92/(2*'OddsRatio_working_3-way'!X92)))</f>
        <v>0.388320741526885</v>
      </c>
      <c r="Z92" s="11">
        <f>'OddsRatio_working_3-way'!X92^(1/3)*COS('OddsRatio_working_3-way'!Y92/3)</f>
        <v>0.53570222213687479</v>
      </c>
      <c r="AA92" s="11">
        <f>'OddsRatio_working_3-way'!X92^(1/3)*COS(('OddsRatio_working_3-way'!Y92+2*PI())/3)</f>
        <v>-0.32824019517469222</v>
      </c>
      <c r="AB92" s="11">
        <f>'OddsRatio_working_3-way'!X92^(1/3)*COS(('OddsRatio_working_3-way'!Y92+4*PI())/3)</f>
        <v>-0.20746202696218272</v>
      </c>
      <c r="AC92" s="11">
        <f>'OddsRatio_working_3-way'!X92^(1/3)*SIN('OddsRatio_working_3-way'!Y92/3)</f>
        <v>6.9731307929722527E-2</v>
      </c>
      <c r="AD92" s="11">
        <f>'OddsRatio_working_3-way'!X92^(1/3)*SIN(('OddsRatio_working_3-way'!Y92+2*PI())/3)</f>
        <v>0.4290660792694469</v>
      </c>
      <c r="AE92" s="11">
        <f>'OddsRatio_working_3-way'!X92^(1/3)*SIN(('OddsRatio_working_3-way'!Y92+4*PI())/3)</f>
        <v>-0.49879738719916916</v>
      </c>
      <c r="AF92" s="11">
        <f>-'OddsRatio_working_3-way'!U92/(3*'OddsRatio_working_3-way'!X92^(1/3))*COS(('OddsRatio_working_3-way'!Y92)/3)</f>
        <v>0.53570222213687468</v>
      </c>
      <c r="AG92" s="11">
        <f>-'OddsRatio_working_3-way'!U92/(3*'OddsRatio_working_3-way'!X92^(1/3))*COS(('OddsRatio_working_3-way'!Y92+2*PI())/3)</f>
        <v>-0.32824019517469211</v>
      </c>
      <c r="AH92" s="11">
        <f>-'OddsRatio_working_3-way'!U92/(3*'OddsRatio_working_3-way'!X92^(1/3))*COS(('OddsRatio_working_3-way'!Y92+4*PI())/3)</f>
        <v>-0.20746202696218266</v>
      </c>
      <c r="AI92" s="11">
        <f>'OddsRatio_working_3-way'!U92/(3*'OddsRatio_working_3-way'!X92^(1/3))*SIN(('OddsRatio_working_3-way'!Y92)/3)</f>
        <v>-6.9731307929722514E-2</v>
      </c>
      <c r="AJ92" s="11">
        <f>'OddsRatio_working_3-way'!U92/(3*'OddsRatio_working_3-way'!X92^(1/3))*SIN(('OddsRatio_working_3-way'!Y92+2*PI())/3)</f>
        <v>-0.42906607926944679</v>
      </c>
      <c r="AK92" s="11">
        <f>'OddsRatio_working_3-way'!U92/(3*'OddsRatio_working_3-way'!X92^(1/3))*SIN(('OddsRatio_working_3-way'!Y92+4*PI())/3)</f>
        <v>0.49879738719916905</v>
      </c>
      <c r="AL92" s="11">
        <f>'OddsRatio_working_3-way'!Z92+'OddsRatio_working_3-way'!AF92</f>
        <v>1.0714044442737496</v>
      </c>
      <c r="AM92" s="11">
        <f>'OddsRatio_working_3-way'!AA92+'OddsRatio_working_3-way'!AG92</f>
        <v>-0.65648039034938432</v>
      </c>
      <c r="AN92" s="11">
        <f>'OddsRatio_working_3-way'!AB92+'OddsRatio_working_3-way'!AH92</f>
        <v>-0.41492405392436538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1.0714044442737496</v>
      </c>
      <c r="AS92" s="11">
        <f>IF(('OddsRatio_working_3-way'!X92=0),IF(Q92&gt;0,-Q92^(1/3),(-Q92)^(1/3)),'OddsRatio_working_3-way'!AM92-'OddsRatio_working_3-way'!R92/3)</f>
        <v>-0.65648039034938432</v>
      </c>
      <c r="AT92" s="11">
        <f>IF(('OddsRatio_working_3-way'!X92=0),IF(Q92&gt;0,-Q92^(1/3),(-Q92)^(1/3)),'OddsRatio_working_3-way'!AN92-'OddsRatio_working_3-way'!R92/3)</f>
        <v>-0.41492405392436538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1.94</v>
      </c>
      <c r="B93" s="4">
        <f>IF('True_Odds_Calculator_3-way'!B92="","",'True_Odds_Calculator_3-way'!B92)</f>
        <v>3.85</v>
      </c>
      <c r="C93" s="4">
        <f>IF('True_Odds_Calculator_3-way'!C92="","",'True_Odds_Calculator_3-way'!C92)</f>
        <v>3.67</v>
      </c>
      <c r="D93" s="9">
        <f t="shared" si="26"/>
        <v>0.4966516964000231</v>
      </c>
      <c r="E93" s="9">
        <f t="shared" si="27"/>
        <v>0.24553158644482914</v>
      </c>
      <c r="F93" s="9">
        <f t="shared" si="28"/>
        <v>0.25781671715514787</v>
      </c>
      <c r="G93" s="9">
        <f t="shared" si="29"/>
        <v>1.0781739448486356</v>
      </c>
      <c r="H93" s="9">
        <f t="shared" si="30"/>
        <v>2.0134835081577172</v>
      </c>
      <c r="I93" s="9">
        <f t="shared" si="31"/>
        <v>4.0727957428186112</v>
      </c>
      <c r="J93" s="9">
        <f t="shared" si="32"/>
        <v>3.878724432745857</v>
      </c>
      <c r="K93" s="11">
        <f t="shared" si="33"/>
        <v>0.51546391752577325</v>
      </c>
      <c r="L93" s="11">
        <f t="shared" si="34"/>
        <v>0.25974025974025972</v>
      </c>
      <c r="M93" s="11">
        <f t="shared" si="35"/>
        <v>0.27247956403269757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-0.26094888846651543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0.23566983313043594</v>
      </c>
      <c r="Q93" s="11">
        <f>2*'OddsRatio_working_3-way'!K93*'OddsRatio_working_3-way'!L93*'OddsRatio_working_3-way'!M93</f>
        <v>7.2962796634809896E-2</v>
      </c>
      <c r="R93" s="11">
        <f t="shared" si="36"/>
        <v>0</v>
      </c>
      <c r="S93" s="11">
        <f t="shared" si="37"/>
        <v>-0.90312641113501713</v>
      </c>
      <c r="T93" s="11">
        <f t="shared" si="38"/>
        <v>-0.27960570004180102</v>
      </c>
      <c r="U93" s="11">
        <f>'OddsRatio_working_3-way'!S93-'OddsRatio_working_3-way'!R93^2/3</f>
        <v>-0.90312641113501713</v>
      </c>
      <c r="V93" s="11">
        <f>'OddsRatio_working_3-way'!S93*'OddsRatio_working_3-way'!R93/3-2*'OddsRatio_working_3-way'!R93^3/27-'OddsRatio_working_3-way'!T93</f>
        <v>0.27960570004180102</v>
      </c>
      <c r="W93" s="11">
        <f>'OddsRatio_working_3-way'!V93^2+4*'OddsRatio_working_3-way'!U93^3/27</f>
        <v>-3.0950074818624787E-2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0.16517371334029698</v>
      </c>
      <c r="Y93" s="11">
        <f>IF('OddsRatio_working_3-way'!W93&gt;=0,IF('OddsRatio_working_3-way'!V93+SQRT('OddsRatio_working_3-way'!W93)&gt;0,0,PI()),ACOS('OddsRatio_working_3-way'!V93/(2*'OddsRatio_working_3-way'!X93)))</f>
        <v>0.56160981041154079</v>
      </c>
      <c r="Z93" s="11">
        <f>'OddsRatio_working_3-way'!X93^(1/3)*COS('OddsRatio_working_3-way'!Y93/3)</f>
        <v>0.5390869724243178</v>
      </c>
      <c r="AA93" s="11">
        <f>'OddsRatio_working_3-way'!X93^(1/3)*COS(('OddsRatio_working_3-way'!Y93+2*PI())/3)</f>
        <v>-0.35797724619974175</v>
      </c>
      <c r="AB93" s="11">
        <f>'OddsRatio_working_3-way'!X93^(1/3)*COS(('OddsRatio_working_3-way'!Y93+4*PI())/3)</f>
        <v>-0.18110972622457616</v>
      </c>
      <c r="AC93" s="11">
        <f>'OddsRatio_working_3-way'!X93^(1/3)*SIN('OddsRatio_working_3-way'!Y93/3)</f>
        <v>0.10211451026856347</v>
      </c>
      <c r="AD93" s="11">
        <f>'OddsRatio_working_3-way'!X93^(1/3)*SIN(('OddsRatio_working_3-way'!Y93+2*PI())/3)</f>
        <v>0.41580575783441864</v>
      </c>
      <c r="AE93" s="11">
        <f>'OddsRatio_working_3-way'!X93^(1/3)*SIN(('OddsRatio_working_3-way'!Y93+4*PI())/3)</f>
        <v>-0.51792026810298197</v>
      </c>
      <c r="AF93" s="11">
        <f>-'OddsRatio_working_3-way'!U93/(3*'OddsRatio_working_3-way'!X93^(1/3))*COS(('OddsRatio_working_3-way'!Y93)/3)</f>
        <v>0.5390869724243178</v>
      </c>
      <c r="AG93" s="11">
        <f>-'OddsRatio_working_3-way'!U93/(3*'OddsRatio_working_3-way'!X93^(1/3))*COS(('OddsRatio_working_3-way'!Y93+2*PI())/3)</f>
        <v>-0.35797724619974175</v>
      </c>
      <c r="AH93" s="11">
        <f>-'OddsRatio_working_3-way'!U93/(3*'OddsRatio_working_3-way'!X93^(1/3))*COS(('OddsRatio_working_3-way'!Y93+4*PI())/3)</f>
        <v>-0.18110972622457616</v>
      </c>
      <c r="AI93" s="11">
        <f>'OddsRatio_working_3-way'!U93/(3*'OddsRatio_working_3-way'!X93^(1/3))*SIN(('OddsRatio_working_3-way'!Y93)/3)</f>
        <v>-0.10211451026856347</v>
      </c>
      <c r="AJ93" s="11">
        <f>'OddsRatio_working_3-way'!U93/(3*'OddsRatio_working_3-way'!X93^(1/3))*SIN(('OddsRatio_working_3-way'!Y93+2*PI())/3)</f>
        <v>-0.41580575783441864</v>
      </c>
      <c r="AK93" s="11">
        <f>'OddsRatio_working_3-way'!U93/(3*'OddsRatio_working_3-way'!X93^(1/3))*SIN(('OddsRatio_working_3-way'!Y93+4*PI())/3)</f>
        <v>0.51792026810298197</v>
      </c>
      <c r="AL93" s="11">
        <f>'OddsRatio_working_3-way'!Z93+'OddsRatio_working_3-way'!AF93</f>
        <v>1.0781739448486356</v>
      </c>
      <c r="AM93" s="11">
        <f>'OddsRatio_working_3-way'!AA93+'OddsRatio_working_3-way'!AG93</f>
        <v>-0.7159544923994835</v>
      </c>
      <c r="AN93" s="11">
        <f>'OddsRatio_working_3-way'!AB93+'OddsRatio_working_3-way'!AH93</f>
        <v>-0.36221945244915232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1.0781739448486356</v>
      </c>
      <c r="AS93" s="11">
        <f>IF(('OddsRatio_working_3-way'!X93=0),IF(Q93&gt;0,-Q93^(1/3),(-Q93)^(1/3)),'OddsRatio_working_3-way'!AM93-'OddsRatio_working_3-way'!R93/3)</f>
        <v>-0.7159544923994835</v>
      </c>
      <c r="AT93" s="11">
        <f>IF(('OddsRatio_working_3-way'!X93=0),IF(Q93&gt;0,-Q93^(1/3),(-Q93)^(1/3)),'OddsRatio_working_3-way'!AN93-'OddsRatio_working_3-way'!R93/3)</f>
        <v>-0.36221945244915232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1.64</v>
      </c>
      <c r="B94" s="4">
        <f>IF('True_Odds_Calculator_3-way'!B93="","",'True_Odds_Calculator_3-way'!B93)</f>
        <v>3.97</v>
      </c>
      <c r="C94" s="4">
        <f>IF('True_Odds_Calculator_3-way'!C93="","",'True_Odds_Calculator_3-way'!C93)</f>
        <v>5.87</v>
      </c>
      <c r="D94" s="9">
        <f t="shared" si="26"/>
        <v>0.59616955172222996</v>
      </c>
      <c r="E94" s="9">
        <f t="shared" si="27"/>
        <v>0.24134511535965936</v>
      </c>
      <c r="F94" s="9">
        <f t="shared" si="28"/>
        <v>0.16248533291811065</v>
      </c>
      <c r="G94" s="9">
        <f t="shared" si="29"/>
        <v>1.0583986948196356</v>
      </c>
      <c r="H94" s="9">
        <f t="shared" si="30"/>
        <v>1.6773751646845672</v>
      </c>
      <c r="I94" s="9">
        <f t="shared" si="31"/>
        <v>4.1434441236143167</v>
      </c>
      <c r="J94" s="9">
        <f t="shared" si="32"/>
        <v>6.1544016437716254</v>
      </c>
      <c r="K94" s="11">
        <f t="shared" si="33"/>
        <v>0.6097560975609756</v>
      </c>
      <c r="L94" s="11">
        <f t="shared" si="34"/>
        <v>0.25188916876574308</v>
      </c>
      <c r="M94" s="11">
        <f t="shared" si="35"/>
        <v>0.17035775127768313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-0.24221047895364323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0.22188267660421962</v>
      </c>
      <c r="Q94" s="11">
        <f>2*'OddsRatio_working_3-way'!K94*'OddsRatio_working_3-way'!L94*'OddsRatio_working_3-way'!M94</f>
        <v>5.233081995382538E-2</v>
      </c>
      <c r="R94" s="11">
        <f t="shared" si="36"/>
        <v>0</v>
      </c>
      <c r="S94" s="11">
        <f t="shared" si="37"/>
        <v>-0.91607381135101862</v>
      </c>
      <c r="T94" s="11">
        <f t="shared" si="38"/>
        <v>-0.21605514418656097</v>
      </c>
      <c r="U94" s="11">
        <f>'OddsRatio_working_3-way'!S94-'OddsRatio_working_3-way'!R94^2/3</f>
        <v>-0.91607381135101862</v>
      </c>
      <c r="V94" s="11">
        <f>'OddsRatio_working_3-way'!S94*'OddsRatio_working_3-way'!R94/3-2*'OddsRatio_working_3-way'!R94^3/27-'OddsRatio_working_3-way'!T94</f>
        <v>0.21605514418656097</v>
      </c>
      <c r="W94" s="11">
        <f>'OddsRatio_working_3-way'!V94^2+4*'OddsRatio_working_3-way'!U94^3/27</f>
        <v>-6.7210708973138356E-2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0.16873835834111195</v>
      </c>
      <c r="Y94" s="11">
        <f>IF('OddsRatio_working_3-way'!W94&gt;=0,IF('OddsRatio_working_3-way'!V94+SQRT('OddsRatio_working_3-way'!W94)&gt;0,0,PI()),ACOS('OddsRatio_working_3-way'!V94/(2*'OddsRatio_working_3-way'!X94)))</f>
        <v>0.87602790668329444</v>
      </c>
      <c r="Z94" s="11">
        <f>'OddsRatio_working_3-way'!X94^(1/3)*COS('OddsRatio_working_3-way'!Y94/3)</f>
        <v>0.52919934740981778</v>
      </c>
      <c r="AA94" s="11">
        <f>'OddsRatio_working_3-way'!X94^(1/3)*COS(('OddsRatio_working_3-way'!Y94+2*PI())/3)</f>
        <v>-0.40236574668197345</v>
      </c>
      <c r="AB94" s="11">
        <f>'OddsRatio_working_3-way'!X94^(1/3)*COS(('OddsRatio_working_3-way'!Y94+4*PI())/3)</f>
        <v>-0.12683360072784455</v>
      </c>
      <c r="AC94" s="11">
        <f>'OddsRatio_working_3-way'!X94^(1/3)*SIN('OddsRatio_working_3-way'!Y94/3)</f>
        <v>0.15907855863701179</v>
      </c>
      <c r="AD94" s="11">
        <f>'OddsRatio_working_3-way'!X94^(1/3)*SIN(('OddsRatio_working_3-way'!Y94+2*PI())/3)</f>
        <v>0.37876079920454309</v>
      </c>
      <c r="AE94" s="11">
        <f>'OddsRatio_working_3-way'!X94^(1/3)*SIN(('OddsRatio_working_3-way'!Y94+4*PI())/3)</f>
        <v>-0.53783935784155468</v>
      </c>
      <c r="AF94" s="11">
        <f>-'OddsRatio_working_3-way'!U94/(3*'OddsRatio_working_3-way'!X94^(1/3))*COS(('OddsRatio_working_3-way'!Y94)/3)</f>
        <v>0.52919934740981778</v>
      </c>
      <c r="AG94" s="11">
        <f>-'OddsRatio_working_3-way'!U94/(3*'OddsRatio_working_3-way'!X94^(1/3))*COS(('OddsRatio_working_3-way'!Y94+2*PI())/3)</f>
        <v>-0.40236574668197345</v>
      </c>
      <c r="AH94" s="11">
        <f>-'OddsRatio_working_3-way'!U94/(3*'OddsRatio_working_3-way'!X94^(1/3))*COS(('OddsRatio_working_3-way'!Y94+4*PI())/3)</f>
        <v>-0.12683360072784455</v>
      </c>
      <c r="AI94" s="11">
        <f>'OddsRatio_working_3-way'!U94/(3*'OddsRatio_working_3-way'!X94^(1/3))*SIN(('OddsRatio_working_3-way'!Y94)/3)</f>
        <v>-0.15907855863701179</v>
      </c>
      <c r="AJ94" s="11">
        <f>'OddsRatio_working_3-way'!U94/(3*'OddsRatio_working_3-way'!X94^(1/3))*SIN(('OddsRatio_working_3-way'!Y94+2*PI())/3)</f>
        <v>-0.37876079920454309</v>
      </c>
      <c r="AK94" s="11">
        <f>'OddsRatio_working_3-way'!U94/(3*'OddsRatio_working_3-way'!X94^(1/3))*SIN(('OddsRatio_working_3-way'!Y94+4*PI())/3)</f>
        <v>0.53783935784155468</v>
      </c>
      <c r="AL94" s="11">
        <f>'OddsRatio_working_3-way'!Z94+'OddsRatio_working_3-way'!AF94</f>
        <v>1.0583986948196356</v>
      </c>
      <c r="AM94" s="11">
        <f>'OddsRatio_working_3-way'!AA94+'OddsRatio_working_3-way'!AG94</f>
        <v>-0.80473149336394689</v>
      </c>
      <c r="AN94" s="11">
        <f>'OddsRatio_working_3-way'!AB94+'OddsRatio_working_3-way'!AH94</f>
        <v>-0.25366720145568911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1.0583986948196356</v>
      </c>
      <c r="AS94" s="11">
        <f>IF(('OddsRatio_working_3-way'!X94=0),IF(Q94&gt;0,-Q94^(1/3),(-Q94)^(1/3)),'OddsRatio_working_3-way'!AM94-'OddsRatio_working_3-way'!R94/3)</f>
        <v>-0.80473149336394689</v>
      </c>
      <c r="AT94" s="11">
        <f>IF(('OddsRatio_working_3-way'!X94=0),IF(Q94&gt;0,-Q94^(1/3),(-Q94)^(1/3)),'OddsRatio_working_3-way'!AN94-'OddsRatio_working_3-way'!R94/3)</f>
        <v>-0.25366720145568911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1.61</v>
      </c>
      <c r="B95" s="4">
        <f>IF('True_Odds_Calculator_3-way'!B94="","",'True_Odds_Calculator_3-way'!B94)</f>
        <v>4.18</v>
      </c>
      <c r="C95" s="4">
        <f>IF('True_Odds_Calculator_3-way'!C94="","",'True_Odds_Calculator_3-way'!C94)</f>
        <v>5.85</v>
      </c>
      <c r="D95" s="9">
        <f t="shared" si="26"/>
        <v>0.60776910137505602</v>
      </c>
      <c r="E95" s="9">
        <f t="shared" si="27"/>
        <v>0.2291294788289415</v>
      </c>
      <c r="F95" s="9">
        <f t="shared" si="28"/>
        <v>0.16310141979600243</v>
      </c>
      <c r="G95" s="9">
        <f t="shared" si="29"/>
        <v>1.0579699950209345</v>
      </c>
      <c r="H95" s="9">
        <f t="shared" si="30"/>
        <v>1.64536169696277</v>
      </c>
      <c r="I95" s="9">
        <f t="shared" si="31"/>
        <v>4.364344584166572</v>
      </c>
      <c r="J95" s="9">
        <f t="shared" si="32"/>
        <v>6.1311544758515319</v>
      </c>
      <c r="K95" s="11">
        <f t="shared" si="33"/>
        <v>0.6211180124223602</v>
      </c>
      <c r="L95" s="11">
        <f t="shared" si="34"/>
        <v>0.23923444976076558</v>
      </c>
      <c r="M95" s="11">
        <f t="shared" si="35"/>
        <v>0.17094017094017094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-0.23896850670306047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0.21946017369358328</v>
      </c>
      <c r="Q95" s="11">
        <f>2*'OddsRatio_working_3-way'!K95*'OddsRatio_working_3-way'!L95*'OddsRatio_working_3-way'!M95</f>
        <v>5.080096613277392E-2</v>
      </c>
      <c r="R95" s="11">
        <f t="shared" si="36"/>
        <v>0</v>
      </c>
      <c r="S95" s="11">
        <f t="shared" si="37"/>
        <v>-0.91836441848080841</v>
      </c>
      <c r="T95" s="11">
        <f t="shared" si="38"/>
        <v>-0.2125843561298168</v>
      </c>
      <c r="U95" s="11">
        <f>'OddsRatio_working_3-way'!S95-'OddsRatio_working_3-way'!R95^2/3</f>
        <v>-0.91836441848080841</v>
      </c>
      <c r="V95" s="11">
        <f>'OddsRatio_working_3-way'!S95*'OddsRatio_working_3-way'!R95/3-2*'OddsRatio_working_3-way'!R95^3/27-'OddsRatio_working_3-way'!T95</f>
        <v>0.2125843561298168</v>
      </c>
      <c r="W95" s="11">
        <f>'OddsRatio_working_3-way'!V95^2+4*'OddsRatio_working_3-way'!U95^3/27</f>
        <v>-6.9554900474255055E-2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0.16937163940974875</v>
      </c>
      <c r="Y95" s="11">
        <f>IF('OddsRatio_working_3-way'!W95&gt;=0,IF('OddsRatio_working_3-way'!V95+SQRT('OddsRatio_working_3-way'!W95)&gt;0,0,PI()),ACOS('OddsRatio_working_3-way'!V95/(2*'OddsRatio_working_3-way'!X95)))</f>
        <v>0.89237109700704065</v>
      </c>
      <c r="Z95" s="11">
        <f>'OddsRatio_working_3-way'!X95^(1/3)*COS('OddsRatio_working_3-way'!Y95/3)</f>
        <v>0.52898499751046724</v>
      </c>
      <c r="AA95" s="11">
        <f>'OddsRatio_working_3-way'!X95^(1/3)*COS(('OddsRatio_working_3-way'!Y95+2*PI())/3)</f>
        <v>-0.40492845898921487</v>
      </c>
      <c r="AB95" s="11">
        <f>'OddsRatio_working_3-way'!X95^(1/3)*COS(('OddsRatio_working_3-way'!Y95+4*PI())/3)</f>
        <v>-0.12405653852125256</v>
      </c>
      <c r="AC95" s="11">
        <f>'OddsRatio_working_3-way'!X95^(1/3)*SIN('OddsRatio_working_3-way'!Y95/3)</f>
        <v>0.16216147888998522</v>
      </c>
      <c r="AD95" s="11">
        <f>'OddsRatio_working_3-way'!X95^(1/3)*SIN(('OddsRatio_working_3-way'!Y95+2*PI())/3)</f>
        <v>0.37703370661992008</v>
      </c>
      <c r="AE95" s="11">
        <f>'OddsRatio_working_3-way'!X95^(1/3)*SIN(('OddsRatio_working_3-way'!Y95+4*PI())/3)</f>
        <v>-0.53919518550990531</v>
      </c>
      <c r="AF95" s="11">
        <f>-'OddsRatio_working_3-way'!U95/(3*'OddsRatio_working_3-way'!X95^(1/3))*COS(('OddsRatio_working_3-way'!Y95)/3)</f>
        <v>0.52898499751046713</v>
      </c>
      <c r="AG95" s="11">
        <f>-'OddsRatio_working_3-way'!U95/(3*'OddsRatio_working_3-way'!X95^(1/3))*COS(('OddsRatio_working_3-way'!Y95+2*PI())/3)</f>
        <v>-0.40492845898921476</v>
      </c>
      <c r="AH95" s="11">
        <f>-'OddsRatio_working_3-way'!U95/(3*'OddsRatio_working_3-way'!X95^(1/3))*COS(('OddsRatio_working_3-way'!Y95+4*PI())/3)</f>
        <v>-0.12405653852125254</v>
      </c>
      <c r="AI95" s="11">
        <f>'OddsRatio_working_3-way'!U95/(3*'OddsRatio_working_3-way'!X95^(1/3))*SIN(('OddsRatio_working_3-way'!Y95)/3)</f>
        <v>-0.16216147888998519</v>
      </c>
      <c r="AJ95" s="11">
        <f>'OddsRatio_working_3-way'!U95/(3*'OddsRatio_working_3-way'!X95^(1/3))*SIN(('OddsRatio_working_3-way'!Y95+2*PI())/3)</f>
        <v>-0.37703370661992003</v>
      </c>
      <c r="AK95" s="11">
        <f>'OddsRatio_working_3-way'!U95/(3*'OddsRatio_working_3-way'!X95^(1/3))*SIN(('OddsRatio_working_3-way'!Y95+4*PI())/3)</f>
        <v>0.53919518550990519</v>
      </c>
      <c r="AL95" s="11">
        <f>'OddsRatio_working_3-way'!Z95+'OddsRatio_working_3-way'!AF95</f>
        <v>1.0579699950209345</v>
      </c>
      <c r="AM95" s="11">
        <f>'OddsRatio_working_3-way'!AA95+'OddsRatio_working_3-way'!AG95</f>
        <v>-0.80985691797842962</v>
      </c>
      <c r="AN95" s="11">
        <f>'OddsRatio_working_3-way'!AB95+'OddsRatio_working_3-way'!AH95</f>
        <v>-0.2481130770425051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1.0579699950209345</v>
      </c>
      <c r="AS95" s="11">
        <f>IF(('OddsRatio_working_3-way'!X95=0),IF(Q95&gt;0,-Q95^(1/3),(-Q95)^(1/3)),'OddsRatio_working_3-way'!AM95-'OddsRatio_working_3-way'!R95/3)</f>
        <v>-0.80985691797842962</v>
      </c>
      <c r="AT95" s="11">
        <f>IF(('OddsRatio_working_3-way'!X95=0),IF(Q95&gt;0,-Q95^(1/3),(-Q95)^(1/3)),'OddsRatio_working_3-way'!AN95-'OddsRatio_working_3-way'!R95/3)</f>
        <v>-0.2481130770425051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1.1599999999999999</v>
      </c>
      <c r="B96" s="4">
        <f>IF('True_Odds_Calculator_3-way'!B95="","",'True_Odds_Calculator_3-way'!B95)</f>
        <v>8.39</v>
      </c>
      <c r="C96" s="4">
        <f>IF('True_Odds_Calculator_3-way'!C95="","",'True_Odds_Calculator_3-way'!C95)</f>
        <v>18.920000000000002</v>
      </c>
      <c r="D96" s="9">
        <f t="shared" si="26"/>
        <v>0.84645693736304073</v>
      </c>
      <c r="E96" s="9">
        <f t="shared" si="27"/>
        <v>0.10663047581339451</v>
      </c>
      <c r="F96" s="9">
        <f t="shared" si="28"/>
        <v>4.6912586823564743E-2</v>
      </c>
      <c r="G96" s="9">
        <f t="shared" si="29"/>
        <v>1.1337187978759631</v>
      </c>
      <c r="H96" s="9">
        <f t="shared" si="30"/>
        <v>1.181395007660154</v>
      </c>
      <c r="I96" s="9">
        <f t="shared" si="31"/>
        <v>9.3781819163033671</v>
      </c>
      <c r="J96" s="9">
        <f t="shared" si="32"/>
        <v>21.316240857937263</v>
      </c>
      <c r="K96" s="11">
        <f t="shared" si="33"/>
        <v>0.86206896551724144</v>
      </c>
      <c r="L96" s="11">
        <f t="shared" si="34"/>
        <v>0.11918951132300357</v>
      </c>
      <c r="M96" s="11">
        <f t="shared" si="35"/>
        <v>5.2854122621564477E-2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-0.11506979628994507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0.13832091808508151</v>
      </c>
      <c r="Q96" s="11">
        <f>2*'OddsRatio_working_3-way'!K96*'OddsRatio_working_3-way'!L96*'OddsRatio_working_3-way'!M96</f>
        <v>1.0861477666673065E-2</v>
      </c>
      <c r="R96" s="11">
        <f t="shared" si="36"/>
        <v>0</v>
      </c>
      <c r="S96" s="11">
        <f t="shared" si="37"/>
        <v>-1.2020610320413694</v>
      </c>
      <c r="T96" s="11">
        <f t="shared" si="38"/>
        <v>-9.4390344094336012E-2</v>
      </c>
      <c r="U96" s="11">
        <f>'OddsRatio_working_3-way'!S96-'OddsRatio_working_3-way'!R96^2/3</f>
        <v>-1.2020610320413694</v>
      </c>
      <c r="V96" s="11">
        <f>'OddsRatio_working_3-way'!S96*'OddsRatio_working_3-way'!R96/3-2*'OddsRatio_working_3-way'!R96^3/27-'OddsRatio_working_3-way'!T96</f>
        <v>9.4390344094336012E-2</v>
      </c>
      <c r="W96" s="11">
        <f>'OddsRatio_working_3-way'!V96^2+4*'OddsRatio_working_3-way'!U96^3/27</f>
        <v>-0.24841179026690086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0.25363424814343782</v>
      </c>
      <c r="Y96" s="11">
        <f>IF('OddsRatio_working_3-way'!W96&gt;=0,IF('OddsRatio_working_3-way'!V96+SQRT('OddsRatio_working_3-way'!W96)&gt;0,0,PI()),ACOS('OddsRatio_working_3-way'!V96/(2*'OddsRatio_working_3-way'!X96)))</f>
        <v>1.3836297499882257</v>
      </c>
      <c r="Z96" s="11">
        <f>'OddsRatio_working_3-way'!X96^(1/3)*COS('OddsRatio_working_3-way'!Y96/3)</f>
        <v>0.56685939893798154</v>
      </c>
      <c r="AA96" s="11">
        <f>'OddsRatio_working_3-way'!X96^(1/3)*COS(('OddsRatio_working_3-way'!Y96+2*PI())/3)</f>
        <v>-0.52739296389028645</v>
      </c>
      <c r="AB96" s="11">
        <f>'OddsRatio_working_3-way'!X96^(1/3)*COS(('OddsRatio_working_3-way'!Y96+4*PI())/3)</f>
        <v>-3.9466435047695113E-2</v>
      </c>
      <c r="AC96" s="11">
        <f>'OddsRatio_working_3-way'!X96^(1/3)*SIN('OddsRatio_working_3-way'!Y96/3)</f>
        <v>0.28170451277202979</v>
      </c>
      <c r="AD96" s="11">
        <f>'OddsRatio_working_3-way'!X96^(1/3)*SIN(('OddsRatio_working_3-way'!Y96+2*PI())/3)</f>
        <v>0.35006238346825486</v>
      </c>
      <c r="AE96" s="11">
        <f>'OddsRatio_working_3-way'!X96^(1/3)*SIN(('OddsRatio_working_3-way'!Y96+4*PI())/3)</f>
        <v>-0.63176689624028459</v>
      </c>
      <c r="AF96" s="11">
        <f>-'OddsRatio_working_3-way'!U96/(3*'OddsRatio_working_3-way'!X96^(1/3))*COS(('OddsRatio_working_3-way'!Y96)/3)</f>
        <v>0.56685939893798165</v>
      </c>
      <c r="AG96" s="11">
        <f>-'OddsRatio_working_3-way'!U96/(3*'OddsRatio_working_3-way'!X96^(1/3))*COS(('OddsRatio_working_3-way'!Y96+2*PI())/3)</f>
        <v>-0.52739296389028645</v>
      </c>
      <c r="AH96" s="11">
        <f>-'OddsRatio_working_3-way'!U96/(3*'OddsRatio_working_3-way'!X96^(1/3))*COS(('OddsRatio_working_3-way'!Y96+4*PI())/3)</f>
        <v>-3.946643504769512E-2</v>
      </c>
      <c r="AI96" s="11">
        <f>'OddsRatio_working_3-way'!U96/(3*'OddsRatio_working_3-way'!X96^(1/3))*SIN(('OddsRatio_working_3-way'!Y96)/3)</f>
        <v>-0.28170451277202985</v>
      </c>
      <c r="AJ96" s="11">
        <f>'OddsRatio_working_3-way'!U96/(3*'OddsRatio_working_3-way'!X96^(1/3))*SIN(('OddsRatio_working_3-way'!Y96+2*PI())/3)</f>
        <v>-0.35006238346825497</v>
      </c>
      <c r="AK96" s="11">
        <f>'OddsRatio_working_3-way'!U96/(3*'OddsRatio_working_3-way'!X96^(1/3))*SIN(('OddsRatio_working_3-way'!Y96+4*PI())/3)</f>
        <v>0.6317668962402847</v>
      </c>
      <c r="AL96" s="11">
        <f>'OddsRatio_working_3-way'!Z96+'OddsRatio_working_3-way'!AF96</f>
        <v>1.1337187978759631</v>
      </c>
      <c r="AM96" s="11">
        <f>'OddsRatio_working_3-way'!AA96+'OddsRatio_working_3-way'!AG96</f>
        <v>-1.0547859277805729</v>
      </c>
      <c r="AN96" s="11">
        <f>'OddsRatio_working_3-way'!AB96+'OddsRatio_working_3-way'!AH96</f>
        <v>-7.893287009539024E-2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1.1337187978759631</v>
      </c>
      <c r="AS96" s="11">
        <f>IF(('OddsRatio_working_3-way'!X96=0),IF(Q96&gt;0,-Q96^(1/3),(-Q96)^(1/3)),'OddsRatio_working_3-way'!AM96-'OddsRatio_working_3-way'!R96/3)</f>
        <v>-1.0547859277805729</v>
      </c>
      <c r="AT96" s="11">
        <f>IF(('OddsRatio_working_3-way'!X96=0),IF(Q96&gt;0,-Q96^(1/3),(-Q96)^(1/3)),'OddsRatio_working_3-way'!AN96-'OddsRatio_working_3-way'!R96/3)</f>
        <v>-7.893287009539024E-2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2.1</v>
      </c>
      <c r="B97" s="4">
        <f>IF('True_Odds_Calculator_3-way'!B96="","",'True_Odds_Calculator_3-way'!B96)</f>
        <v>3.73</v>
      </c>
      <c r="C97" s="4">
        <f>IF('True_Odds_Calculator_3-way'!C96="","",'True_Odds_Calculator_3-way'!C96)</f>
        <v>3.51</v>
      </c>
      <c r="D97" s="9">
        <f t="shared" si="26"/>
        <v>0.46491741535242004</v>
      </c>
      <c r="E97" s="9">
        <f t="shared" si="27"/>
        <v>0.25931099630478716</v>
      </c>
      <c r="F97" s="9">
        <f t="shared" si="28"/>
        <v>0.27577158834279275</v>
      </c>
      <c r="G97" s="9">
        <f t="shared" si="29"/>
        <v>1.0462905824838757</v>
      </c>
      <c r="H97" s="9">
        <f t="shared" si="30"/>
        <v>2.1509196407322637</v>
      </c>
      <c r="I97" s="9">
        <f t="shared" si="31"/>
        <v>3.8563732901809802</v>
      </c>
      <c r="J97" s="9">
        <f t="shared" si="32"/>
        <v>3.6261893620345274</v>
      </c>
      <c r="K97" s="11">
        <f t="shared" si="33"/>
        <v>0.47619047619047616</v>
      </c>
      <c r="L97" s="11">
        <f t="shared" si="34"/>
        <v>0.26809651474530832</v>
      </c>
      <c r="M97" s="11">
        <f t="shared" si="35"/>
        <v>0.28490028490028491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-0.27415351007844302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0.23059719217002511</v>
      </c>
      <c r="Q97" s="11">
        <f>2*'OddsRatio_working_3-way'!K97*'OddsRatio_working_3-way'!L97*'OddsRatio_working_3-way'!M97</f>
        <v>7.2743593744487398E-2</v>
      </c>
      <c r="R97" s="11">
        <f t="shared" si="36"/>
        <v>0</v>
      </c>
      <c r="S97" s="11">
        <f t="shared" si="37"/>
        <v>-0.84112434710044304</v>
      </c>
      <c r="T97" s="11">
        <f t="shared" si="38"/>
        <v>-0.26533891075723748</v>
      </c>
      <c r="U97" s="11">
        <f>'OddsRatio_working_3-way'!S97-'OddsRatio_working_3-way'!R97^2/3</f>
        <v>-0.84112434710044304</v>
      </c>
      <c r="V97" s="11">
        <f>'OddsRatio_working_3-way'!S97*'OddsRatio_working_3-way'!R97/3-2*'OddsRatio_working_3-way'!R97^3/27-'OddsRatio_working_3-way'!T97</f>
        <v>0.26533891075723748</v>
      </c>
      <c r="W97" s="11">
        <f>'OddsRatio_working_3-way'!V97^2+4*'OddsRatio_working_3-way'!U97^3/27</f>
        <v>-1.7756329851155675E-2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0.14845964722189067</v>
      </c>
      <c r="Y97" s="11">
        <f>IF('OddsRatio_working_3-way'!W97&gt;=0,IF('OddsRatio_working_3-way'!V97+SQRT('OddsRatio_working_3-way'!W97)&gt;0,0,PI()),ACOS('OddsRatio_working_3-way'!V97/(2*'OddsRatio_working_3-way'!X97)))</f>
        <v>0.46540509168772037</v>
      </c>
      <c r="Z97" s="11">
        <f>'OddsRatio_working_3-way'!X97^(1/3)*COS('OddsRatio_working_3-way'!Y97/3)</f>
        <v>0.52314529124193787</v>
      </c>
      <c r="AA97" s="11">
        <f>'OddsRatio_working_3-way'!X97^(1/3)*COS(('OddsRatio_working_3-way'!Y97+2*PI())/3)</f>
        <v>-0.33242700302862394</v>
      </c>
      <c r="AB97" s="11">
        <f>'OddsRatio_working_3-way'!X97^(1/3)*COS(('OddsRatio_working_3-way'!Y97+4*PI())/3)</f>
        <v>-0.19071828821331371</v>
      </c>
      <c r="AC97" s="11">
        <f>'OddsRatio_working_3-way'!X97^(1/3)*SIN('OddsRatio_working_3-way'!Y97/3)</f>
        <v>8.181556464513523E-2</v>
      </c>
      <c r="AD97" s="11">
        <f>'OddsRatio_working_3-way'!X97^(1/3)*SIN(('OddsRatio_working_3-way'!Y97+2*PI())/3)</f>
        <v>0.41214932976315954</v>
      </c>
      <c r="AE97" s="11">
        <f>'OddsRatio_working_3-way'!X97^(1/3)*SIN(('OddsRatio_working_3-way'!Y97+4*PI())/3)</f>
        <v>-0.49396489440829472</v>
      </c>
      <c r="AF97" s="11">
        <f>-'OddsRatio_working_3-way'!U97/(3*'OddsRatio_working_3-way'!X97^(1/3))*COS(('OddsRatio_working_3-way'!Y97)/3)</f>
        <v>0.52314529124193787</v>
      </c>
      <c r="AG97" s="11">
        <f>-'OddsRatio_working_3-way'!U97/(3*'OddsRatio_working_3-way'!X97^(1/3))*COS(('OddsRatio_working_3-way'!Y97+2*PI())/3)</f>
        <v>-0.33242700302862394</v>
      </c>
      <c r="AH97" s="11">
        <f>-'OddsRatio_working_3-way'!U97/(3*'OddsRatio_working_3-way'!X97^(1/3))*COS(('OddsRatio_working_3-way'!Y97+4*PI())/3)</f>
        <v>-0.19071828821331371</v>
      </c>
      <c r="AI97" s="11">
        <f>'OddsRatio_working_3-way'!U97/(3*'OddsRatio_working_3-way'!X97^(1/3))*SIN(('OddsRatio_working_3-way'!Y97)/3)</f>
        <v>-8.181556464513523E-2</v>
      </c>
      <c r="AJ97" s="11">
        <f>'OddsRatio_working_3-way'!U97/(3*'OddsRatio_working_3-way'!X97^(1/3))*SIN(('OddsRatio_working_3-way'!Y97+2*PI())/3)</f>
        <v>-0.41214932976315954</v>
      </c>
      <c r="AK97" s="11">
        <f>'OddsRatio_working_3-way'!U97/(3*'OddsRatio_working_3-way'!X97^(1/3))*SIN(('OddsRatio_working_3-way'!Y97+4*PI())/3)</f>
        <v>0.49396489440829472</v>
      </c>
      <c r="AL97" s="11">
        <f>'OddsRatio_working_3-way'!Z97+'OddsRatio_working_3-way'!AF97</f>
        <v>1.0462905824838757</v>
      </c>
      <c r="AM97" s="11">
        <f>'OddsRatio_working_3-way'!AA97+'OddsRatio_working_3-way'!AG97</f>
        <v>-0.66485400605724787</v>
      </c>
      <c r="AN97" s="11">
        <f>'OddsRatio_working_3-way'!AB97+'OddsRatio_working_3-way'!AH97</f>
        <v>-0.38143657642662743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1.0462905824838757</v>
      </c>
      <c r="AS97" s="11">
        <f>IF(('OddsRatio_working_3-way'!X97=0),IF(Q97&gt;0,-Q97^(1/3),(-Q97)^(1/3)),'OddsRatio_working_3-way'!AM97-'OddsRatio_working_3-way'!R97/3)</f>
        <v>-0.66485400605724787</v>
      </c>
      <c r="AT97" s="11">
        <f>IF(('OddsRatio_working_3-way'!X97=0),IF(Q97&gt;0,-Q97^(1/3),(-Q97)^(1/3)),'OddsRatio_working_3-way'!AN97-'OddsRatio_working_3-way'!R97/3)</f>
        <v>-0.38143657642662743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1.89</v>
      </c>
      <c r="B98" s="4">
        <f>IF('True_Odds_Calculator_3-way'!B97="","",'True_Odds_Calculator_3-way'!B97)</f>
        <v>3.85</v>
      </c>
      <c r="C98" s="4">
        <f>IF('True_Odds_Calculator_3-way'!C97="","",'True_Odds_Calculator_3-way'!C97)</f>
        <v>4.17</v>
      </c>
      <c r="D98" s="9">
        <f t="shared" si="26"/>
        <v>0.51756817596980353</v>
      </c>
      <c r="E98" s="9">
        <f t="shared" si="27"/>
        <v>0.25095016059456549</v>
      </c>
      <c r="F98" s="9">
        <f t="shared" si="28"/>
        <v>0.23148166343563084</v>
      </c>
      <c r="G98" s="9">
        <f t="shared" si="29"/>
        <v>1.0473175407891331</v>
      </c>
      <c r="H98" s="9">
        <f t="shared" si="30"/>
        <v>1.9321126113023281</v>
      </c>
      <c r="I98" s="9">
        <f t="shared" si="31"/>
        <v>3.9848549912490303</v>
      </c>
      <c r="J98" s="9">
        <f t="shared" si="32"/>
        <v>4.3199966043015525</v>
      </c>
      <c r="K98" s="11">
        <f t="shared" si="33"/>
        <v>0.52910052910052918</v>
      </c>
      <c r="L98" s="11">
        <f t="shared" si="34"/>
        <v>0.25974025974025972</v>
      </c>
      <c r="M98" s="11">
        <f t="shared" si="35"/>
        <v>0.23980815347721823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-0.26499369459287236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0.2277295870992343</v>
      </c>
      <c r="Q98" s="11">
        <f>2*'OddsRatio_working_3-way'!K98*'OddsRatio_working_3-way'!L98*'OddsRatio_working_3-way'!M98</f>
        <v>6.5913049811645225E-2</v>
      </c>
      <c r="R98" s="11">
        <f t="shared" si="36"/>
        <v>0</v>
      </c>
      <c r="S98" s="11">
        <f t="shared" si="37"/>
        <v>-0.85937738046601664</v>
      </c>
      <c r="T98" s="11">
        <f t="shared" si="38"/>
        <v>-0.24873440823907858</v>
      </c>
      <c r="U98" s="11">
        <f>'OddsRatio_working_3-way'!S98-'OddsRatio_working_3-way'!R98^2/3</f>
        <v>-0.85937738046601664</v>
      </c>
      <c r="V98" s="11">
        <f>'OddsRatio_working_3-way'!S98*'OddsRatio_working_3-way'!R98/3-2*'OddsRatio_working_3-way'!R98^3/27-'OddsRatio_working_3-way'!T98</f>
        <v>0.24873440823907858</v>
      </c>
      <c r="W98" s="11">
        <f>'OddsRatio_working_3-way'!V98^2+4*'OddsRatio_working_3-way'!U98^3/27</f>
        <v>-3.2157198852289182E-2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0.15331830019141043</v>
      </c>
      <c r="Y98" s="11">
        <f>IF('OddsRatio_working_3-way'!W98&gt;=0,IF('OddsRatio_working_3-way'!V98+SQRT('OddsRatio_working_3-way'!W98)&gt;0,0,PI()),ACOS('OddsRatio_working_3-way'!V98/(2*'OddsRatio_working_3-way'!X98)))</f>
        <v>0.62464634636580363</v>
      </c>
      <c r="Z98" s="11">
        <f>'OddsRatio_working_3-way'!X98^(1/3)*COS('OddsRatio_working_3-way'!Y98/3)</f>
        <v>0.52365877039456654</v>
      </c>
      <c r="AA98" s="11">
        <f>'OddsRatio_working_3-way'!X98^(1/3)*COS(('OddsRatio_working_3-way'!Y98+2*PI())/3)</f>
        <v>-0.35764412445039695</v>
      </c>
      <c r="AB98" s="11">
        <f>'OddsRatio_working_3-way'!X98^(1/3)*COS(('OddsRatio_working_3-way'!Y98+4*PI())/3)</f>
        <v>-0.16601464594416945</v>
      </c>
      <c r="AC98" s="11">
        <f>'OddsRatio_working_3-way'!X98^(1/3)*SIN('OddsRatio_working_3-way'!Y98/3)</f>
        <v>0.110637331000238</v>
      </c>
      <c r="AD98" s="11">
        <f>'OddsRatio_working_3-way'!X98^(1/3)*SIN(('OddsRatio_working_3-way'!Y98+2*PI())/3)</f>
        <v>0.39818313257609805</v>
      </c>
      <c r="AE98" s="11">
        <f>'OddsRatio_working_3-way'!X98^(1/3)*SIN(('OddsRatio_working_3-way'!Y98+4*PI())/3)</f>
        <v>-0.50882046357633615</v>
      </c>
      <c r="AF98" s="11">
        <f>-'OddsRatio_working_3-way'!U98/(3*'OddsRatio_working_3-way'!X98^(1/3))*COS(('OddsRatio_working_3-way'!Y98)/3)</f>
        <v>0.52365877039456665</v>
      </c>
      <c r="AG98" s="11">
        <f>-'OddsRatio_working_3-way'!U98/(3*'OddsRatio_working_3-way'!X98^(1/3))*COS(('OddsRatio_working_3-way'!Y98+2*PI())/3)</f>
        <v>-0.35764412445039706</v>
      </c>
      <c r="AH98" s="11">
        <f>-'OddsRatio_working_3-way'!U98/(3*'OddsRatio_working_3-way'!X98^(1/3))*COS(('OddsRatio_working_3-way'!Y98+4*PI())/3)</f>
        <v>-0.16601464594416948</v>
      </c>
      <c r="AI98" s="11">
        <f>'OddsRatio_working_3-way'!U98/(3*'OddsRatio_working_3-way'!X98^(1/3))*SIN(('OddsRatio_working_3-way'!Y98)/3)</f>
        <v>-0.11063733100023802</v>
      </c>
      <c r="AJ98" s="11">
        <f>'OddsRatio_working_3-way'!U98/(3*'OddsRatio_working_3-way'!X98^(1/3))*SIN(('OddsRatio_working_3-way'!Y98+2*PI())/3)</f>
        <v>-0.39818313257609816</v>
      </c>
      <c r="AK98" s="11">
        <f>'OddsRatio_working_3-way'!U98/(3*'OddsRatio_working_3-way'!X98^(1/3))*SIN(('OddsRatio_working_3-way'!Y98+4*PI())/3)</f>
        <v>0.50882046357633626</v>
      </c>
      <c r="AL98" s="11">
        <f>'OddsRatio_working_3-way'!Z98+'OddsRatio_working_3-way'!AF98</f>
        <v>1.0473175407891331</v>
      </c>
      <c r="AM98" s="11">
        <f>'OddsRatio_working_3-way'!AA98+'OddsRatio_working_3-way'!AG98</f>
        <v>-0.71528824890079401</v>
      </c>
      <c r="AN98" s="11">
        <f>'OddsRatio_working_3-way'!AB98+'OddsRatio_working_3-way'!AH98</f>
        <v>-0.33202929188833896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1.0473175407891331</v>
      </c>
      <c r="AS98" s="11">
        <f>IF(('OddsRatio_working_3-way'!X98=0),IF(Q98&gt;0,-Q98^(1/3),(-Q98)^(1/3)),'OddsRatio_working_3-way'!AM98-'OddsRatio_working_3-way'!R98/3)</f>
        <v>-0.71528824890079401</v>
      </c>
      <c r="AT98" s="11">
        <f>IF(('OddsRatio_working_3-way'!X98=0),IF(Q98&gt;0,-Q98^(1/3),(-Q98)^(1/3)),'OddsRatio_working_3-way'!AN98-'OddsRatio_working_3-way'!R98/3)</f>
        <v>-0.33202929188833896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2.95</v>
      </c>
      <c r="B99" s="4">
        <f>IF('True_Odds_Calculator_3-way'!B98="","",'True_Odds_Calculator_3-way'!B98)</f>
        <v>3.59</v>
      </c>
      <c r="C99" s="4">
        <f>IF('True_Odds_Calculator_3-way'!C98="","",'True_Odds_Calculator_3-way'!C98)</f>
        <v>2.35</v>
      </c>
      <c r="D99" s="9">
        <f t="shared" si="26"/>
        <v>0.32458165984761217</v>
      </c>
      <c r="E99" s="9">
        <f t="shared" si="27"/>
        <v>0.26568560144905345</v>
      </c>
      <c r="F99" s="9">
        <f t="shared" si="28"/>
        <v>0.40973273870333476</v>
      </c>
      <c r="G99" s="9">
        <f t="shared" si="29"/>
        <v>1.0671224607328202</v>
      </c>
      <c r="H99" s="9">
        <f t="shared" si="30"/>
        <v>3.0808887984289992</v>
      </c>
      <c r="I99" s="9">
        <f t="shared" si="31"/>
        <v>3.7638471732980041</v>
      </c>
      <c r="J99" s="9">
        <f t="shared" si="32"/>
        <v>2.440615321989307</v>
      </c>
      <c r="K99" s="11">
        <f t="shared" si="33"/>
        <v>0.33898305084745761</v>
      </c>
      <c r="L99" s="11">
        <f t="shared" si="34"/>
        <v>0.2785515320334262</v>
      </c>
      <c r="M99" s="11">
        <f t="shared" si="35"/>
        <v>0.42553191489361702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-0.27395789281240635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0.23666332833420561</v>
      </c>
      <c r="Q99" s="11">
        <f>2*'OddsRatio_working_3-way'!K99*'OddsRatio_working_3-way'!L99*'OddsRatio_working_3-way'!M99</f>
        <v>8.0361062252701385E-2</v>
      </c>
      <c r="R99" s="11">
        <f t="shared" si="36"/>
        <v>0</v>
      </c>
      <c r="S99" s="11">
        <f t="shared" si="37"/>
        <v>-0.86386753053419663</v>
      </c>
      <c r="T99" s="11">
        <f t="shared" si="38"/>
        <v>-0.29333362666695978</v>
      </c>
      <c r="U99" s="11">
        <f>'OddsRatio_working_3-way'!S99-'OddsRatio_working_3-way'!R99^2/3</f>
        <v>-0.86386753053419663</v>
      </c>
      <c r="V99" s="11">
        <f>'OddsRatio_working_3-way'!S99*'OddsRatio_working_3-way'!R99/3-2*'OddsRatio_working_3-way'!R99^3/27-'OddsRatio_working_3-way'!T99</f>
        <v>0.29333362666695978</v>
      </c>
      <c r="W99" s="11">
        <f>'OddsRatio_working_3-way'!V99^2+4*'OddsRatio_working_3-way'!U99^3/27</f>
        <v>-9.4629280150710926E-3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0.15452147467962377</v>
      </c>
      <c r="Y99" s="11">
        <f>IF('OddsRatio_working_3-way'!W99&gt;=0,IF('OddsRatio_working_3-way'!V99+SQRT('OddsRatio_working_3-way'!W99)&gt;0,0,PI()),ACOS('OddsRatio_working_3-way'!V99/(2*'OddsRatio_working_3-way'!X99)))</f>
        <v>0.32021478062068476</v>
      </c>
      <c r="Z99" s="11">
        <f>'OddsRatio_working_3-way'!X99^(1/3)*COS('OddsRatio_working_3-way'!Y99/3)</f>
        <v>0.53356123036641023</v>
      </c>
      <c r="AA99" s="11">
        <f>'OddsRatio_working_3-way'!X99^(1/3)*COS(('OddsRatio_working_3-way'!Y99+2*PI())/3)</f>
        <v>-0.3162901367014046</v>
      </c>
      <c r="AB99" s="11">
        <f>'OddsRatio_working_3-way'!X99^(1/3)*COS(('OddsRatio_working_3-way'!Y99+4*PI())/3)</f>
        <v>-0.21727109366500577</v>
      </c>
      <c r="AC99" s="11">
        <f>'OddsRatio_working_3-way'!X99^(1/3)*SIN('OddsRatio_working_3-way'!Y99/3)</f>
        <v>5.7168671151964071E-2</v>
      </c>
      <c r="AD99" s="11">
        <f>'OddsRatio_working_3-way'!X99^(1/3)*SIN(('OddsRatio_working_3-way'!Y99+2*PI())/3)</f>
        <v>0.43349324439581033</v>
      </c>
      <c r="AE99" s="11">
        <f>'OddsRatio_working_3-way'!X99^(1/3)*SIN(('OddsRatio_working_3-way'!Y99+4*PI())/3)</f>
        <v>-0.49066191554777433</v>
      </c>
      <c r="AF99" s="11">
        <f>-'OddsRatio_working_3-way'!U99/(3*'OddsRatio_working_3-way'!X99^(1/3))*COS(('OddsRatio_working_3-way'!Y99)/3)</f>
        <v>0.53356123036641012</v>
      </c>
      <c r="AG99" s="11">
        <f>-'OddsRatio_working_3-way'!U99/(3*'OddsRatio_working_3-way'!X99^(1/3))*COS(('OddsRatio_working_3-way'!Y99+2*PI())/3)</f>
        <v>-0.31629013670140455</v>
      </c>
      <c r="AH99" s="11">
        <f>-'OddsRatio_working_3-way'!U99/(3*'OddsRatio_working_3-way'!X99^(1/3))*COS(('OddsRatio_working_3-way'!Y99+4*PI())/3)</f>
        <v>-0.21727109366500574</v>
      </c>
      <c r="AI99" s="11">
        <f>'OddsRatio_working_3-way'!U99/(3*'OddsRatio_working_3-way'!X99^(1/3))*SIN(('OddsRatio_working_3-way'!Y99)/3)</f>
        <v>-5.7168671151964064E-2</v>
      </c>
      <c r="AJ99" s="11">
        <f>'OddsRatio_working_3-way'!U99/(3*'OddsRatio_working_3-way'!X99^(1/3))*SIN(('OddsRatio_working_3-way'!Y99+2*PI())/3)</f>
        <v>-0.43349324439581022</v>
      </c>
      <c r="AK99" s="11">
        <f>'OddsRatio_working_3-way'!U99/(3*'OddsRatio_working_3-way'!X99^(1/3))*SIN(('OddsRatio_working_3-way'!Y99+4*PI())/3)</f>
        <v>0.49066191554777422</v>
      </c>
      <c r="AL99" s="11">
        <f>'OddsRatio_working_3-way'!Z99+'OddsRatio_working_3-way'!AF99</f>
        <v>1.0671224607328202</v>
      </c>
      <c r="AM99" s="11">
        <f>'OddsRatio_working_3-way'!AA99+'OddsRatio_working_3-way'!AG99</f>
        <v>-0.6325802734028092</v>
      </c>
      <c r="AN99" s="11">
        <f>'OddsRatio_working_3-way'!AB99+'OddsRatio_working_3-way'!AH99</f>
        <v>-0.43454218733001149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1.0671224607328202</v>
      </c>
      <c r="AS99" s="11">
        <f>IF(('OddsRatio_working_3-way'!X99=0),IF(Q99&gt;0,-Q99^(1/3),(-Q99)^(1/3)),'OddsRatio_working_3-way'!AM99-'OddsRatio_working_3-way'!R99/3)</f>
        <v>-0.6325802734028092</v>
      </c>
      <c r="AT99" s="11">
        <f>IF(('OddsRatio_working_3-way'!X99=0),IF(Q99&gt;0,-Q99^(1/3),(-Q99)^(1/3)),'OddsRatio_working_3-way'!AN99-'OddsRatio_working_3-way'!R99/3)</f>
        <v>-0.43454218733001149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1.86</v>
      </c>
      <c r="B100" s="4">
        <f>IF('True_Odds_Calculator_3-way'!B99="","",'True_Odds_Calculator_3-way'!B99)</f>
        <v>4.09</v>
      </c>
      <c r="C100" s="4">
        <f>IF('True_Odds_Calculator_3-way'!C99="","",'True_Odds_Calculator_3-way'!C99)</f>
        <v>3.77</v>
      </c>
      <c r="D100" s="9">
        <f t="shared" si="26"/>
        <v>0.5186411292813331</v>
      </c>
      <c r="E100" s="9">
        <f t="shared" si="27"/>
        <v>0.23069431331610271</v>
      </c>
      <c r="F100" s="9">
        <f t="shared" si="28"/>
        <v>0.25066455740256438</v>
      </c>
      <c r="G100" s="9">
        <f t="shared" si="29"/>
        <v>1.0792040690839868</v>
      </c>
      <c r="H100" s="9">
        <f t="shared" si="30"/>
        <v>1.9281154994122289</v>
      </c>
      <c r="I100" s="9">
        <f t="shared" si="31"/>
        <v>4.334740573469519</v>
      </c>
      <c r="J100" s="9">
        <f t="shared" si="32"/>
        <v>3.9893952713626426</v>
      </c>
      <c r="K100" s="11">
        <f t="shared" si="33"/>
        <v>0.5376344086021505</v>
      </c>
      <c r="L100" s="11">
        <f t="shared" si="34"/>
        <v>0.24449877750611249</v>
      </c>
      <c r="M100" s="11">
        <f t="shared" si="35"/>
        <v>0.26525198938992045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-0.25666053624040108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0.23431045675267045</v>
      </c>
      <c r="Q100" s="11">
        <f>2*'OddsRatio_working_3-way'!K100*'OddsRatio_working_3-way'!L100*'OddsRatio_working_3-way'!M100</f>
        <v>6.9735254985913833E-2</v>
      </c>
      <c r="R100" s="11">
        <f t="shared" si="36"/>
        <v>0</v>
      </c>
      <c r="S100" s="11">
        <f t="shared" si="37"/>
        <v>-0.91291968833573844</v>
      </c>
      <c r="T100" s="11">
        <f t="shared" si="38"/>
        <v>-0.27170228819516029</v>
      </c>
      <c r="U100" s="11">
        <f>'OddsRatio_working_3-way'!S100-'OddsRatio_working_3-way'!R100^2/3</f>
        <v>-0.91291968833573844</v>
      </c>
      <c r="V100" s="11">
        <f>'OddsRatio_working_3-way'!S100*'OddsRatio_working_3-way'!R100/3-2*'OddsRatio_working_3-way'!R100^3/27-'OddsRatio_working_3-way'!T100</f>
        <v>0.27170228819516029</v>
      </c>
      <c r="W100" s="11">
        <f>'OddsRatio_working_3-way'!V100^2+4*'OddsRatio_working_3-way'!U100^3/27</f>
        <v>-3.8896041215429791E-2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0.1678676373113023</v>
      </c>
      <c r="Y100" s="11">
        <f>IF('OddsRatio_working_3-way'!W100&gt;=0,IF('OddsRatio_working_3-way'!V100+SQRT('OddsRatio_working_3-way'!W100)&gt;0,0,PI()),ACOS('OddsRatio_working_3-way'!V100/(2*'OddsRatio_working_3-way'!X100)))</f>
        <v>0.62787882479169588</v>
      </c>
      <c r="Z100" s="11">
        <f>'OddsRatio_working_3-way'!X100^(1/3)*COS('OddsRatio_working_3-way'!Y100/3)</f>
        <v>0.5396020345419934</v>
      </c>
      <c r="AA100" s="11">
        <f>'OddsRatio_working_3-way'!X100^(1/3)*COS(('OddsRatio_working_3-way'!Y100+2*PI())/3)</f>
        <v>-0.36905904124155864</v>
      </c>
      <c r="AB100" s="11">
        <f>'OddsRatio_working_3-way'!X100^(1/3)*COS(('OddsRatio_working_3-way'!Y100+4*PI())/3)</f>
        <v>-0.17054299330043518</v>
      </c>
      <c r="AC100" s="11">
        <f>'OddsRatio_working_3-way'!X100^(1/3)*SIN('OddsRatio_working_3-way'!Y100/3)</f>
        <v>0.11461329371726847</v>
      </c>
      <c r="AD100" s="11">
        <f>'OddsRatio_working_3-way'!X100^(1/3)*SIN(('OddsRatio_working_3-way'!Y100+2*PI())/3)</f>
        <v>0.4100024229885002</v>
      </c>
      <c r="AE100" s="11">
        <f>'OddsRatio_working_3-way'!X100^(1/3)*SIN(('OddsRatio_working_3-way'!Y100+4*PI())/3)</f>
        <v>-0.52461571670576868</v>
      </c>
      <c r="AF100" s="11">
        <f>-'OddsRatio_working_3-way'!U100/(3*'OddsRatio_working_3-way'!X100^(1/3))*COS(('OddsRatio_working_3-way'!Y100)/3)</f>
        <v>0.53960203454199329</v>
      </c>
      <c r="AG100" s="11">
        <f>-'OddsRatio_working_3-way'!U100/(3*'OddsRatio_working_3-way'!X100^(1/3))*COS(('OddsRatio_working_3-way'!Y100+2*PI())/3)</f>
        <v>-0.36905904124155858</v>
      </c>
      <c r="AH100" s="11">
        <f>-'OddsRatio_working_3-way'!U100/(3*'OddsRatio_working_3-way'!X100^(1/3))*COS(('OddsRatio_working_3-way'!Y100+4*PI())/3)</f>
        <v>-0.17054299330043515</v>
      </c>
      <c r="AI100" s="11">
        <f>'OddsRatio_working_3-way'!U100/(3*'OddsRatio_working_3-way'!X100^(1/3))*SIN(('OddsRatio_working_3-way'!Y100)/3)</f>
        <v>-0.11461329371726844</v>
      </c>
      <c r="AJ100" s="11">
        <f>'OddsRatio_working_3-way'!U100/(3*'OddsRatio_working_3-way'!X100^(1/3))*SIN(('OddsRatio_working_3-way'!Y100+2*PI())/3)</f>
        <v>-0.41000242298850015</v>
      </c>
      <c r="AK100" s="11">
        <f>'OddsRatio_working_3-way'!U100/(3*'OddsRatio_working_3-way'!X100^(1/3))*SIN(('OddsRatio_working_3-way'!Y100+4*PI())/3)</f>
        <v>0.52461571670576856</v>
      </c>
      <c r="AL100" s="11">
        <f>'OddsRatio_working_3-way'!Z100+'OddsRatio_working_3-way'!AF100</f>
        <v>1.0792040690839868</v>
      </c>
      <c r="AM100" s="11">
        <f>'OddsRatio_working_3-way'!AA100+'OddsRatio_working_3-way'!AG100</f>
        <v>-0.73811808248311728</v>
      </c>
      <c r="AN100" s="11">
        <f>'OddsRatio_working_3-way'!AB100+'OddsRatio_working_3-way'!AH100</f>
        <v>-0.34108598660087031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1.0792040690839868</v>
      </c>
      <c r="AS100" s="11">
        <f>IF(('OddsRatio_working_3-way'!X100=0),IF(Q100&gt;0,-Q100^(1/3),(-Q100)^(1/3)),'OddsRatio_working_3-way'!AM100-'OddsRatio_working_3-way'!R100/3)</f>
        <v>-0.73811808248311728</v>
      </c>
      <c r="AT100" s="11">
        <f>IF(('OddsRatio_working_3-way'!X100=0),IF(Q100&gt;0,-Q100^(1/3),(-Q100)^(1/3)),'OddsRatio_working_3-way'!AN100-'OddsRatio_working_3-way'!R100/3)</f>
        <v>-0.34108598660087031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1.53</v>
      </c>
      <c r="B101" s="4">
        <f>IF('True_Odds_Calculator_3-way'!B100="","",'True_Odds_Calculator_3-way'!B100)</f>
        <v>4.74</v>
      </c>
      <c r="C101" s="4">
        <f>IF('True_Odds_Calculator_3-way'!C100="","",'True_Odds_Calculator_3-way'!C100)</f>
        <v>5.41</v>
      </c>
      <c r="D101" s="9">
        <f t="shared" si="26"/>
        <v>0.63251443149415632</v>
      </c>
      <c r="E101" s="9">
        <f t="shared" si="27"/>
        <v>0.19608506432589778</v>
      </c>
      <c r="F101" s="9">
        <f t="shared" si="28"/>
        <v>0.17140050417994568</v>
      </c>
      <c r="G101" s="9">
        <f t="shared" si="29"/>
        <v>1.0962105568768243</v>
      </c>
      <c r="H101" s="9">
        <f t="shared" si="30"/>
        <v>1.5809915951447169</v>
      </c>
      <c r="I101" s="9">
        <f t="shared" si="31"/>
        <v>5.0998274827193235</v>
      </c>
      <c r="J101" s="9">
        <f t="shared" si="32"/>
        <v>5.8342885558267961</v>
      </c>
      <c r="K101" s="11">
        <f t="shared" si="33"/>
        <v>0.65359477124183007</v>
      </c>
      <c r="L101" s="11">
        <f t="shared" si="34"/>
        <v>0.21097046413502107</v>
      </c>
      <c r="M101" s="11">
        <f t="shared" si="35"/>
        <v>0.18484288354898337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-0.22280196853771328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0.22123441565389476</v>
      </c>
      <c r="Q101" s="11">
        <f>2*'OddsRatio_working_3-way'!K101*'OddsRatio_working_3-way'!L101*'OddsRatio_working_3-way'!M101</f>
        <v>5.0975671809653171E-2</v>
      </c>
      <c r="R101" s="11">
        <f t="shared" si="36"/>
        <v>0</v>
      </c>
      <c r="S101" s="11">
        <f t="shared" si="37"/>
        <v>-0.99296436699322443</v>
      </c>
      <c r="T101" s="11">
        <f t="shared" si="38"/>
        <v>-0.22879363294774754</v>
      </c>
      <c r="U101" s="11">
        <f>'OddsRatio_working_3-way'!S101-'OddsRatio_working_3-way'!R101^2/3</f>
        <v>-0.99296436699322443</v>
      </c>
      <c r="V101" s="11">
        <f>'OddsRatio_working_3-way'!S101*'OddsRatio_working_3-way'!R101/3-2*'OddsRatio_working_3-way'!R101^3/27-'OddsRatio_working_3-way'!T101</f>
        <v>0.22879363294774754</v>
      </c>
      <c r="W101" s="11">
        <f>'OddsRatio_working_3-way'!V101^2+4*'OddsRatio_working_3-way'!U101^3/27</f>
        <v>-9.2696622131509171E-2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0.19042265398905259</v>
      </c>
      <c r="Y101" s="11">
        <f>IF('OddsRatio_working_3-way'!W101&gt;=0,IF('OddsRatio_working_3-way'!V101+SQRT('OddsRatio_working_3-way'!W101)&gt;0,0,PI()),ACOS('OddsRatio_working_3-way'!V101/(2*'OddsRatio_working_3-way'!X101)))</f>
        <v>0.92635471387859314</v>
      </c>
      <c r="Z101" s="11">
        <f>'OddsRatio_working_3-way'!X101^(1/3)*COS('OddsRatio_working_3-way'!Y101/3)</f>
        <v>0.54810527843841228</v>
      </c>
      <c r="AA101" s="11">
        <f>'OddsRatio_working_3-way'!X101^(1/3)*COS(('OddsRatio_working_3-way'!Y101+2*PI())/3)</f>
        <v>-0.42546777901463445</v>
      </c>
      <c r="AB101" s="11">
        <f>'OddsRatio_working_3-way'!X101^(1/3)*COS(('OddsRatio_working_3-way'!Y101+4*PI())/3)</f>
        <v>-0.12263749942377784</v>
      </c>
      <c r="AC101" s="11">
        <f>'OddsRatio_working_3-way'!X101^(1/3)*SIN('OddsRatio_working_3-way'!Y101/3)</f>
        <v>0.17483914344055071</v>
      </c>
      <c r="AD101" s="11">
        <f>'OddsRatio_working_3-way'!X101^(1/3)*SIN(('OddsRatio_working_3-way'!Y101+2*PI())/3)</f>
        <v>0.38725352335573271</v>
      </c>
      <c r="AE101" s="11">
        <f>'OddsRatio_working_3-way'!X101^(1/3)*SIN(('OddsRatio_working_3-way'!Y101+4*PI())/3)</f>
        <v>-0.56209266679628345</v>
      </c>
      <c r="AF101" s="11">
        <f>-'OddsRatio_working_3-way'!U101/(3*'OddsRatio_working_3-way'!X101^(1/3))*COS(('OddsRatio_working_3-way'!Y101)/3)</f>
        <v>0.54810527843841217</v>
      </c>
      <c r="AG101" s="11">
        <f>-'OddsRatio_working_3-way'!U101/(3*'OddsRatio_working_3-way'!X101^(1/3))*COS(('OddsRatio_working_3-way'!Y101+2*PI())/3)</f>
        <v>-0.4254677790146344</v>
      </c>
      <c r="AH101" s="11">
        <f>-'OddsRatio_working_3-way'!U101/(3*'OddsRatio_working_3-way'!X101^(1/3))*COS(('OddsRatio_working_3-way'!Y101+4*PI())/3)</f>
        <v>-0.12263749942377783</v>
      </c>
      <c r="AI101" s="11">
        <f>'OddsRatio_working_3-way'!U101/(3*'OddsRatio_working_3-way'!X101^(1/3))*SIN(('OddsRatio_working_3-way'!Y101)/3)</f>
        <v>-0.17483914344055068</v>
      </c>
      <c r="AJ101" s="11">
        <f>'OddsRatio_working_3-way'!U101/(3*'OddsRatio_working_3-way'!X101^(1/3))*SIN(('OddsRatio_working_3-way'!Y101+2*PI())/3)</f>
        <v>-0.3872535233557326</v>
      </c>
      <c r="AK101" s="11">
        <f>'OddsRatio_working_3-way'!U101/(3*'OddsRatio_working_3-way'!X101^(1/3))*SIN(('OddsRatio_working_3-way'!Y101+4*PI())/3)</f>
        <v>0.56209266679628334</v>
      </c>
      <c r="AL101" s="11">
        <f>'OddsRatio_working_3-way'!Z101+'OddsRatio_working_3-way'!AF101</f>
        <v>1.0962105568768243</v>
      </c>
      <c r="AM101" s="11">
        <f>'OddsRatio_working_3-way'!AA101+'OddsRatio_working_3-way'!AG101</f>
        <v>-0.85093555802926879</v>
      </c>
      <c r="AN101" s="11">
        <f>'OddsRatio_working_3-way'!AB101+'OddsRatio_working_3-way'!AH101</f>
        <v>-0.24527499884755566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1.0962105568768243</v>
      </c>
      <c r="AS101" s="11">
        <f>IF(('OddsRatio_working_3-way'!X101=0),IF(Q101&gt;0,-Q101^(1/3),(-Q101)^(1/3)),'OddsRatio_working_3-way'!AM101-'OddsRatio_working_3-way'!R101/3)</f>
        <v>-0.85093555802926879</v>
      </c>
      <c r="AT101" s="11">
        <f>IF(('OddsRatio_working_3-way'!X101=0),IF(Q101&gt;0,-Q101^(1/3),(-Q101)^(1/3)),'OddsRatio_working_3-way'!AN101-'OddsRatio_working_3-way'!R101/3)</f>
        <v>-0.24527499884755566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2.09</v>
      </c>
      <c r="B102" s="4">
        <f>IF('True_Odds_Calculator_3-way'!B101="","",'True_Odds_Calculator_3-way'!B101)</f>
        <v>3.89</v>
      </c>
      <c r="C102" s="4">
        <f>IF('True_Odds_Calculator_3-way'!C101="","",'True_Odds_Calculator_3-way'!C101)</f>
        <v>3.41</v>
      </c>
      <c r="D102" s="9">
        <f t="shared" si="26"/>
        <v>0.46731559307086679</v>
      </c>
      <c r="E102" s="9">
        <f t="shared" si="27"/>
        <v>0.24861677933365414</v>
      </c>
      <c r="F102" s="9">
        <f t="shared" si="28"/>
        <v>0.28406762759547932</v>
      </c>
      <c r="G102" s="9">
        <f t="shared" si="29"/>
        <v>1.045762859204578</v>
      </c>
      <c r="H102" s="9">
        <f t="shared" si="30"/>
        <v>2.1398815165329901</v>
      </c>
      <c r="I102" s="9">
        <f t="shared" si="31"/>
        <v>4.0222546631012301</v>
      </c>
      <c r="J102" s="9">
        <f t="shared" si="32"/>
        <v>3.5202884906830336</v>
      </c>
      <c r="K102" s="11">
        <f t="shared" si="33"/>
        <v>0.47846889952153115</v>
      </c>
      <c r="L102" s="11">
        <f t="shared" si="34"/>
        <v>0.25706940874035988</v>
      </c>
      <c r="M102" s="11">
        <f t="shared" si="35"/>
        <v>0.29325513196480935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-0.27383636225847841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0.2304892059452075</v>
      </c>
      <c r="Q102" s="11">
        <f>2*'OddsRatio_working_3-way'!K102*'OddsRatio_working_3-way'!L102*'OddsRatio_working_3-way'!M102</f>
        <v>7.2140596539971055E-2</v>
      </c>
      <c r="R102" s="11">
        <f t="shared" si="36"/>
        <v>0</v>
      </c>
      <c r="S102" s="11">
        <f t="shared" si="37"/>
        <v>-0.84170416245759627</v>
      </c>
      <c r="T102" s="11">
        <f t="shared" si="38"/>
        <v>-0.26344418230284705</v>
      </c>
      <c r="U102" s="11">
        <f>'OddsRatio_working_3-way'!S102-'OddsRatio_working_3-way'!R102^2/3</f>
        <v>-0.84170416245759627</v>
      </c>
      <c r="V102" s="11">
        <f>'OddsRatio_working_3-way'!S102*'OddsRatio_working_3-way'!R102/3-2*'OddsRatio_working_3-way'!R102^3/27-'OddsRatio_working_3-way'!T102</f>
        <v>0.26344418230284705</v>
      </c>
      <c r="W102" s="11">
        <f>'OddsRatio_working_3-way'!V102^2+4*'OddsRatio_working_3-way'!U102^3/27</f>
        <v>-1.8940673114045792E-2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0.14861318102986482</v>
      </c>
      <c r="Y102" s="11">
        <f>IF('OddsRatio_working_3-way'!W102&gt;=0,IF('OddsRatio_working_3-way'!V102+SQRT('OddsRatio_working_3-way'!W102)&gt;0,0,PI()),ACOS('OddsRatio_working_3-way'!V102/(2*'OddsRatio_working_3-way'!X102)))</f>
        <v>0.48141220238748561</v>
      </c>
      <c r="Z102" s="11">
        <f>'OddsRatio_working_3-way'!X102^(1/3)*COS('OddsRatio_working_3-way'!Y102/3)</f>
        <v>0.52288142960228901</v>
      </c>
      <c r="AA102" s="11">
        <f>'OddsRatio_working_3-way'!X102^(1/3)*COS(('OddsRatio_working_3-way'!Y102+2*PI())/3)</f>
        <v>-0.33473668022352576</v>
      </c>
      <c r="AB102" s="11">
        <f>'OddsRatio_working_3-way'!X102^(1/3)*COS(('OddsRatio_working_3-way'!Y102+4*PI())/3)</f>
        <v>-0.18814474937876338</v>
      </c>
      <c r="AC102" s="11">
        <f>'OddsRatio_working_3-way'!X102^(1/3)*SIN('OddsRatio_working_3-way'!Y102/3)</f>
        <v>8.4634890734250692E-2</v>
      </c>
      <c r="AD102" s="11">
        <f>'OddsRatio_working_3-way'!X102^(1/3)*SIN(('OddsRatio_working_3-way'!Y102+2*PI())/3)</f>
        <v>0.41051115583558156</v>
      </c>
      <c r="AE102" s="11">
        <f>'OddsRatio_working_3-way'!X102^(1/3)*SIN(('OddsRatio_working_3-way'!Y102+4*PI())/3)</f>
        <v>-0.49514604656983219</v>
      </c>
      <c r="AF102" s="11">
        <f>-'OddsRatio_working_3-way'!U102/(3*'OddsRatio_working_3-way'!X102^(1/3))*COS(('OddsRatio_working_3-way'!Y102)/3)</f>
        <v>0.52288142960228901</v>
      </c>
      <c r="AG102" s="11">
        <f>-'OddsRatio_working_3-way'!U102/(3*'OddsRatio_working_3-way'!X102^(1/3))*COS(('OddsRatio_working_3-way'!Y102+2*PI())/3)</f>
        <v>-0.33473668022352576</v>
      </c>
      <c r="AH102" s="11">
        <f>-'OddsRatio_working_3-way'!U102/(3*'OddsRatio_working_3-way'!X102^(1/3))*COS(('OddsRatio_working_3-way'!Y102+4*PI())/3)</f>
        <v>-0.18814474937876338</v>
      </c>
      <c r="AI102" s="11">
        <f>'OddsRatio_working_3-way'!U102/(3*'OddsRatio_working_3-way'!X102^(1/3))*SIN(('OddsRatio_working_3-way'!Y102)/3)</f>
        <v>-8.4634890734250692E-2</v>
      </c>
      <c r="AJ102" s="11">
        <f>'OddsRatio_working_3-way'!U102/(3*'OddsRatio_working_3-way'!X102^(1/3))*SIN(('OddsRatio_working_3-way'!Y102+2*PI())/3)</f>
        <v>-0.41051115583558156</v>
      </c>
      <c r="AK102" s="11">
        <f>'OddsRatio_working_3-way'!U102/(3*'OddsRatio_working_3-way'!X102^(1/3))*SIN(('OddsRatio_working_3-way'!Y102+4*PI())/3)</f>
        <v>0.49514604656983219</v>
      </c>
      <c r="AL102" s="11">
        <f>'OddsRatio_working_3-way'!Z102+'OddsRatio_working_3-way'!AF102</f>
        <v>1.045762859204578</v>
      </c>
      <c r="AM102" s="11">
        <f>'OddsRatio_working_3-way'!AA102+'OddsRatio_working_3-way'!AG102</f>
        <v>-0.66947336044705152</v>
      </c>
      <c r="AN102" s="11">
        <f>'OddsRatio_working_3-way'!AB102+'OddsRatio_working_3-way'!AH102</f>
        <v>-0.37628949875752676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1.045762859204578</v>
      </c>
      <c r="AS102" s="11">
        <f>IF(('OddsRatio_working_3-way'!X102=0),IF(Q102&gt;0,-Q102^(1/3),(-Q102)^(1/3)),'OddsRatio_working_3-way'!AM102-'OddsRatio_working_3-way'!R102/3)</f>
        <v>-0.66947336044705152</v>
      </c>
      <c r="AT102" s="11">
        <f>IF(('OddsRatio_working_3-way'!X102=0),IF(Q102&gt;0,-Q102^(1/3),(-Q102)^(1/3)),'OddsRatio_working_3-way'!AN102-'OddsRatio_working_3-way'!R102/3)</f>
        <v>-0.37628949875752676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1.69</v>
      </c>
      <c r="B103" s="4">
        <f>IF('True_Odds_Calculator_3-way'!B102="","",'True_Odds_Calculator_3-way'!B102)</f>
        <v>4.26</v>
      </c>
      <c r="C103" s="4">
        <f>IF('True_Odds_Calculator_3-way'!C102="","",'True_Odds_Calculator_3-way'!C102)</f>
        <v>4.8600000000000003</v>
      </c>
      <c r="D103" s="9">
        <f t="shared" si="26"/>
        <v>0.57824228283847867</v>
      </c>
      <c r="E103" s="9">
        <f t="shared" si="27"/>
        <v>0.22491869700610731</v>
      </c>
      <c r="F103" s="9">
        <f t="shared" si="28"/>
        <v>0.19683902015541416</v>
      </c>
      <c r="G103" s="9">
        <f t="shared" si="29"/>
        <v>1.0570708619742542</v>
      </c>
      <c r="H103" s="9">
        <f t="shared" si="30"/>
        <v>1.7293788947622351</v>
      </c>
      <c r="I103" s="9">
        <f t="shared" si="31"/>
        <v>4.4460510100360695</v>
      </c>
      <c r="J103" s="9">
        <f t="shared" si="32"/>
        <v>5.0802935272206211</v>
      </c>
      <c r="K103" s="11">
        <f t="shared" si="33"/>
        <v>0.59171597633136097</v>
      </c>
      <c r="L103" s="11">
        <f t="shared" si="34"/>
        <v>0.23474178403755869</v>
      </c>
      <c r="M103" s="11">
        <f t="shared" si="35"/>
        <v>0.20576131687242796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-0.24815408142722473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0.2232124739247246</v>
      </c>
      <c r="Q103" s="11">
        <f>2*'OddsRatio_working_3-way'!K103*'OddsRatio_working_3-way'!L103*'OddsRatio_working_3-way'!M103</f>
        <v>5.7160684743847529E-2</v>
      </c>
      <c r="R103" s="11">
        <f t="shared" si="36"/>
        <v>0</v>
      </c>
      <c r="S103" s="11">
        <f t="shared" si="37"/>
        <v>-0.89949144757542632</v>
      </c>
      <c r="T103" s="11">
        <f t="shared" si="38"/>
        <v>-0.23034352050587104</v>
      </c>
      <c r="U103" s="11">
        <f>'OddsRatio_working_3-way'!S103-'OddsRatio_working_3-way'!R103^2/3</f>
        <v>-0.89949144757542632</v>
      </c>
      <c r="V103" s="11">
        <f>'OddsRatio_working_3-way'!S103*'OddsRatio_working_3-way'!R103/3-2*'OddsRatio_working_3-way'!R103^3/27-'OddsRatio_working_3-way'!T103</f>
        <v>0.23034352050587104</v>
      </c>
      <c r="W103" s="11">
        <f>'OddsRatio_working_3-way'!V103^2+4*'OddsRatio_working_3-way'!U103^3/27</f>
        <v>-5.4758887118857111E-2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0.16417751411041018</v>
      </c>
      <c r="Y103" s="11">
        <f>IF('OddsRatio_working_3-way'!W103&gt;=0,IF('OddsRatio_working_3-way'!V103+SQRT('OddsRatio_working_3-way'!W103)&gt;0,0,PI()),ACOS('OddsRatio_working_3-way'!V103/(2*'OddsRatio_working_3-way'!X103)))</f>
        <v>0.79328569427748863</v>
      </c>
      <c r="Z103" s="11">
        <f>'OddsRatio_working_3-way'!X103^(1/3)*COS('OddsRatio_working_3-way'!Y103/3)</f>
        <v>0.52853543098712696</v>
      </c>
      <c r="AA103" s="11">
        <f>'OddsRatio_working_3-way'!X103^(1/3)*COS(('OddsRatio_working_3-way'!Y103+2*PI())/3)</f>
        <v>-0.38820554481655728</v>
      </c>
      <c r="AB103" s="11">
        <f>'OddsRatio_working_3-way'!X103^(1/3)*COS(('OddsRatio_working_3-way'!Y103+4*PI())/3)</f>
        <v>-0.14032988617057002</v>
      </c>
      <c r="AC103" s="11">
        <f>'OddsRatio_working_3-way'!X103^(1/3)*SIN('OddsRatio_working_3-way'!Y103/3)</f>
        <v>0.14311107824481673</v>
      </c>
      <c r="AD103" s="11">
        <f>'OddsRatio_working_3-way'!X103^(1/3)*SIN(('OddsRatio_working_3-way'!Y103+2*PI())/3)</f>
        <v>0.38616957091260051</v>
      </c>
      <c r="AE103" s="11">
        <f>'OddsRatio_working_3-way'!X103^(1/3)*SIN(('OddsRatio_working_3-way'!Y103+4*PI())/3)</f>
        <v>-0.52928064915741713</v>
      </c>
      <c r="AF103" s="11">
        <f>-'OddsRatio_working_3-way'!U103/(3*'OddsRatio_working_3-way'!X103^(1/3))*COS(('OddsRatio_working_3-way'!Y103)/3)</f>
        <v>0.52853543098712708</v>
      </c>
      <c r="AG103" s="11">
        <f>-'OddsRatio_working_3-way'!U103/(3*'OddsRatio_working_3-way'!X103^(1/3))*COS(('OddsRatio_working_3-way'!Y103+2*PI())/3)</f>
        <v>-0.38820554481655734</v>
      </c>
      <c r="AH103" s="11">
        <f>-'OddsRatio_working_3-way'!U103/(3*'OddsRatio_working_3-way'!X103^(1/3))*COS(('OddsRatio_working_3-way'!Y103+4*PI())/3)</f>
        <v>-0.14032988617057005</v>
      </c>
      <c r="AI103" s="11">
        <f>'OddsRatio_working_3-way'!U103/(3*'OddsRatio_working_3-way'!X103^(1/3))*SIN(('OddsRatio_working_3-way'!Y103)/3)</f>
        <v>-0.14311107824481675</v>
      </c>
      <c r="AJ103" s="11">
        <f>'OddsRatio_working_3-way'!U103/(3*'OddsRatio_working_3-way'!X103^(1/3))*SIN(('OddsRatio_working_3-way'!Y103+2*PI())/3)</f>
        <v>-0.38616957091260062</v>
      </c>
      <c r="AK103" s="11">
        <f>'OddsRatio_working_3-way'!U103/(3*'OddsRatio_working_3-way'!X103^(1/3))*SIN(('OddsRatio_working_3-way'!Y103+4*PI())/3)</f>
        <v>0.52928064915741724</v>
      </c>
      <c r="AL103" s="11">
        <f>'OddsRatio_working_3-way'!Z103+'OddsRatio_working_3-way'!AF103</f>
        <v>1.0570708619742542</v>
      </c>
      <c r="AM103" s="11">
        <f>'OddsRatio_working_3-way'!AA103+'OddsRatio_working_3-way'!AG103</f>
        <v>-0.77641108963311467</v>
      </c>
      <c r="AN103" s="11">
        <f>'OddsRatio_working_3-way'!AB103+'OddsRatio_working_3-way'!AH103</f>
        <v>-0.28065977234114003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1.0570708619742542</v>
      </c>
      <c r="AS103" s="11">
        <f>IF(('OddsRatio_working_3-way'!X103=0),IF(Q103&gt;0,-Q103^(1/3),(-Q103)^(1/3)),'OddsRatio_working_3-way'!AM103-'OddsRatio_working_3-way'!R103/3)</f>
        <v>-0.77641108963311467</v>
      </c>
      <c r="AT103" s="11">
        <f>IF(('OddsRatio_working_3-way'!X103=0),IF(Q103&gt;0,-Q103^(1/3),(-Q103)^(1/3)),'OddsRatio_working_3-way'!AN103-'OddsRatio_working_3-way'!R103/3)</f>
        <v>-0.28065977234114003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1.79</v>
      </c>
      <c r="B104" s="4">
        <f>IF('True_Odds_Calculator_3-way'!B103="","",'True_Odds_Calculator_3-way'!B103)</f>
        <v>4.0199999999999996</v>
      </c>
      <c r="C104" s="4">
        <f>IF('True_Odds_Calculator_3-way'!C103="","",'True_Odds_Calculator_3-way'!C103)</f>
        <v>4.47</v>
      </c>
      <c r="D104" s="9">
        <f t="shared" si="26"/>
        <v>0.54589259824687875</v>
      </c>
      <c r="E104" s="9">
        <f t="shared" si="27"/>
        <v>0.23923272875509652</v>
      </c>
      <c r="F104" s="9">
        <f t="shared" si="28"/>
        <v>0.21487467299802468</v>
      </c>
      <c r="G104" s="9">
        <f t="shared" si="29"/>
        <v>1.052990089508534</v>
      </c>
      <c r="H104" s="9">
        <f t="shared" si="30"/>
        <v>1.8318621707117417</v>
      </c>
      <c r="I104" s="9">
        <f t="shared" si="31"/>
        <v>4.1800300703157713</v>
      </c>
      <c r="J104" s="9">
        <f t="shared" si="32"/>
        <v>4.6538756105946133</v>
      </c>
      <c r="K104" s="11">
        <f t="shared" si="33"/>
        <v>0.55865921787709494</v>
      </c>
      <c r="L104" s="11">
        <f t="shared" si="34"/>
        <v>0.24875621890547267</v>
      </c>
      <c r="M104" s="11">
        <f t="shared" si="35"/>
        <v>0.2237136465324385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-0.25738124768655424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0.22633138035467243</v>
      </c>
      <c r="Q104" s="11">
        <f>2*'OddsRatio_working_3-way'!K104*'OddsRatio_working_3-way'!L104*'OddsRatio_working_3-way'!M104</f>
        <v>6.2178950646888054E-2</v>
      </c>
      <c r="R104" s="11">
        <f t="shared" si="36"/>
        <v>0</v>
      </c>
      <c r="S104" s="11">
        <f t="shared" si="37"/>
        <v>-0.87936235599535528</v>
      </c>
      <c r="T104" s="11">
        <f t="shared" si="38"/>
        <v>-0.24158306483388892</v>
      </c>
      <c r="U104" s="11">
        <f>'OddsRatio_working_3-way'!S104-'OddsRatio_working_3-way'!R104^2/3</f>
        <v>-0.87936235599535528</v>
      </c>
      <c r="V104" s="11">
        <f>'OddsRatio_working_3-way'!S104*'OddsRatio_working_3-way'!R104/3-2*'OddsRatio_working_3-way'!R104^3/27-'OddsRatio_working_3-way'!T104</f>
        <v>0.24158306483388892</v>
      </c>
      <c r="W104" s="11">
        <f>'OddsRatio_working_3-way'!V104^2+4*'OddsRatio_working_3-way'!U104^3/27</f>
        <v>-4.2377133687157516E-2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0.15869744082820972</v>
      </c>
      <c r="Y104" s="11">
        <f>IF('OddsRatio_working_3-way'!W104&gt;=0,IF('OddsRatio_working_3-way'!V104+SQRT('OddsRatio_working_3-way'!W104)&gt;0,0,PI()),ACOS('OddsRatio_working_3-way'!V104/(2*'OddsRatio_working_3-way'!X104)))</f>
        <v>0.70572189148388598</v>
      </c>
      <c r="Z104" s="11">
        <f>'OddsRatio_working_3-way'!X104^(1/3)*COS('OddsRatio_working_3-way'!Y104/3)</f>
        <v>0.52649504475426701</v>
      </c>
      <c r="AA104" s="11">
        <f>'OddsRatio_working_3-way'!X104^(1/3)*COS(('OddsRatio_working_3-way'!Y104+2*PI())/3)</f>
        <v>-0.37253070903336455</v>
      </c>
      <c r="AB104" s="11">
        <f>'OddsRatio_working_3-way'!X104^(1/3)*COS(('OddsRatio_working_3-way'!Y104+4*PI())/3)</f>
        <v>-0.15396433572090257</v>
      </c>
      <c r="AC104" s="11">
        <f>'OddsRatio_working_3-way'!X104^(1/3)*SIN('OddsRatio_working_3-way'!Y104/3)</f>
        <v>0.12618935446775012</v>
      </c>
      <c r="AD104" s="11">
        <f>'OddsRatio_working_3-way'!X104^(1/3)*SIN(('OddsRatio_working_3-way'!Y104+2*PI())/3)</f>
        <v>0.39286340648994506</v>
      </c>
      <c r="AE104" s="11">
        <f>'OddsRatio_working_3-way'!X104^(1/3)*SIN(('OddsRatio_working_3-way'!Y104+4*PI())/3)</f>
        <v>-0.51905276095769526</v>
      </c>
      <c r="AF104" s="11">
        <f>-'OddsRatio_working_3-way'!U104/(3*'OddsRatio_working_3-way'!X104^(1/3))*COS(('OddsRatio_working_3-way'!Y104)/3)</f>
        <v>0.52649504475426701</v>
      </c>
      <c r="AG104" s="11">
        <f>-'OddsRatio_working_3-way'!U104/(3*'OddsRatio_working_3-way'!X104^(1/3))*COS(('OddsRatio_working_3-way'!Y104+2*PI())/3)</f>
        <v>-0.37253070903336449</v>
      </c>
      <c r="AH104" s="11">
        <f>-'OddsRatio_working_3-way'!U104/(3*'OddsRatio_working_3-way'!X104^(1/3))*COS(('OddsRatio_working_3-way'!Y104+4*PI())/3)</f>
        <v>-0.15396433572090254</v>
      </c>
      <c r="AI104" s="11">
        <f>'OddsRatio_working_3-way'!U104/(3*'OddsRatio_working_3-way'!X104^(1/3))*SIN(('OddsRatio_working_3-way'!Y104)/3)</f>
        <v>-0.12618935446775009</v>
      </c>
      <c r="AJ104" s="11">
        <f>'OddsRatio_working_3-way'!U104/(3*'OddsRatio_working_3-way'!X104^(1/3))*SIN(('OddsRatio_working_3-way'!Y104+2*PI())/3)</f>
        <v>-0.39286340648994494</v>
      </c>
      <c r="AK104" s="11">
        <f>'OddsRatio_working_3-way'!U104/(3*'OddsRatio_working_3-way'!X104^(1/3))*SIN(('OddsRatio_working_3-way'!Y104+4*PI())/3)</f>
        <v>0.51905276095769515</v>
      </c>
      <c r="AL104" s="11">
        <f>'OddsRatio_working_3-way'!Z104+'OddsRatio_working_3-way'!AF104</f>
        <v>1.052990089508534</v>
      </c>
      <c r="AM104" s="11">
        <f>'OddsRatio_working_3-way'!AA104+'OddsRatio_working_3-way'!AG104</f>
        <v>-0.74506141806672899</v>
      </c>
      <c r="AN104" s="11">
        <f>'OddsRatio_working_3-way'!AB104+'OddsRatio_working_3-way'!AH104</f>
        <v>-0.30792867144180514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1.052990089508534</v>
      </c>
      <c r="AS104" s="11">
        <f>IF(('OddsRatio_working_3-way'!X104=0),IF(Q104&gt;0,-Q104^(1/3),(-Q104)^(1/3)),'OddsRatio_working_3-way'!AM104-'OddsRatio_working_3-way'!R104/3)</f>
        <v>-0.74506141806672899</v>
      </c>
      <c r="AT104" s="11">
        <f>IF(('OddsRatio_working_3-way'!X104=0),IF(Q104&gt;0,-Q104^(1/3),(-Q104)^(1/3)),'OddsRatio_working_3-way'!AN104-'OddsRatio_working_3-way'!R104/3)</f>
        <v>-0.30792867144180514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1.91</v>
      </c>
      <c r="B105" s="4">
        <f>IF('True_Odds_Calculator_3-way'!B104="","",'True_Odds_Calculator_3-way'!B104)</f>
        <v>4.0599999999999996</v>
      </c>
      <c r="C105" s="4">
        <f>IF('True_Odds_Calculator_3-way'!C104="","",'True_Odds_Calculator_3-way'!C104)</f>
        <v>3.87</v>
      </c>
      <c r="D105" s="9">
        <f t="shared" si="26"/>
        <v>0.51222770698391529</v>
      </c>
      <c r="E105" s="9">
        <f t="shared" si="27"/>
        <v>0.23797658205099359</v>
      </c>
      <c r="F105" s="9">
        <f t="shared" si="28"/>
        <v>0.24979571096509093</v>
      </c>
      <c r="G105" s="9">
        <f t="shared" si="29"/>
        <v>1.046435992236781</v>
      </c>
      <c r="H105" s="9">
        <f t="shared" si="30"/>
        <v>1.9522567529354704</v>
      </c>
      <c r="I105" s="9">
        <f t="shared" si="31"/>
        <v>4.2020941362445487</v>
      </c>
      <c r="J105" s="9">
        <f t="shared" si="32"/>
        <v>4.0032712977195617</v>
      </c>
      <c r="K105" s="11">
        <f t="shared" si="33"/>
        <v>0.52356020942408377</v>
      </c>
      <c r="L105" s="11">
        <f t="shared" si="34"/>
        <v>0.24630541871921185</v>
      </c>
      <c r="M105" s="11">
        <f t="shared" si="35"/>
        <v>0.25839793281653745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-0.26630195190971406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0.22792173167734203</v>
      </c>
      <c r="Q105" s="11">
        <f>2*'OddsRatio_working_3-way'!K105*'OddsRatio_working_3-way'!L105*'OddsRatio_working_3-way'!M105</f>
        <v>6.6643781192205265E-2</v>
      </c>
      <c r="R105" s="11">
        <f t="shared" si="36"/>
        <v>0</v>
      </c>
      <c r="S105" s="11">
        <f t="shared" si="37"/>
        <v>-0.85587706001725328</v>
      </c>
      <c r="T105" s="11">
        <f t="shared" si="38"/>
        <v>-0.25025645029744242</v>
      </c>
      <c r="U105" s="11">
        <f>'OddsRatio_working_3-way'!S105-'OddsRatio_working_3-way'!R105^2/3</f>
        <v>-0.85587706001725328</v>
      </c>
      <c r="V105" s="11">
        <f>'OddsRatio_working_3-way'!S105*'OddsRatio_working_3-way'!R105/3-2*'OddsRatio_working_3-way'!R105^3/27-'OddsRatio_working_3-way'!T105</f>
        <v>0.25025645029744242</v>
      </c>
      <c r="W105" s="11">
        <f>'OddsRatio_working_3-way'!V105^2+4*'OddsRatio_working_3-way'!U105^3/27</f>
        <v>-3.0253458293103691E-2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0.15238253607990973</v>
      </c>
      <c r="Y105" s="11">
        <f>IF('OddsRatio_working_3-way'!W105&gt;=0,IF('OddsRatio_working_3-way'!V105+SQRT('OddsRatio_working_3-way'!W105)&gt;0,0,PI()),ACOS('OddsRatio_working_3-way'!V105/(2*'OddsRatio_working_3-way'!X105)))</f>
        <v>0.60738117803370817</v>
      </c>
      <c r="Z105" s="11">
        <f>'OddsRatio_working_3-way'!X105^(1/3)*COS('OddsRatio_working_3-way'!Y105/3)</f>
        <v>0.52321799611839048</v>
      </c>
      <c r="AA105" s="11">
        <f>'OddsRatio_working_3-way'!X105^(1/3)*COS(('OddsRatio_working_3-way'!Y105+2*PI())/3)</f>
        <v>-0.35462223049257185</v>
      </c>
      <c r="AB105" s="11">
        <f>'OddsRatio_working_3-way'!X105^(1/3)*COS(('OddsRatio_working_3-way'!Y105+4*PI())/3)</f>
        <v>-0.16859576562581868</v>
      </c>
      <c r="AC105" s="11">
        <f>'OddsRatio_working_3-way'!X105^(1/3)*SIN('OddsRatio_working_3-way'!Y105/3)</f>
        <v>0.10740242956721449</v>
      </c>
      <c r="AD105" s="11">
        <f>'OddsRatio_working_3-way'!X105^(1/3)*SIN(('OddsRatio_working_3-way'!Y105+2*PI())/3)</f>
        <v>0.39941886157210671</v>
      </c>
      <c r="AE105" s="11">
        <f>'OddsRatio_working_3-way'!X105^(1/3)*SIN(('OddsRatio_working_3-way'!Y105+4*PI())/3)</f>
        <v>-0.50682129113932117</v>
      </c>
      <c r="AF105" s="11">
        <f>-'OddsRatio_working_3-way'!U105/(3*'OddsRatio_working_3-way'!X105^(1/3))*COS(('OddsRatio_working_3-way'!Y105)/3)</f>
        <v>0.52321799611839037</v>
      </c>
      <c r="AG105" s="11">
        <f>-'OddsRatio_working_3-way'!U105/(3*'OddsRatio_working_3-way'!X105^(1/3))*COS(('OddsRatio_working_3-way'!Y105+2*PI())/3)</f>
        <v>-0.3546222304925718</v>
      </c>
      <c r="AH105" s="11">
        <f>-'OddsRatio_working_3-way'!U105/(3*'OddsRatio_working_3-way'!X105^(1/3))*COS(('OddsRatio_working_3-way'!Y105+4*PI())/3)</f>
        <v>-0.16859576562581866</v>
      </c>
      <c r="AI105" s="11">
        <f>'OddsRatio_working_3-way'!U105/(3*'OddsRatio_working_3-way'!X105^(1/3))*SIN(('OddsRatio_working_3-way'!Y105)/3)</f>
        <v>-0.10740242956721446</v>
      </c>
      <c r="AJ105" s="11">
        <f>'OddsRatio_working_3-way'!U105/(3*'OddsRatio_working_3-way'!X105^(1/3))*SIN(('OddsRatio_working_3-way'!Y105+2*PI())/3)</f>
        <v>-0.3994188615721066</v>
      </c>
      <c r="AK105" s="11">
        <f>'OddsRatio_working_3-way'!U105/(3*'OddsRatio_working_3-way'!X105^(1/3))*SIN(('OddsRatio_working_3-way'!Y105+4*PI())/3)</f>
        <v>0.50682129113932106</v>
      </c>
      <c r="AL105" s="11">
        <f>'OddsRatio_working_3-way'!Z105+'OddsRatio_working_3-way'!AF105</f>
        <v>1.046435992236781</v>
      </c>
      <c r="AM105" s="11">
        <f>'OddsRatio_working_3-way'!AA105+'OddsRatio_working_3-way'!AG105</f>
        <v>-0.7092444609851436</v>
      </c>
      <c r="AN105" s="11">
        <f>'OddsRatio_working_3-way'!AB105+'OddsRatio_working_3-way'!AH105</f>
        <v>-0.33719153125163737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1.046435992236781</v>
      </c>
      <c r="AS105" s="11">
        <f>IF(('OddsRatio_working_3-way'!X105=0),IF(Q105&gt;0,-Q105^(1/3),(-Q105)^(1/3)),'OddsRatio_working_3-way'!AM105-'OddsRatio_working_3-way'!R105/3)</f>
        <v>-0.7092444609851436</v>
      </c>
      <c r="AT105" s="11">
        <f>IF(('OddsRatio_working_3-way'!X105=0),IF(Q105&gt;0,-Q105^(1/3),(-Q105)^(1/3)),'OddsRatio_working_3-way'!AN105-'OddsRatio_working_3-way'!R105/3)</f>
        <v>-0.33719153125163737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3.63</v>
      </c>
      <c r="C106" s="4">
        <f>IF('True_Odds_Calculator_3-way'!C105="","",'True_Odds_Calculator_3-way'!C105)</f>
        <v>2.38</v>
      </c>
      <c r="D106" s="9">
        <f t="shared" si="26"/>
        <v>0.32366051951349045</v>
      </c>
      <c r="E106" s="9">
        <f t="shared" si="27"/>
        <v>0.26681615509990247</v>
      </c>
      <c r="F106" s="9">
        <f t="shared" si="28"/>
        <v>0.40952332538660696</v>
      </c>
      <c r="G106" s="9">
        <f t="shared" si="29"/>
        <v>1.0448285158522697</v>
      </c>
      <c r="H106" s="9">
        <f t="shared" si="30"/>
        <v>3.0896570317045393</v>
      </c>
      <c r="I106" s="9">
        <f t="shared" si="31"/>
        <v>3.7478989966914695</v>
      </c>
      <c r="J106" s="9">
        <f t="shared" si="32"/>
        <v>2.4418633518761323</v>
      </c>
      <c r="K106" s="11">
        <f t="shared" si="33"/>
        <v>0.33333333333333331</v>
      </c>
      <c r="L106" s="11">
        <f t="shared" si="34"/>
        <v>0.27548209366391185</v>
      </c>
      <c r="M106" s="11">
        <f t="shared" si="35"/>
        <v>0.42016806722689076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-0.28006574530638684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0.23188338696360083</v>
      </c>
      <c r="Q106" s="11">
        <f>2*'OddsRatio_working_3-way'!K106*'OddsRatio_working_3-way'!L106*'OddsRatio_working_3-way'!M106</f>
        <v>7.7165852566922086E-2</v>
      </c>
      <c r="R106" s="11">
        <f t="shared" si="36"/>
        <v>0</v>
      </c>
      <c r="S106" s="11">
        <f t="shared" si="37"/>
        <v>-0.82796054444260803</v>
      </c>
      <c r="T106" s="11">
        <f t="shared" si="38"/>
        <v>-0.27552763542183301</v>
      </c>
      <c r="U106" s="11">
        <f>'OddsRatio_working_3-way'!S106-'OddsRatio_working_3-way'!R106^2/3</f>
        <v>-0.82796054444260803</v>
      </c>
      <c r="V106" s="11">
        <f>'OddsRatio_working_3-way'!S106*'OddsRatio_working_3-way'!R106/3-2*'OddsRatio_working_3-way'!R106^3/27-'OddsRatio_working_3-way'!T106</f>
        <v>0.27552763542183301</v>
      </c>
      <c r="W106" s="11">
        <f>'OddsRatio_working_3-way'!V106^2+4*'OddsRatio_working_3-way'!U106^3/27</f>
        <v>-8.1708044255654894E-3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0.14498817392007529</v>
      </c>
      <c r="Y106" s="11">
        <f>IF('OddsRatio_working_3-way'!W106&gt;=0,IF('OddsRatio_working_3-way'!V106+SQRT('OddsRatio_working_3-way'!W106)&gt;0,0,PI()),ACOS('OddsRatio_working_3-way'!V106/(2*'OddsRatio_working_3-way'!X106)))</f>
        <v>0.3170065922136196</v>
      </c>
      <c r="Z106" s="11">
        <f>'OddsRatio_working_3-way'!X106^(1/3)*COS('OddsRatio_working_3-way'!Y106/3)</f>
        <v>0.52241425792613494</v>
      </c>
      <c r="AA106" s="11">
        <f>'OddsRatio_working_3-way'!X106^(1/3)*COS(('OddsRatio_working_3-way'!Y106+2*PI())/3)</f>
        <v>-0.30919299612483042</v>
      </c>
      <c r="AB106" s="11">
        <f>'OddsRatio_working_3-way'!X106^(1/3)*COS(('OddsRatio_working_3-way'!Y106+4*PI())/3)</f>
        <v>-0.21322126180130441</v>
      </c>
      <c r="AC106" s="11">
        <f>'OddsRatio_working_3-way'!X106^(1/3)*SIN('OddsRatio_working_3-way'!Y106/3)</f>
        <v>5.5409306646282949E-2</v>
      </c>
      <c r="AD106" s="11">
        <f>'OddsRatio_working_3-way'!X106^(1/3)*SIN(('OddsRatio_working_3-way'!Y106+2*PI())/3)</f>
        <v>0.42471936534008742</v>
      </c>
      <c r="AE106" s="11">
        <f>'OddsRatio_working_3-way'!X106^(1/3)*SIN(('OddsRatio_working_3-way'!Y106+4*PI())/3)</f>
        <v>-0.48012867198637038</v>
      </c>
      <c r="AF106" s="11">
        <f>-'OddsRatio_working_3-way'!U106/(3*'OddsRatio_working_3-way'!X106^(1/3))*COS(('OddsRatio_working_3-way'!Y106)/3)</f>
        <v>0.52241425792613483</v>
      </c>
      <c r="AG106" s="11">
        <f>-'OddsRatio_working_3-way'!U106/(3*'OddsRatio_working_3-way'!X106^(1/3))*COS(('OddsRatio_working_3-way'!Y106+2*PI())/3)</f>
        <v>-0.30919299612483031</v>
      </c>
      <c r="AH106" s="11">
        <f>-'OddsRatio_working_3-way'!U106/(3*'OddsRatio_working_3-way'!X106^(1/3))*COS(('OddsRatio_working_3-way'!Y106+4*PI())/3)</f>
        <v>-0.21322126180130438</v>
      </c>
      <c r="AI106" s="11">
        <f>'OddsRatio_working_3-way'!U106/(3*'OddsRatio_working_3-way'!X106^(1/3))*SIN(('OddsRatio_working_3-way'!Y106)/3)</f>
        <v>-5.5409306646282935E-2</v>
      </c>
      <c r="AJ106" s="11">
        <f>'OddsRatio_working_3-way'!U106/(3*'OddsRatio_working_3-way'!X106^(1/3))*SIN(('OddsRatio_working_3-way'!Y106+2*PI())/3)</f>
        <v>-0.42471936534008736</v>
      </c>
      <c r="AK106" s="11">
        <f>'OddsRatio_working_3-way'!U106/(3*'OddsRatio_working_3-way'!X106^(1/3))*SIN(('OddsRatio_working_3-way'!Y106+4*PI())/3)</f>
        <v>0.48012867198637033</v>
      </c>
      <c r="AL106" s="11">
        <f>'OddsRatio_working_3-way'!Z106+'OddsRatio_working_3-way'!AF106</f>
        <v>1.0448285158522697</v>
      </c>
      <c r="AM106" s="11">
        <f>'OddsRatio_working_3-way'!AA106+'OddsRatio_working_3-way'!AG106</f>
        <v>-0.61838599224966073</v>
      </c>
      <c r="AN106" s="11">
        <f>'OddsRatio_working_3-way'!AB106+'OddsRatio_working_3-way'!AH106</f>
        <v>-0.42644252360260881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1.0448285158522697</v>
      </c>
      <c r="AS106" s="11">
        <f>IF(('OddsRatio_working_3-way'!X106=0),IF(Q106&gt;0,-Q106^(1/3),(-Q106)^(1/3)),'OddsRatio_working_3-way'!AM106-'OddsRatio_working_3-way'!R106/3)</f>
        <v>-0.61838599224966073</v>
      </c>
      <c r="AT106" s="11">
        <f>IF(('OddsRatio_working_3-way'!X106=0),IF(Q106&gt;0,-Q106^(1/3),(-Q106)^(1/3)),'OddsRatio_working_3-way'!AN106-'OddsRatio_working_3-way'!R106/3)</f>
        <v>-0.42644252360260881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IF('True_Odds_Calculator_3-way'!A106="","",'True_Odds_Calculator_3-way'!A106)</f>
        <v>1.56</v>
      </c>
      <c r="B107" s="4">
        <f>IF('True_Odds_Calculator_3-way'!B106="","",'True_Odds_Calculator_3-way'!B106)</f>
        <v>4.4800000000000004</v>
      </c>
      <c r="C107" s="4">
        <f>IF('True_Odds_Calculator_3-way'!C106="","",'True_Odds_Calculator_3-way'!C106)</f>
        <v>6.03</v>
      </c>
      <c r="D107" s="9">
        <f t="shared" si="26"/>
        <v>0.6280706666687208</v>
      </c>
      <c r="E107" s="9">
        <f t="shared" si="27"/>
        <v>0.21367702453926654</v>
      </c>
      <c r="F107" s="9">
        <f t="shared" si="28"/>
        <v>0.15825230879201285</v>
      </c>
      <c r="G107" s="9">
        <f t="shared" si="29"/>
        <v>1.0574598672607176</v>
      </c>
      <c r="H107" s="9">
        <f t="shared" si="30"/>
        <v>1.5921775256660018</v>
      </c>
      <c r="I107" s="9">
        <f t="shared" si="31"/>
        <v>4.6799603380672972</v>
      </c>
      <c r="J107" s="9">
        <f t="shared" si="32"/>
        <v>6.3190231323214094</v>
      </c>
      <c r="K107" s="11">
        <f t="shared" si="33"/>
        <v>0.64102564102564097</v>
      </c>
      <c r="L107" s="11">
        <f t="shared" si="34"/>
        <v>0.2232142857142857</v>
      </c>
      <c r="M107" s="11">
        <f t="shared" si="35"/>
        <v>0.16583747927031509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-0.23260301058808519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0.21522234675219742</v>
      </c>
      <c r="Q107" s="11">
        <f>2*'OddsRatio_working_3-way'!K107*'OddsRatio_working_3-way'!L107*'OddsRatio_working_3-way'!M107</f>
        <v>4.7458069846129533E-2</v>
      </c>
      <c r="R107" s="11">
        <f t="shared" si="36"/>
        <v>0</v>
      </c>
      <c r="S107" s="11">
        <f t="shared" si="37"/>
        <v>-0.92527756286582619</v>
      </c>
      <c r="T107" s="11">
        <f t="shared" si="38"/>
        <v>-0.2040303335977566</v>
      </c>
      <c r="U107" s="11">
        <f>'OddsRatio_working_3-way'!S107-'OddsRatio_working_3-way'!R107^2/3</f>
        <v>-0.92527756286582619</v>
      </c>
      <c r="V107" s="11">
        <f>'OddsRatio_working_3-way'!S107*'OddsRatio_working_3-way'!R107/3-2*'OddsRatio_working_3-way'!R107^3/27-'OddsRatio_working_3-way'!T107</f>
        <v>0.2040303335977566</v>
      </c>
      <c r="W107" s="11">
        <f>'OddsRatio_working_3-way'!V107^2+4*'OddsRatio_working_3-way'!U107^3/27</f>
        <v>-7.5729520452251453E-2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0.17128769474210873</v>
      </c>
      <c r="Y107" s="11">
        <f>IF('OddsRatio_working_3-way'!W107&gt;=0,IF('OddsRatio_working_3-way'!V107+SQRT('OddsRatio_working_3-way'!W107)&gt;0,0,PI()),ACOS('OddsRatio_working_3-way'!V107/(2*'OddsRatio_working_3-way'!X107)))</f>
        <v>0.9328114509389166</v>
      </c>
      <c r="Z107" s="11">
        <f>'OddsRatio_working_3-way'!X107^(1/3)*COS('OddsRatio_working_3-way'!Y107/3)</f>
        <v>0.52872993363035892</v>
      </c>
      <c r="AA107" s="11">
        <f>'OddsRatio_working_3-way'!X107^(1/3)*COS(('OddsRatio_working_3-way'!Y107+2*PI())/3)</f>
        <v>-0.41151415532426966</v>
      </c>
      <c r="AB107" s="11">
        <f>'OddsRatio_working_3-way'!X107^(1/3)*COS(('OddsRatio_working_3-way'!Y107+4*PI())/3)</f>
        <v>-0.11721577830608917</v>
      </c>
      <c r="AC107" s="11">
        <f>'OddsRatio_working_3-way'!X107^(1/3)*SIN('OddsRatio_working_3-way'!Y107/3)</f>
        <v>0.16991324719351647</v>
      </c>
      <c r="AD107" s="11">
        <f>'OddsRatio_working_3-way'!X107^(1/3)*SIN(('OddsRatio_working_3-way'!Y107+2*PI())/3)</f>
        <v>0.37293693066839284</v>
      </c>
      <c r="AE107" s="11">
        <f>'OddsRatio_working_3-way'!X107^(1/3)*SIN(('OddsRatio_working_3-way'!Y107+4*PI())/3)</f>
        <v>-0.54285017786190926</v>
      </c>
      <c r="AF107" s="11">
        <f>-'OddsRatio_working_3-way'!U107/(3*'OddsRatio_working_3-way'!X107^(1/3))*COS(('OddsRatio_working_3-way'!Y107)/3)</f>
        <v>0.52872993363035881</v>
      </c>
      <c r="AG107" s="11">
        <f>-'OddsRatio_working_3-way'!U107/(3*'OddsRatio_working_3-way'!X107^(1/3))*COS(('OddsRatio_working_3-way'!Y107+2*PI())/3)</f>
        <v>-0.4115141553242696</v>
      </c>
      <c r="AH107" s="11">
        <f>-'OddsRatio_working_3-way'!U107/(3*'OddsRatio_working_3-way'!X107^(1/3))*COS(('OddsRatio_working_3-way'!Y107+4*PI())/3)</f>
        <v>-0.11721577830608915</v>
      </c>
      <c r="AI107" s="11">
        <f>'OddsRatio_working_3-way'!U107/(3*'OddsRatio_working_3-way'!X107^(1/3))*SIN(('OddsRatio_working_3-way'!Y107)/3)</f>
        <v>-0.16991324719351641</v>
      </c>
      <c r="AJ107" s="11">
        <f>'OddsRatio_working_3-way'!U107/(3*'OddsRatio_working_3-way'!X107^(1/3))*SIN(('OddsRatio_working_3-way'!Y107+2*PI())/3)</f>
        <v>-0.37293693066839279</v>
      </c>
      <c r="AK107" s="11">
        <f>'OddsRatio_working_3-way'!U107/(3*'OddsRatio_working_3-way'!X107^(1/3))*SIN(('OddsRatio_working_3-way'!Y107+4*PI())/3)</f>
        <v>0.54285017786190914</v>
      </c>
      <c r="AL107" s="11">
        <f>'OddsRatio_working_3-way'!Z107+'OddsRatio_working_3-way'!AF107</f>
        <v>1.0574598672607176</v>
      </c>
      <c r="AM107" s="11">
        <f>'OddsRatio_working_3-way'!AA107+'OddsRatio_working_3-way'!AG107</f>
        <v>-0.82302831064853921</v>
      </c>
      <c r="AN107" s="11">
        <f>'OddsRatio_working_3-way'!AB107+'OddsRatio_working_3-way'!AH107</f>
        <v>-0.23443155661217832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1.0574598672607176</v>
      </c>
      <c r="AS107" s="11">
        <f>IF(('OddsRatio_working_3-way'!X107=0),IF(Q107&gt;0,-Q107^(1/3),(-Q107)^(1/3)),'OddsRatio_working_3-way'!AM107-'OddsRatio_working_3-way'!R107/3)</f>
        <v>-0.82302831064853921</v>
      </c>
      <c r="AT107" s="11">
        <f>IF(('OddsRatio_working_3-way'!X107=0),IF(Q107&gt;0,-Q107^(1/3),(-Q107)^(1/3)),'OddsRatio_working_3-way'!AN107-'OddsRatio_working_3-way'!R107/3)</f>
        <v>-0.23443155661217832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IF('True_Odds_Calculator_3-way'!A107="","",'True_Odds_Calculator_3-way'!A107)</f>
        <v>1.99</v>
      </c>
      <c r="B108" s="4">
        <f>IF('True_Odds_Calculator_3-way'!B107="","",'True_Odds_Calculator_3-way'!B107)</f>
        <v>3.8</v>
      </c>
      <c r="C108" s="4">
        <f>IF('True_Odds_Calculator_3-way'!C107="","",'True_Odds_Calculator_3-way'!C107)</f>
        <v>3.79</v>
      </c>
      <c r="D108" s="9">
        <f t="shared" si="26"/>
        <v>0.49086885208566589</v>
      </c>
      <c r="E108" s="9">
        <f t="shared" si="27"/>
        <v>0.25422610694866826</v>
      </c>
      <c r="F108" s="9">
        <f t="shared" si="28"/>
        <v>0.25490504096566607</v>
      </c>
      <c r="G108" s="9">
        <f t="shared" si="29"/>
        <v>1.0476808308309713</v>
      </c>
      <c r="H108" s="9">
        <f t="shared" si="30"/>
        <v>2.0372040225226615</v>
      </c>
      <c r="I108" s="9">
        <f t="shared" si="31"/>
        <v>3.9335063263267203</v>
      </c>
      <c r="J108" s="9">
        <f t="shared" si="32"/>
        <v>3.92302951801841</v>
      </c>
      <c r="K108" s="11">
        <f t="shared" si="33"/>
        <v>0.50251256281407031</v>
      </c>
      <c r="L108" s="11">
        <f t="shared" si="34"/>
        <v>0.26315789473684209</v>
      </c>
      <c r="M108" s="11">
        <f t="shared" si="35"/>
        <v>0.26385224274406333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-0.26984945558231399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0.22958843655857403</v>
      </c>
      <c r="Q108" s="11">
        <f>2*'OddsRatio_working_3-way'!K108*'OddsRatio_working_3-way'!L108*'OddsRatio_working_3-way'!M108</f>
        <v>6.9783719318715492E-2</v>
      </c>
      <c r="R108" s="11">
        <f t="shared" si="36"/>
        <v>0</v>
      </c>
      <c r="S108" s="11">
        <f t="shared" si="37"/>
        <v>-0.85080192607074256</v>
      </c>
      <c r="T108" s="11">
        <f t="shared" si="38"/>
        <v>-0.25860240914004323</v>
      </c>
      <c r="U108" s="11">
        <f>'OddsRatio_working_3-way'!S108-'OddsRatio_working_3-way'!R108^2/3</f>
        <v>-0.85080192607074256</v>
      </c>
      <c r="V108" s="11">
        <f>'OddsRatio_working_3-way'!S108*'OddsRatio_working_3-way'!R108/3-2*'OddsRatio_working_3-way'!R108^3/27-'OddsRatio_working_3-way'!T108</f>
        <v>0.25860240914004323</v>
      </c>
      <c r="W108" s="11">
        <f>'OddsRatio_working_3-way'!V108^2+4*'OddsRatio_working_3-way'!U108^3/27</f>
        <v>-2.4364025859835312E-2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0.15102916264158192</v>
      </c>
      <c r="Y108" s="11">
        <f>IF('OddsRatio_working_3-way'!W108&gt;=0,IF('OddsRatio_working_3-way'!V108+SQRT('OddsRatio_working_3-way'!W108)&gt;0,0,PI()),ACOS('OddsRatio_working_3-way'!V108/(2*'OddsRatio_working_3-way'!X108)))</f>
        <v>0.54305494787355757</v>
      </c>
      <c r="Z108" s="11">
        <f>'OddsRatio_working_3-way'!X108^(1/3)*COS('OddsRatio_working_3-way'!Y108/3)</f>
        <v>0.52384041541548565</v>
      </c>
      <c r="AA108" s="11">
        <f>'OddsRatio_working_3-way'!X108^(1/3)*COS(('OddsRatio_working_3-way'!Y108+2*PI())/3)</f>
        <v>-0.34494969584710317</v>
      </c>
      <c r="AB108" s="11">
        <f>'OddsRatio_working_3-way'!X108^(1/3)*COS(('OddsRatio_working_3-way'!Y108+4*PI())/3)</f>
        <v>-0.17889071956838262</v>
      </c>
      <c r="AC108" s="11">
        <f>'OddsRatio_working_3-way'!X108^(1/3)*SIN('OddsRatio_working_3-way'!Y108/3)</f>
        <v>9.5874194655873102E-2</v>
      </c>
      <c r="AD108" s="11">
        <f>'OddsRatio_working_3-way'!X108^(1/3)*SIN(('OddsRatio_working_3-way'!Y108+2*PI())/3)</f>
        <v>0.40572200995086755</v>
      </c>
      <c r="AE108" s="11">
        <f>'OddsRatio_working_3-way'!X108^(1/3)*SIN(('OddsRatio_working_3-way'!Y108+4*PI())/3)</f>
        <v>-0.50159620460674048</v>
      </c>
      <c r="AF108" s="11">
        <f>-'OddsRatio_working_3-way'!U108/(3*'OddsRatio_working_3-way'!X108^(1/3))*COS(('OddsRatio_working_3-way'!Y108)/3)</f>
        <v>0.52384041541548576</v>
      </c>
      <c r="AG108" s="11">
        <f>-'OddsRatio_working_3-way'!U108/(3*'OddsRatio_working_3-way'!X108^(1/3))*COS(('OddsRatio_working_3-way'!Y108+2*PI())/3)</f>
        <v>-0.34494969584710322</v>
      </c>
      <c r="AH108" s="11">
        <f>-'OddsRatio_working_3-way'!U108/(3*'OddsRatio_working_3-way'!X108^(1/3))*COS(('OddsRatio_working_3-way'!Y108+4*PI())/3)</f>
        <v>-0.17889071956838265</v>
      </c>
      <c r="AI108" s="11">
        <f>'OddsRatio_working_3-way'!U108/(3*'OddsRatio_working_3-way'!X108^(1/3))*SIN(('OddsRatio_working_3-way'!Y108)/3)</f>
        <v>-9.5874194655873116E-2</v>
      </c>
      <c r="AJ108" s="11">
        <f>'OddsRatio_working_3-way'!U108/(3*'OddsRatio_working_3-way'!X108^(1/3))*SIN(('OddsRatio_working_3-way'!Y108+2*PI())/3)</f>
        <v>-0.40572200995086766</v>
      </c>
      <c r="AK108" s="11">
        <f>'OddsRatio_working_3-way'!U108/(3*'OddsRatio_working_3-way'!X108^(1/3))*SIN(('OddsRatio_working_3-way'!Y108+4*PI())/3)</f>
        <v>0.50159620460674059</v>
      </c>
      <c r="AL108" s="11">
        <f>'OddsRatio_working_3-way'!Z108+'OddsRatio_working_3-way'!AF108</f>
        <v>1.0476808308309713</v>
      </c>
      <c r="AM108" s="11">
        <f>'OddsRatio_working_3-way'!AA108+'OddsRatio_working_3-way'!AG108</f>
        <v>-0.68989939169420644</v>
      </c>
      <c r="AN108" s="11">
        <f>'OddsRatio_working_3-way'!AB108+'OddsRatio_working_3-way'!AH108</f>
        <v>-0.3577814391367653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1.0476808308309713</v>
      </c>
      <c r="AS108" s="11">
        <f>IF(('OddsRatio_working_3-way'!X108=0),IF(Q108&gt;0,-Q108^(1/3),(-Q108)^(1/3)),'OddsRatio_working_3-way'!AM108-'OddsRatio_working_3-way'!R108/3)</f>
        <v>-0.68989939169420644</v>
      </c>
      <c r="AT108" s="11">
        <f>IF(('OddsRatio_working_3-way'!X108=0),IF(Q108&gt;0,-Q108^(1/3),(-Q108)^(1/3)),'OddsRatio_working_3-way'!AN108-'OddsRatio_working_3-way'!R108/3)</f>
        <v>-0.3577814391367653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IF('True_Odds_Calculator_3-way'!A108="","",'True_Odds_Calculator_3-way'!A108)</f>
        <v>1.75</v>
      </c>
      <c r="B109" s="4">
        <f>IF('True_Odds_Calculator_3-way'!B108="","",'True_Odds_Calculator_3-way'!B108)</f>
        <v>4.09</v>
      </c>
      <c r="C109" s="4">
        <f>IF('True_Odds_Calculator_3-way'!C108="","",'True_Odds_Calculator_3-way'!C108)</f>
        <v>4.6900000000000004</v>
      </c>
      <c r="D109" s="9">
        <f t="shared" si="26"/>
        <v>0.55936162782664034</v>
      </c>
      <c r="E109" s="9">
        <f t="shared" si="27"/>
        <v>0.23554134151541251</v>
      </c>
      <c r="F109" s="9">
        <f t="shared" si="28"/>
        <v>0.20509703065794713</v>
      </c>
      <c r="G109" s="9">
        <f t="shared" si="29"/>
        <v>1.0503363125698093</v>
      </c>
      <c r="H109" s="9">
        <f t="shared" si="30"/>
        <v>1.7877522344273571</v>
      </c>
      <c r="I109" s="9">
        <f t="shared" si="31"/>
        <v>4.2455392058407107</v>
      </c>
      <c r="J109" s="9">
        <f t="shared" si="32"/>
        <v>4.875740993382597</v>
      </c>
      <c r="K109" s="11">
        <f t="shared" si="33"/>
        <v>0.5714285714285714</v>
      </c>
      <c r="L109" s="11">
        <f t="shared" si="34"/>
        <v>0.24449877750611249</v>
      </c>
      <c r="M109" s="11">
        <f t="shared" si="35"/>
        <v>0.21321961620469082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-0.25474866076781399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0.22431627104733803</v>
      </c>
      <c r="Q109" s="11">
        <f>2*'OddsRatio_working_3-way'!K109*'OddsRatio_working_3-way'!L109*'OddsRatio_working_3-way'!M109</f>
        <v>5.957935485985074E-2</v>
      </c>
      <c r="R109" s="11">
        <f t="shared" si="36"/>
        <v>0</v>
      </c>
      <c r="S109" s="11">
        <f t="shared" si="37"/>
        <v>-0.88053954973206705</v>
      </c>
      <c r="T109" s="11">
        <f t="shared" si="38"/>
        <v>-0.23387504640957957</v>
      </c>
      <c r="U109" s="11">
        <f>'OddsRatio_working_3-way'!S109-'OddsRatio_working_3-way'!R109^2/3</f>
        <v>-0.88053954973206705</v>
      </c>
      <c r="V109" s="11">
        <f>'OddsRatio_working_3-way'!S109*'OddsRatio_working_3-way'!R109/3-2*'OddsRatio_working_3-way'!R109^3/27-'OddsRatio_working_3-way'!T109</f>
        <v>0.23387504640957957</v>
      </c>
      <c r="W109" s="11">
        <f>'OddsRatio_working_3-way'!V109^2+4*'OddsRatio_working_3-way'!U109^3/27</f>
        <v>-4.644709239067106E-2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0.15901621750921668</v>
      </c>
      <c r="Y109" s="11">
        <f>IF('OddsRatio_working_3-way'!W109&gt;=0,IF('OddsRatio_working_3-way'!V109+SQRT('OddsRatio_working_3-way'!W109)&gt;0,0,PI()),ACOS('OddsRatio_working_3-way'!V109/(2*'OddsRatio_working_3-way'!X109)))</f>
        <v>0.74456741477616173</v>
      </c>
      <c r="Z109" s="11">
        <f>'OddsRatio_working_3-way'!X109^(1/3)*COS('OddsRatio_working_3-way'!Y109/3)</f>
        <v>0.52516815628490465</v>
      </c>
      <c r="AA109" s="11">
        <f>'OddsRatio_working_3-way'!X109^(1/3)*COS(('OddsRatio_working_3-way'!Y109+2*PI())/3)</f>
        <v>-0.37783898324957649</v>
      </c>
      <c r="AB109" s="11">
        <f>'OddsRatio_working_3-way'!X109^(1/3)*COS(('OddsRatio_working_3-way'!Y109+4*PI())/3)</f>
        <v>-0.1473291730353283</v>
      </c>
      <c r="AC109" s="11">
        <f>'OddsRatio_working_3-way'!X109^(1/3)*SIN('OddsRatio_working_3-way'!Y109/3)</f>
        <v>0.13308490097804576</v>
      </c>
      <c r="AD109" s="11">
        <f>'OddsRatio_working_3-way'!X109^(1/3)*SIN(('OddsRatio_working_3-way'!Y109+2*PI())/3)</f>
        <v>0.38826651411234081</v>
      </c>
      <c r="AE109" s="11">
        <f>'OddsRatio_working_3-way'!X109^(1/3)*SIN(('OddsRatio_working_3-way'!Y109+4*PI())/3)</f>
        <v>-0.52135141509038663</v>
      </c>
      <c r="AF109" s="11">
        <f>-'OddsRatio_working_3-way'!U109/(3*'OddsRatio_working_3-way'!X109^(1/3))*COS(('OddsRatio_working_3-way'!Y109)/3)</f>
        <v>0.52516815628490476</v>
      </c>
      <c r="AG109" s="11">
        <f>-'OddsRatio_working_3-way'!U109/(3*'OddsRatio_working_3-way'!X109^(1/3))*COS(('OddsRatio_working_3-way'!Y109+2*PI())/3)</f>
        <v>-0.3778389832495766</v>
      </c>
      <c r="AH109" s="11">
        <f>-'OddsRatio_working_3-way'!U109/(3*'OddsRatio_working_3-way'!X109^(1/3))*COS(('OddsRatio_working_3-way'!Y109+4*PI())/3)</f>
        <v>-0.14732917303532833</v>
      </c>
      <c r="AI109" s="11">
        <f>'OddsRatio_working_3-way'!U109/(3*'OddsRatio_working_3-way'!X109^(1/3))*SIN(('OddsRatio_working_3-way'!Y109)/3)</f>
        <v>-0.13308490097804579</v>
      </c>
      <c r="AJ109" s="11">
        <f>'OddsRatio_working_3-way'!U109/(3*'OddsRatio_working_3-way'!X109^(1/3))*SIN(('OddsRatio_working_3-way'!Y109+2*PI())/3)</f>
        <v>-0.38826651411234092</v>
      </c>
      <c r="AK109" s="11">
        <f>'OddsRatio_working_3-way'!U109/(3*'OddsRatio_working_3-way'!X109^(1/3))*SIN(('OddsRatio_working_3-way'!Y109+4*PI())/3)</f>
        <v>0.52135141509038674</v>
      </c>
      <c r="AL109" s="11">
        <f>'OddsRatio_working_3-way'!Z109+'OddsRatio_working_3-way'!AF109</f>
        <v>1.0503363125698093</v>
      </c>
      <c r="AM109" s="11">
        <f>'OddsRatio_working_3-way'!AA109+'OddsRatio_working_3-way'!AG109</f>
        <v>-0.75567796649915309</v>
      </c>
      <c r="AN109" s="11">
        <f>'OddsRatio_working_3-way'!AB109+'OddsRatio_working_3-way'!AH109</f>
        <v>-0.29465834607065666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1.0503363125698093</v>
      </c>
      <c r="AS109" s="11">
        <f>IF(('OddsRatio_working_3-way'!X109=0),IF(Q109&gt;0,-Q109^(1/3),(-Q109)^(1/3)),'OddsRatio_working_3-way'!AM109-'OddsRatio_working_3-way'!R109/3)</f>
        <v>-0.75567796649915309</v>
      </c>
      <c r="AT109" s="11">
        <f>IF(('OddsRatio_working_3-way'!X109=0),IF(Q109&gt;0,-Q109^(1/3),(-Q109)^(1/3)),'OddsRatio_working_3-way'!AN109-'OddsRatio_working_3-way'!R109/3)</f>
        <v>-0.29465834607065666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IF('True_Odds_Calculator_3-way'!A109="","",'True_Odds_Calculator_3-way'!A109)</f>
        <v>2.62</v>
      </c>
      <c r="B110" s="4">
        <f>IF('True_Odds_Calculator_3-way'!B109="","",'True_Odds_Calculator_3-way'!B109)</f>
        <v>3.66</v>
      </c>
      <c r="C110" s="4">
        <f>IF('True_Odds_Calculator_3-way'!C109="","",'True_Odds_Calculator_3-way'!C109)</f>
        <v>2.69</v>
      </c>
      <c r="D110" s="9">
        <f t="shared" si="26"/>
        <v>0.37225223891825815</v>
      </c>
      <c r="E110" s="9">
        <f t="shared" si="27"/>
        <v>0.26532617268680653</v>
      </c>
      <c r="F110" s="9">
        <f t="shared" si="28"/>
        <v>0.36242158839493555</v>
      </c>
      <c r="G110" s="9">
        <f t="shared" si="29"/>
        <v>1.040957118425236</v>
      </c>
      <c r="H110" s="9">
        <f t="shared" si="30"/>
        <v>2.6863505318488823</v>
      </c>
      <c r="I110" s="9">
        <f t="shared" si="31"/>
        <v>3.7689459350111281</v>
      </c>
      <c r="J110" s="9">
        <f t="shared" si="32"/>
        <v>2.7592175301386486</v>
      </c>
      <c r="K110" s="11">
        <f t="shared" si="33"/>
        <v>0.38167938931297707</v>
      </c>
      <c r="L110" s="11">
        <f t="shared" si="34"/>
        <v>0.27322404371584696</v>
      </c>
      <c r="M110" s="11">
        <f t="shared" si="35"/>
        <v>0.37174721189591081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-0.28232458541881933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0.23144066814943762</v>
      </c>
      <c r="Q110" s="11">
        <f>2*'OddsRatio_working_3-way'!K110*'OddsRatio_working_3-way'!L110*'OddsRatio_working_3-way'!M110</f>
        <v>7.753456219411646E-2</v>
      </c>
      <c r="R110" s="11">
        <f t="shared" si="36"/>
        <v>0</v>
      </c>
      <c r="S110" s="11">
        <f t="shared" si="37"/>
        <v>-0.81976802624575862</v>
      </c>
      <c r="T110" s="11">
        <f t="shared" si="38"/>
        <v>-0.27462915452119219</v>
      </c>
      <c r="U110" s="11">
        <f>'OddsRatio_working_3-way'!S110-'OddsRatio_working_3-way'!R110^2/3</f>
        <v>-0.81976802624575862</v>
      </c>
      <c r="V110" s="11">
        <f>'OddsRatio_working_3-way'!S110*'OddsRatio_working_3-way'!R110/3-2*'OddsRatio_working_3-way'!R110^3/27-'OddsRatio_working_3-way'!T110</f>
        <v>0.27462915452119219</v>
      </c>
      <c r="W110" s="11">
        <f>'OddsRatio_working_3-way'!V110^2+4*'OddsRatio_working_3-way'!U110^3/27</f>
        <v>-6.1936711769818159E-3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0.14284155880730814</v>
      </c>
      <c r="Y110" s="11">
        <f>IF('OddsRatio_working_3-way'!W110&gt;=0,IF('OddsRatio_working_3-way'!V110+SQRT('OddsRatio_working_3-way'!W110)&gt;0,0,PI()),ACOS('OddsRatio_working_3-way'!V110/(2*'OddsRatio_working_3-way'!X110)))</f>
        <v>0.27908860528597845</v>
      </c>
      <c r="Z110" s="11">
        <f>'OddsRatio_working_3-way'!X110^(1/3)*COS('OddsRatio_working_3-way'!Y110/3)</f>
        <v>0.52047855921261799</v>
      </c>
      <c r="AA110" s="11">
        <f>'OddsRatio_working_3-way'!X110^(1/3)*COS(('OddsRatio_working_3-way'!Y110+2*PI())/3)</f>
        <v>-0.30229351377372177</v>
      </c>
      <c r="AB110" s="11">
        <f>'OddsRatio_working_3-way'!X110^(1/3)*COS(('OddsRatio_working_3-way'!Y110+4*PI())/3)</f>
        <v>-0.21818504543889666</v>
      </c>
      <c r="AC110" s="11">
        <f>'OddsRatio_working_3-way'!X110^(1/3)*SIN('OddsRatio_working_3-way'!Y110/3)</f>
        <v>4.856004683423859E-2</v>
      </c>
      <c r="AD110" s="11">
        <f>'OddsRatio_working_3-way'!X110^(1/3)*SIN(('OddsRatio_working_3-way'!Y110+2*PI())/3)</f>
        <v>0.42646763098613116</v>
      </c>
      <c r="AE110" s="11">
        <f>'OddsRatio_working_3-way'!X110^(1/3)*SIN(('OddsRatio_working_3-way'!Y110+4*PI())/3)</f>
        <v>-0.47502767782036959</v>
      </c>
      <c r="AF110" s="11">
        <f>-'OddsRatio_working_3-way'!U110/(3*'OddsRatio_working_3-way'!X110^(1/3))*COS(('OddsRatio_working_3-way'!Y110)/3)</f>
        <v>0.52047855921261799</v>
      </c>
      <c r="AG110" s="11">
        <f>-'OddsRatio_working_3-way'!U110/(3*'OddsRatio_working_3-way'!X110^(1/3))*COS(('OddsRatio_working_3-way'!Y110+2*PI())/3)</f>
        <v>-0.30229351377372177</v>
      </c>
      <c r="AH110" s="11">
        <f>-'OddsRatio_working_3-way'!U110/(3*'OddsRatio_working_3-way'!X110^(1/3))*COS(('OddsRatio_working_3-way'!Y110+4*PI())/3)</f>
        <v>-0.21818504543889666</v>
      </c>
      <c r="AI110" s="11">
        <f>'OddsRatio_working_3-way'!U110/(3*'OddsRatio_working_3-way'!X110^(1/3))*SIN(('OddsRatio_working_3-way'!Y110)/3)</f>
        <v>-4.856004683423859E-2</v>
      </c>
      <c r="AJ110" s="11">
        <f>'OddsRatio_working_3-way'!U110/(3*'OddsRatio_working_3-way'!X110^(1/3))*SIN(('OddsRatio_working_3-way'!Y110+2*PI())/3)</f>
        <v>-0.42646763098613116</v>
      </c>
      <c r="AK110" s="11">
        <f>'OddsRatio_working_3-way'!U110/(3*'OddsRatio_working_3-way'!X110^(1/3))*SIN(('OddsRatio_working_3-way'!Y110+4*PI())/3)</f>
        <v>0.47502767782036959</v>
      </c>
      <c r="AL110" s="11">
        <f>'OddsRatio_working_3-way'!Z110+'OddsRatio_working_3-way'!AF110</f>
        <v>1.040957118425236</v>
      </c>
      <c r="AM110" s="11">
        <f>'OddsRatio_working_3-way'!AA110+'OddsRatio_working_3-way'!AG110</f>
        <v>-0.60458702754744353</v>
      </c>
      <c r="AN110" s="11">
        <f>'OddsRatio_working_3-way'!AB110+'OddsRatio_working_3-way'!AH110</f>
        <v>-0.43637009087779333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1.040957118425236</v>
      </c>
      <c r="AS110" s="11">
        <f>IF(('OddsRatio_working_3-way'!X110=0),IF(Q110&gt;0,-Q110^(1/3),(-Q110)^(1/3)),'OddsRatio_working_3-way'!AM110-'OddsRatio_working_3-way'!R110/3)</f>
        <v>-0.60458702754744353</v>
      </c>
      <c r="AT110" s="11">
        <f>IF(('OddsRatio_working_3-way'!X110=0),IF(Q110&gt;0,-Q110^(1/3),(-Q110)^(1/3)),'OddsRatio_working_3-way'!AN110-'OddsRatio_working_3-way'!R110/3)</f>
        <v>-0.43637009087779333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IF('True_Odds_Calculator_3-way'!A110="","",'True_Odds_Calculator_3-way'!A110)</f>
        <v>1.57</v>
      </c>
      <c r="B111" s="4">
        <f>IF('True_Odds_Calculator_3-way'!B110="","",'True_Odds_Calculator_3-way'!B110)</f>
        <v>4.42</v>
      </c>
      <c r="C111" s="4">
        <f>IF('True_Odds_Calculator_3-way'!C110="","",'True_Odds_Calculator_3-way'!C110)</f>
        <v>5.86</v>
      </c>
      <c r="D111" s="9">
        <f t="shared" si="26"/>
        <v>0.62243740029228312</v>
      </c>
      <c r="E111" s="9">
        <f t="shared" si="27"/>
        <v>0.21553937204634629</v>
      </c>
      <c r="F111" s="9">
        <f t="shared" si="28"/>
        <v>0.16202322766137084</v>
      </c>
      <c r="G111" s="9">
        <f t="shared" si="29"/>
        <v>1.0641881826059425</v>
      </c>
      <c r="H111" s="9">
        <f t="shared" si="30"/>
        <v>1.6065872640853871</v>
      </c>
      <c r="I111" s="9">
        <f t="shared" si="31"/>
        <v>4.6395235845123244</v>
      </c>
      <c r="J111" s="9">
        <f t="shared" si="32"/>
        <v>6.1719545674648808</v>
      </c>
      <c r="K111" s="11">
        <f t="shared" si="33"/>
        <v>0.63694267515923564</v>
      </c>
      <c r="L111" s="11">
        <f t="shared" si="34"/>
        <v>0.22624434389140272</v>
      </c>
      <c r="M111" s="11">
        <f t="shared" si="35"/>
        <v>0.17064846416382251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-0.23297949159279552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0.21763249097181731</v>
      </c>
      <c r="Q111" s="11">
        <f>2*'OddsRatio_working_3-way'!K111*'OddsRatio_working_3-way'!L111*'OddsRatio_working_3-way'!M111</f>
        <v>4.9182483835438946E-2</v>
      </c>
      <c r="R111" s="11">
        <f t="shared" si="36"/>
        <v>0</v>
      </c>
      <c r="S111" s="11">
        <f t="shared" si="37"/>
        <v>-0.93412724649686385</v>
      </c>
      <c r="T111" s="11">
        <f t="shared" si="38"/>
        <v>-0.21110220259816134</v>
      </c>
      <c r="U111" s="11">
        <f>'OddsRatio_working_3-way'!S111-'OddsRatio_working_3-way'!R111^2/3</f>
        <v>-0.93412724649686385</v>
      </c>
      <c r="V111" s="11">
        <f>'OddsRatio_working_3-way'!S111*'OddsRatio_working_3-way'!R111/3-2*'OddsRatio_working_3-way'!R111^3/27-'OddsRatio_working_3-way'!T111</f>
        <v>0.21110220259816134</v>
      </c>
      <c r="W111" s="11">
        <f>'OddsRatio_working_3-way'!V111^2+4*'OddsRatio_working_3-way'!U111^3/27</f>
        <v>-7.6193424814675476E-2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0.17375094586538992</v>
      </c>
      <c r="Y111" s="11">
        <f>IF('OddsRatio_working_3-way'!W111&gt;=0,IF('OddsRatio_working_3-way'!V111+SQRT('OddsRatio_working_3-way'!W111)&gt;0,0,PI()),ACOS('OddsRatio_working_3-way'!V111/(2*'OddsRatio_working_3-way'!X111)))</f>
        <v>0.91790571202487337</v>
      </c>
      <c r="Z111" s="11">
        <f>'OddsRatio_working_3-way'!X111^(1/3)*COS('OddsRatio_working_3-way'!Y111/3)</f>
        <v>0.53209409130297125</v>
      </c>
      <c r="AA111" s="11">
        <f>'OddsRatio_working_3-way'!X111^(1/3)*COS(('OddsRatio_working_3-way'!Y111+2*PI())/3)</f>
        <v>-0.41161050303198649</v>
      </c>
      <c r="AB111" s="11">
        <f>'OddsRatio_working_3-way'!X111^(1/3)*COS(('OddsRatio_working_3-way'!Y111+4*PI())/3)</f>
        <v>-0.12048358827098493</v>
      </c>
      <c r="AC111" s="11">
        <f>'OddsRatio_working_3-way'!X111^(1/3)*SIN('OddsRatio_working_3-way'!Y111/3)</f>
        <v>0.16808220260560958</v>
      </c>
      <c r="AD111" s="11">
        <f>'OddsRatio_working_3-way'!X111^(1/3)*SIN(('OddsRatio_working_3-way'!Y111+2*PI())/3)</f>
        <v>0.3767658989691649</v>
      </c>
      <c r="AE111" s="11">
        <f>'OddsRatio_working_3-way'!X111^(1/3)*SIN(('OddsRatio_working_3-way'!Y111+4*PI())/3)</f>
        <v>-0.54484810157477437</v>
      </c>
      <c r="AF111" s="11">
        <f>-'OddsRatio_working_3-way'!U111/(3*'OddsRatio_working_3-way'!X111^(1/3))*COS(('OddsRatio_working_3-way'!Y111)/3)</f>
        <v>0.53209409130297125</v>
      </c>
      <c r="AG111" s="11">
        <f>-'OddsRatio_working_3-way'!U111/(3*'OddsRatio_working_3-way'!X111^(1/3))*COS(('OddsRatio_working_3-way'!Y111+2*PI())/3)</f>
        <v>-0.41161050303198649</v>
      </c>
      <c r="AH111" s="11">
        <f>-'OddsRatio_working_3-way'!U111/(3*'OddsRatio_working_3-way'!X111^(1/3))*COS(('OddsRatio_working_3-way'!Y111+4*PI())/3)</f>
        <v>-0.12048358827098493</v>
      </c>
      <c r="AI111" s="11">
        <f>'OddsRatio_working_3-way'!U111/(3*'OddsRatio_working_3-way'!X111^(1/3))*SIN(('OddsRatio_working_3-way'!Y111)/3)</f>
        <v>-0.16808220260560958</v>
      </c>
      <c r="AJ111" s="11">
        <f>'OddsRatio_working_3-way'!U111/(3*'OddsRatio_working_3-way'!X111^(1/3))*SIN(('OddsRatio_working_3-way'!Y111+2*PI())/3)</f>
        <v>-0.3767658989691649</v>
      </c>
      <c r="AK111" s="11">
        <f>'OddsRatio_working_3-way'!U111/(3*'OddsRatio_working_3-way'!X111^(1/3))*SIN(('OddsRatio_working_3-way'!Y111+4*PI())/3)</f>
        <v>0.54484810157477437</v>
      </c>
      <c r="AL111" s="11">
        <f>'OddsRatio_working_3-way'!Z111+'OddsRatio_working_3-way'!AF111</f>
        <v>1.0641881826059425</v>
      </c>
      <c r="AM111" s="11">
        <f>'OddsRatio_working_3-way'!AA111+'OddsRatio_working_3-way'!AG111</f>
        <v>-0.82322100606397297</v>
      </c>
      <c r="AN111" s="11">
        <f>'OddsRatio_working_3-way'!AB111+'OddsRatio_working_3-way'!AH111</f>
        <v>-0.24096717654196986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1.0641881826059425</v>
      </c>
      <c r="AS111" s="11">
        <f>IF(('OddsRatio_working_3-way'!X111=0),IF(Q111&gt;0,-Q111^(1/3),(-Q111)^(1/3)),'OddsRatio_working_3-way'!AM111-'OddsRatio_working_3-way'!R111/3)</f>
        <v>-0.82322100606397297</v>
      </c>
      <c r="AT111" s="11">
        <f>IF(('OddsRatio_working_3-way'!X111=0),IF(Q111&gt;0,-Q111^(1/3),(-Q111)^(1/3)),'OddsRatio_working_3-way'!AN111-'OddsRatio_working_3-way'!R111/3)</f>
        <v>-0.24096717654196986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IF('True_Odds_Calculator_3-way'!A111="","",'True_Odds_Calculator_3-way'!A111)</f>
        <v>1.38</v>
      </c>
      <c r="B112" s="4">
        <f>IF('True_Odds_Calculator_3-way'!B111="","",'True_Odds_Calculator_3-way'!B111)</f>
        <v>5.25</v>
      </c>
      <c r="C112" s="4">
        <f>IF('True_Odds_Calculator_3-way'!C111="","",'True_Odds_Calculator_3-way'!C111)</f>
        <v>8.4600000000000009</v>
      </c>
      <c r="D112" s="9">
        <f t="shared" si="26"/>
        <v>0.70978388923170932</v>
      </c>
      <c r="E112" s="9">
        <f t="shared" si="27"/>
        <v>0.17943673449591638</v>
      </c>
      <c r="F112" s="9">
        <f t="shared" si="28"/>
        <v>0.1107793762723743</v>
      </c>
      <c r="G112" s="9">
        <f t="shared" si="29"/>
        <v>1.0759987918458611</v>
      </c>
      <c r="H112" s="9">
        <f t="shared" si="30"/>
        <v>1.408879540901427</v>
      </c>
      <c r="I112" s="9">
        <f t="shared" si="31"/>
        <v>5.5729948653449108</v>
      </c>
      <c r="J112" s="9">
        <f t="shared" si="32"/>
        <v>9.0269509871701263</v>
      </c>
      <c r="K112" s="11">
        <f t="shared" si="33"/>
        <v>0.7246376811594204</v>
      </c>
      <c r="L112" s="11">
        <f t="shared" si="34"/>
        <v>0.19047619047619047</v>
      </c>
      <c r="M112" s="11">
        <f t="shared" si="35"/>
        <v>0.11820330969267138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-0.19656337541012225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0.19725024350371254</v>
      </c>
      <c r="Q112" s="11">
        <f>2*'OddsRatio_working_3-way'!K112*'OddsRatio_working_3-way'!L112*'OddsRatio_working_3-way'!M112</f>
        <v>3.2630313234691899E-2</v>
      </c>
      <c r="R112" s="11">
        <f t="shared" si="36"/>
        <v>0</v>
      </c>
      <c r="S112" s="11">
        <f t="shared" si="37"/>
        <v>-1.0034943849135536</v>
      </c>
      <c r="T112" s="11">
        <f t="shared" si="38"/>
        <v>-0.16600403389802373</v>
      </c>
      <c r="U112" s="11">
        <f>'OddsRatio_working_3-way'!S112-'OddsRatio_working_3-way'!R112^2/3</f>
        <v>-1.0034943849135536</v>
      </c>
      <c r="V112" s="11">
        <f>'OddsRatio_working_3-way'!S112*'OddsRatio_working_3-way'!R112/3-2*'OddsRatio_working_3-way'!R112^3/27-'OddsRatio_working_3-way'!T112</f>
        <v>0.16600403389802373</v>
      </c>
      <c r="W112" s="11">
        <f>'OddsRatio_working_3-way'!V112^2+4*'OddsRatio_working_3-way'!U112^3/27</f>
        <v>-0.12214930214994076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0.19345971248580218</v>
      </c>
      <c r="Y112" s="11">
        <f>IF('OddsRatio_working_3-way'!W112&gt;=0,IF('OddsRatio_working_3-way'!V112+SQRT('OddsRatio_working_3-way'!W112)&gt;0,0,PI()),ACOS('OddsRatio_working_3-way'!V112/(2*'OddsRatio_working_3-way'!X112)))</f>
        <v>1.1273662511114271</v>
      </c>
      <c r="Z112" s="11">
        <f>'OddsRatio_working_3-way'!X112^(1/3)*COS('OddsRatio_working_3-way'!Y112/3)</f>
        <v>0.53799939592293056</v>
      </c>
      <c r="AA112" s="11">
        <f>'OddsRatio_working_3-way'!X112^(1/3)*COS(('OddsRatio_working_3-way'!Y112+2*PI())/3)</f>
        <v>-0.45282321038114931</v>
      </c>
      <c r="AB112" s="11">
        <f>'OddsRatio_working_3-way'!X112^(1/3)*COS(('OddsRatio_working_3-way'!Y112+4*PI())/3)</f>
        <v>-8.5176185541781343E-2</v>
      </c>
      <c r="AC112" s="11">
        <f>'OddsRatio_working_3-way'!X112^(1/3)*SIN('OddsRatio_working_3-way'!Y112/3)</f>
        <v>0.21226110875777421</v>
      </c>
      <c r="AD112" s="11">
        <f>'OddsRatio_working_3-way'!X112^(1/3)*SIN(('OddsRatio_working_3-way'!Y112+2*PI())/3)</f>
        <v>0.35979058971105293</v>
      </c>
      <c r="AE112" s="11">
        <f>'OddsRatio_working_3-way'!X112^(1/3)*SIN(('OddsRatio_working_3-way'!Y112+4*PI())/3)</f>
        <v>-0.57205169846882709</v>
      </c>
      <c r="AF112" s="11">
        <f>-'OddsRatio_working_3-way'!U112/(3*'OddsRatio_working_3-way'!X112^(1/3))*COS(('OddsRatio_working_3-way'!Y112)/3)</f>
        <v>0.53799939592293067</v>
      </c>
      <c r="AG112" s="11">
        <f>-'OddsRatio_working_3-way'!U112/(3*'OddsRatio_working_3-way'!X112^(1/3))*COS(('OddsRatio_working_3-way'!Y112+2*PI())/3)</f>
        <v>-0.45282321038114942</v>
      </c>
      <c r="AH112" s="11">
        <f>-'OddsRatio_working_3-way'!U112/(3*'OddsRatio_working_3-way'!X112^(1/3))*COS(('OddsRatio_working_3-way'!Y112+4*PI())/3)</f>
        <v>-8.5176185541781357E-2</v>
      </c>
      <c r="AI112" s="11">
        <f>'OddsRatio_working_3-way'!U112/(3*'OddsRatio_working_3-way'!X112^(1/3))*SIN(('OddsRatio_working_3-way'!Y112)/3)</f>
        <v>-0.21226110875777424</v>
      </c>
      <c r="AJ112" s="11">
        <f>'OddsRatio_working_3-way'!U112/(3*'OddsRatio_working_3-way'!X112^(1/3))*SIN(('OddsRatio_working_3-way'!Y112+2*PI())/3)</f>
        <v>-0.35979058971105299</v>
      </c>
      <c r="AK112" s="11">
        <f>'OddsRatio_working_3-way'!U112/(3*'OddsRatio_working_3-way'!X112^(1/3))*SIN(('OddsRatio_working_3-way'!Y112+4*PI())/3)</f>
        <v>0.5720516984688272</v>
      </c>
      <c r="AL112" s="11">
        <f>'OddsRatio_working_3-way'!Z112+'OddsRatio_working_3-way'!AF112</f>
        <v>1.0759987918458611</v>
      </c>
      <c r="AM112" s="11">
        <f>'OddsRatio_working_3-way'!AA112+'OddsRatio_working_3-way'!AG112</f>
        <v>-0.90564642076229873</v>
      </c>
      <c r="AN112" s="11">
        <f>'OddsRatio_working_3-way'!AB112+'OddsRatio_working_3-way'!AH112</f>
        <v>-0.17035237108356271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1.0759987918458611</v>
      </c>
      <c r="AS112" s="11">
        <f>IF(('OddsRatio_working_3-way'!X112=0),IF(Q112&gt;0,-Q112^(1/3),(-Q112)^(1/3)),'OddsRatio_working_3-way'!AM112-'OddsRatio_working_3-way'!R112/3)</f>
        <v>-0.90564642076229873</v>
      </c>
      <c r="AT112" s="11">
        <f>IF(('OddsRatio_working_3-way'!X112=0),IF(Q112&gt;0,-Q112^(1/3),(-Q112)^(1/3)),'OddsRatio_working_3-way'!AN112-'OddsRatio_working_3-way'!R112/3)</f>
        <v>-0.17035237108356271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IF('True_Odds_Calculator_3-way'!A112="","",'True_Odds_Calculator_3-way'!A112)</f>
        <v>2.41</v>
      </c>
      <c r="B113" s="4">
        <f>IF('True_Odds_Calculator_3-way'!B112="","",'True_Odds_Calculator_3-way'!B112)</f>
        <v>3.18</v>
      </c>
      <c r="C113" s="4">
        <f>IF('True_Odds_Calculator_3-way'!C112="","",'True_Odds_Calculator_3-way'!C112)</f>
        <v>3.18</v>
      </c>
      <c r="D113" s="9">
        <f t="shared" si="26"/>
        <v>0.39906881406142497</v>
      </c>
      <c r="E113" s="9">
        <f t="shared" si="27"/>
        <v>0.3004655929692876</v>
      </c>
      <c r="F113" s="9">
        <f t="shared" si="28"/>
        <v>0.3004655929692876</v>
      </c>
      <c r="G113" s="9">
        <f t="shared" si="29"/>
        <v>1.0679670158021672</v>
      </c>
      <c r="H113" s="9">
        <f t="shared" si="30"/>
        <v>2.5058334922810563</v>
      </c>
      <c r="I113" s="9">
        <f t="shared" si="31"/>
        <v>3.3281680944487246</v>
      </c>
      <c r="J113" s="9">
        <f t="shared" si="32"/>
        <v>3.3281680944487246</v>
      </c>
      <c r="K113" s="11">
        <f t="shared" si="33"/>
        <v>0.41493775933609955</v>
      </c>
      <c r="L113" s="11">
        <f t="shared" si="34"/>
        <v>0.31446540880503143</v>
      </c>
      <c r="M113" s="11">
        <f t="shared" si="35"/>
        <v>0.31446540880503143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-0.27495449077678114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0.23675792802591808</v>
      </c>
      <c r="Q113" s="11">
        <f>2*'OddsRatio_working_3-way'!K113*'OddsRatio_working_3-way'!L113*'OddsRatio_working_3-way'!M113</f>
        <v>8.2065139697025349E-2</v>
      </c>
      <c r="R113" s="11">
        <f t="shared" si="36"/>
        <v>0</v>
      </c>
      <c r="S113" s="11">
        <f t="shared" si="37"/>
        <v>-0.8610804186432709</v>
      </c>
      <c r="T113" s="11">
        <f t="shared" si="38"/>
        <v>-0.29846808271863817</v>
      </c>
      <c r="U113" s="11">
        <f>'OddsRatio_working_3-way'!S113-'OddsRatio_working_3-way'!R113^2/3</f>
        <v>-0.8610804186432709</v>
      </c>
      <c r="V113" s="11">
        <f>'OddsRatio_working_3-way'!S113*'OddsRatio_working_3-way'!R113/3-2*'OddsRatio_working_3-way'!R113^3/27-'OddsRatio_working_3-way'!T113</f>
        <v>0.29846808271863817</v>
      </c>
      <c r="W113" s="11">
        <f>'OddsRatio_working_3-way'!V113^2+4*'OddsRatio_working_3-way'!U113^3/27</f>
        <v>-5.5029140860133885E-3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0.1537742749029834</v>
      </c>
      <c r="Y113" s="11">
        <f>IF('OddsRatio_working_3-way'!W113&gt;=0,IF('OddsRatio_working_3-way'!V113+SQRT('OddsRatio_working_3-way'!W113)&gt;0,0,PI()),ACOS('OddsRatio_working_3-way'!V113/(2*'OddsRatio_working_3-way'!X113)))</f>
        <v>0.24360524721079257</v>
      </c>
      <c r="Z113" s="11">
        <f>'OddsRatio_working_3-way'!X113^(1/3)*COS('OddsRatio_working_3-way'!Y113/3)</f>
        <v>0.53398350790108362</v>
      </c>
      <c r="AA113" s="11">
        <f>'OddsRatio_working_3-way'!X113^(1/3)*COS(('OddsRatio_working_3-way'!Y113+2*PI())/3)</f>
        <v>-0.30462570973594577</v>
      </c>
      <c r="AB113" s="11">
        <f>'OddsRatio_working_3-way'!X113^(1/3)*COS(('OddsRatio_working_3-way'!Y113+4*PI())/3)</f>
        <v>-0.22935779816513799</v>
      </c>
      <c r="AC113" s="11">
        <f>'OddsRatio_working_3-way'!X113^(1/3)*SIN('OddsRatio_working_3-way'!Y113/3)</f>
        <v>4.3455949006746798E-2</v>
      </c>
      <c r="AD113" s="11">
        <f>'OddsRatio_working_3-way'!X113^(1/3)*SIN(('OddsRatio_working_3-way'!Y113+2*PI())/3)</f>
        <v>0.44071530854089352</v>
      </c>
      <c r="AE113" s="11">
        <f>'OddsRatio_working_3-way'!X113^(1/3)*SIN(('OddsRatio_working_3-way'!Y113+4*PI())/3)</f>
        <v>-0.48417125754764034</v>
      </c>
      <c r="AF113" s="11">
        <f>-'OddsRatio_working_3-way'!U113/(3*'OddsRatio_working_3-way'!X113^(1/3))*COS(('OddsRatio_working_3-way'!Y113)/3)</f>
        <v>0.53398350790108362</v>
      </c>
      <c r="AG113" s="11">
        <f>-'OddsRatio_working_3-way'!U113/(3*'OddsRatio_working_3-way'!X113^(1/3))*COS(('OddsRatio_working_3-way'!Y113+2*PI())/3)</f>
        <v>-0.30462570973594577</v>
      </c>
      <c r="AH113" s="11">
        <f>-'OddsRatio_working_3-way'!U113/(3*'OddsRatio_working_3-way'!X113^(1/3))*COS(('OddsRatio_working_3-way'!Y113+4*PI())/3)</f>
        <v>-0.22935779816513799</v>
      </c>
      <c r="AI113" s="11">
        <f>'OddsRatio_working_3-way'!U113/(3*'OddsRatio_working_3-way'!X113^(1/3))*SIN(('OddsRatio_working_3-way'!Y113)/3)</f>
        <v>-4.3455949006746798E-2</v>
      </c>
      <c r="AJ113" s="11">
        <f>'OddsRatio_working_3-way'!U113/(3*'OddsRatio_working_3-way'!X113^(1/3))*SIN(('OddsRatio_working_3-way'!Y113+2*PI())/3)</f>
        <v>-0.44071530854089352</v>
      </c>
      <c r="AK113" s="11">
        <f>'OddsRatio_working_3-way'!U113/(3*'OddsRatio_working_3-way'!X113^(1/3))*SIN(('OddsRatio_working_3-way'!Y113+4*PI())/3)</f>
        <v>0.48417125754764034</v>
      </c>
      <c r="AL113" s="11">
        <f>'OddsRatio_working_3-way'!Z113+'OddsRatio_working_3-way'!AF113</f>
        <v>1.0679670158021672</v>
      </c>
      <c r="AM113" s="11">
        <f>'OddsRatio_working_3-way'!AA113+'OddsRatio_working_3-way'!AG113</f>
        <v>-0.60925141947189154</v>
      </c>
      <c r="AN113" s="11">
        <f>'OddsRatio_working_3-way'!AB113+'OddsRatio_working_3-way'!AH113</f>
        <v>-0.45871559633027598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1.0679670158021672</v>
      </c>
      <c r="AS113" s="11">
        <f>IF(('OddsRatio_working_3-way'!X113=0),IF(Q113&gt;0,-Q113^(1/3),(-Q113)^(1/3)),'OddsRatio_working_3-way'!AM113-'OddsRatio_working_3-way'!R113/3)</f>
        <v>-0.60925141947189154</v>
      </c>
      <c r="AT113" s="11">
        <f>IF(('OddsRatio_working_3-way'!X113=0),IF(Q113&gt;0,-Q113^(1/3),(-Q113)^(1/3)),'OddsRatio_working_3-way'!AN113-'OddsRatio_working_3-way'!R113/3)</f>
        <v>-0.45871559633027598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IF('True_Odds_Calculator_3-way'!A113="","",'True_Odds_Calculator_3-way'!A113)</f>
        <v>1.91</v>
      </c>
      <c r="B114" s="4">
        <f>IF('True_Odds_Calculator_3-way'!B113="","",'True_Odds_Calculator_3-way'!B113)</f>
        <v>3.62</v>
      </c>
      <c r="C114" s="4">
        <f>IF('True_Odds_Calculator_3-way'!C113="","",'True_Odds_Calculator_3-way'!C113)</f>
        <v>4.1500000000000004</v>
      </c>
      <c r="D114" s="9">
        <f t="shared" si="26"/>
        <v>0.50731039738839778</v>
      </c>
      <c r="E114" s="9">
        <f t="shared" si="27"/>
        <v>0.26342520226669669</v>
      </c>
      <c r="F114" s="9">
        <f t="shared" si="28"/>
        <v>0.22926440034490547</v>
      </c>
      <c r="G114" s="9">
        <f t="shared" si="29"/>
        <v>1.0672305328536866</v>
      </c>
      <c r="H114" s="9">
        <f t="shared" si="30"/>
        <v>1.9711797848968551</v>
      </c>
      <c r="I114" s="9">
        <f t="shared" si="31"/>
        <v>3.7961439960766583</v>
      </c>
      <c r="J114" s="9">
        <f t="shared" si="32"/>
        <v>4.3617761784891131</v>
      </c>
      <c r="K114" s="11">
        <f t="shared" si="33"/>
        <v>0.52356020942408377</v>
      </c>
      <c r="L114" s="11">
        <f t="shared" si="34"/>
        <v>0.27624309392265195</v>
      </c>
      <c r="M114" s="11">
        <f t="shared" si="35"/>
        <v>0.24096385542168672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-0.26173584447999976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0.23280185042620508</v>
      </c>
      <c r="Q114" s="11">
        <f>2*'OddsRatio_working_3-way'!K114*'OddsRatio_working_3-way'!L114*'OddsRatio_working_3-way'!M114</f>
        <v>6.9701152822217102E-2</v>
      </c>
      <c r="R114" s="11">
        <f t="shared" si="36"/>
        <v>0</v>
      </c>
      <c r="S114" s="11">
        <f t="shared" si="37"/>
        <v>-0.88945345215792315</v>
      </c>
      <c r="T114" s="11">
        <f t="shared" si="38"/>
        <v>-0.2663034287897974</v>
      </c>
      <c r="U114" s="11">
        <f>'OddsRatio_working_3-way'!S114-'OddsRatio_working_3-way'!R114^2/3</f>
        <v>-0.88945345215792315</v>
      </c>
      <c r="V114" s="11">
        <f>'OddsRatio_working_3-way'!S114*'OddsRatio_working_3-way'!R114/3-2*'OddsRatio_working_3-way'!R114^3/27-'OddsRatio_working_3-way'!T114</f>
        <v>0.2663034287897974</v>
      </c>
      <c r="W114" s="11">
        <f>'OddsRatio_working_3-way'!V114^2+4*'OddsRatio_working_3-way'!U114^3/27</f>
        <v>-3.3330044669233241E-2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0.16143695429984112</v>
      </c>
      <c r="Y114" s="11">
        <f>IF('OddsRatio_working_3-way'!W114&gt;=0,IF('OddsRatio_working_3-way'!V114+SQRT('OddsRatio_working_3-way'!W114)&gt;0,0,PI()),ACOS('OddsRatio_working_3-way'!V114/(2*'OddsRatio_working_3-way'!X114)))</f>
        <v>0.600964208626944</v>
      </c>
      <c r="Z114" s="11">
        <f>'OddsRatio_working_3-way'!X114^(1/3)*COS('OddsRatio_working_3-way'!Y114/3)</f>
        <v>0.53361526642684332</v>
      </c>
      <c r="AA114" s="11">
        <f>'OddsRatio_working_3-way'!X114^(1/3)*COS(('OddsRatio_working_3-way'!Y114+2*PI())/3)</f>
        <v>-0.3606395234034715</v>
      </c>
      <c r="AB114" s="11">
        <f>'OddsRatio_working_3-way'!X114^(1/3)*COS(('OddsRatio_working_3-way'!Y114+4*PI())/3)</f>
        <v>-0.17297574302337196</v>
      </c>
      <c r="AC114" s="11">
        <f>'OddsRatio_working_3-way'!X114^(1/3)*SIN('OddsRatio_working_3-way'!Y114/3)</f>
        <v>0.10834773411959336</v>
      </c>
      <c r="AD114" s="11">
        <f>'OddsRatio_working_3-way'!X114^(1/3)*SIN(('OddsRatio_working_3-way'!Y114+2*PI())/3)</f>
        <v>0.40795050951305112</v>
      </c>
      <c r="AE114" s="11">
        <f>'OddsRatio_working_3-way'!X114^(1/3)*SIN(('OddsRatio_working_3-way'!Y114+4*PI())/3)</f>
        <v>-0.51629824363264443</v>
      </c>
      <c r="AF114" s="11">
        <f>-'OddsRatio_working_3-way'!U114/(3*'OddsRatio_working_3-way'!X114^(1/3))*COS(('OddsRatio_working_3-way'!Y114)/3)</f>
        <v>0.53361526642684332</v>
      </c>
      <c r="AG114" s="11">
        <f>-'OddsRatio_working_3-way'!U114/(3*'OddsRatio_working_3-way'!X114^(1/3))*COS(('OddsRatio_working_3-way'!Y114+2*PI())/3)</f>
        <v>-0.3606395234034715</v>
      </c>
      <c r="AH114" s="11">
        <f>-'OddsRatio_working_3-way'!U114/(3*'OddsRatio_working_3-way'!X114^(1/3))*COS(('OddsRatio_working_3-way'!Y114+4*PI())/3)</f>
        <v>-0.17297574302337196</v>
      </c>
      <c r="AI114" s="11">
        <f>'OddsRatio_working_3-way'!U114/(3*'OddsRatio_working_3-way'!X114^(1/3))*SIN(('OddsRatio_working_3-way'!Y114)/3)</f>
        <v>-0.10834773411959336</v>
      </c>
      <c r="AJ114" s="11">
        <f>'OddsRatio_working_3-way'!U114/(3*'OddsRatio_working_3-way'!X114^(1/3))*SIN(('OddsRatio_working_3-way'!Y114+2*PI())/3)</f>
        <v>-0.40795050951305112</v>
      </c>
      <c r="AK114" s="11">
        <f>'OddsRatio_working_3-way'!U114/(3*'OddsRatio_working_3-way'!X114^(1/3))*SIN(('OddsRatio_working_3-way'!Y114+4*PI())/3)</f>
        <v>0.51629824363264443</v>
      </c>
      <c r="AL114" s="11">
        <f>'OddsRatio_working_3-way'!Z114+'OddsRatio_working_3-way'!AF114</f>
        <v>1.0672305328536866</v>
      </c>
      <c r="AM114" s="11">
        <f>'OddsRatio_working_3-way'!AA114+'OddsRatio_working_3-way'!AG114</f>
        <v>-0.72127904680694299</v>
      </c>
      <c r="AN114" s="11">
        <f>'OddsRatio_working_3-way'!AB114+'OddsRatio_working_3-way'!AH114</f>
        <v>-0.34595148604674392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1.0672305328536866</v>
      </c>
      <c r="AS114" s="11">
        <f>IF(('OddsRatio_working_3-way'!X114=0),IF(Q114&gt;0,-Q114^(1/3),(-Q114)^(1/3)),'OddsRatio_working_3-way'!AM114-'OddsRatio_working_3-way'!R114/3)</f>
        <v>-0.72127904680694299</v>
      </c>
      <c r="AT114" s="11">
        <f>IF(('OddsRatio_working_3-way'!X114=0),IF(Q114&gt;0,-Q114^(1/3),(-Q114)^(1/3)),'OddsRatio_working_3-way'!AN114-'OddsRatio_working_3-way'!R114/3)</f>
        <v>-0.34595148604674392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IF('True_Odds_Calculator_3-way'!A114="","",'True_Odds_Calculator_3-way'!A114)</f>
        <v>5.37</v>
      </c>
      <c r="B115" s="4">
        <f>IF('True_Odds_Calculator_3-way'!B114="","",'True_Odds_Calculator_3-way'!B114)</f>
        <v>4.0599999999999996</v>
      </c>
      <c r="C115" s="4">
        <f>IF('True_Odds_Calculator_3-way'!C114="","",'True_Odds_Calculator_3-way'!C114)</f>
        <v>1.65</v>
      </c>
      <c r="D115" s="9">
        <f t="shared" si="26"/>
        <v>0.17619839274596275</v>
      </c>
      <c r="E115" s="9">
        <f t="shared" si="27"/>
        <v>0.2339802848485879</v>
      </c>
      <c r="F115" s="9">
        <f t="shared" si="28"/>
        <v>0.58982132240544938</v>
      </c>
      <c r="G115" s="9">
        <f t="shared" si="29"/>
        <v>1.0698903132268343</v>
      </c>
      <c r="H115" s="9">
        <f t="shared" si="30"/>
        <v>5.6754206688012658</v>
      </c>
      <c r="I115" s="9">
        <f t="shared" si="31"/>
        <v>4.2738643584741114</v>
      </c>
      <c r="J115" s="9">
        <f t="shared" si="32"/>
        <v>1.6954287035974422</v>
      </c>
      <c r="K115" s="11">
        <f t="shared" si="33"/>
        <v>0.18621973929236499</v>
      </c>
      <c r="L115" s="11">
        <f t="shared" si="34"/>
        <v>0.24630541871921185</v>
      </c>
      <c r="M115" s="11">
        <f t="shared" si="35"/>
        <v>0.60606060606060608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-0.24161948627369545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0.22460897051534695</v>
      </c>
      <c r="Q115" s="11">
        <f>2*'OddsRatio_working_3-way'!K115*'OddsRatio_working_3-way'!L115*'OddsRatio_working_3-way'!M115</f>
        <v>5.5596279830531427E-2</v>
      </c>
      <c r="R115" s="11">
        <f t="shared" si="36"/>
        <v>0</v>
      </c>
      <c r="S115" s="11">
        <f t="shared" si="37"/>
        <v>-0.9295979143872537</v>
      </c>
      <c r="T115" s="11">
        <f t="shared" si="38"/>
        <v>-0.23009849366021132</v>
      </c>
      <c r="U115" s="11">
        <f>'OddsRatio_working_3-way'!S115-'OddsRatio_working_3-way'!R115^2/3</f>
        <v>-0.9295979143872537</v>
      </c>
      <c r="V115" s="11">
        <f>'OddsRatio_working_3-way'!S115*'OddsRatio_working_3-way'!R115/3-2*'OddsRatio_working_3-way'!R115^3/27-'OddsRatio_working_3-way'!T115</f>
        <v>0.23009849366021132</v>
      </c>
      <c r="W115" s="11">
        <f>'OddsRatio_working_3-way'!V115^2+4*'OddsRatio_working_3-way'!U115^3/27</f>
        <v>-6.6064188320905298E-2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0.17248877145020455</v>
      </c>
      <c r="Y115" s="11">
        <f>IF('OddsRatio_working_3-way'!W115&gt;=0,IF('OddsRatio_working_3-way'!V115+SQRT('OddsRatio_working_3-way'!W115)&gt;0,0,PI()),ACOS('OddsRatio_working_3-way'!V115/(2*'OddsRatio_working_3-way'!X115)))</f>
        <v>0.84062731021374792</v>
      </c>
      <c r="Z115" s="11">
        <f>'OddsRatio_working_3-way'!X115^(1/3)*COS('OddsRatio_working_3-way'!Y115/3)</f>
        <v>0.53494515661341713</v>
      </c>
      <c r="AA115" s="11">
        <f>'OddsRatio_working_3-way'!X115^(1/3)*COS(('OddsRatio_working_3-way'!Y115+2*PI())/3)</f>
        <v>-0.40079451258122473</v>
      </c>
      <c r="AB115" s="11">
        <f>'OddsRatio_working_3-way'!X115^(1/3)*COS(('OddsRatio_working_3-way'!Y115+4*PI())/3)</f>
        <v>-0.13415064403219257</v>
      </c>
      <c r="AC115" s="11">
        <f>'OddsRatio_working_3-way'!X115^(1/3)*SIN('OddsRatio_working_3-way'!Y115/3)</f>
        <v>0.15394690928454699</v>
      </c>
      <c r="AD115" s="11">
        <f>'OddsRatio_working_3-way'!X115^(1/3)*SIN(('OddsRatio_working_3-way'!Y115+2*PI())/3)</f>
        <v>0.38630264061639086</v>
      </c>
      <c r="AE115" s="11">
        <f>'OddsRatio_working_3-way'!X115^(1/3)*SIN(('OddsRatio_working_3-way'!Y115+4*PI())/3)</f>
        <v>-0.54024954990093776</v>
      </c>
      <c r="AF115" s="11">
        <f>-'OddsRatio_working_3-way'!U115/(3*'OddsRatio_working_3-way'!X115^(1/3))*COS(('OddsRatio_working_3-way'!Y115)/3)</f>
        <v>0.53494515661341713</v>
      </c>
      <c r="AG115" s="11">
        <f>-'OddsRatio_working_3-way'!U115/(3*'OddsRatio_working_3-way'!X115^(1/3))*COS(('OddsRatio_working_3-way'!Y115+2*PI())/3)</f>
        <v>-0.40079451258122473</v>
      </c>
      <c r="AH115" s="11">
        <f>-'OddsRatio_working_3-way'!U115/(3*'OddsRatio_working_3-way'!X115^(1/3))*COS(('OddsRatio_working_3-way'!Y115+4*PI())/3)</f>
        <v>-0.13415064403219257</v>
      </c>
      <c r="AI115" s="11">
        <f>'OddsRatio_working_3-way'!U115/(3*'OddsRatio_working_3-way'!X115^(1/3))*SIN(('OddsRatio_working_3-way'!Y115)/3)</f>
        <v>-0.15394690928454699</v>
      </c>
      <c r="AJ115" s="11">
        <f>'OddsRatio_working_3-way'!U115/(3*'OddsRatio_working_3-way'!X115^(1/3))*SIN(('OddsRatio_working_3-way'!Y115+2*PI())/3)</f>
        <v>-0.38630264061639086</v>
      </c>
      <c r="AK115" s="11">
        <f>'OddsRatio_working_3-way'!U115/(3*'OddsRatio_working_3-way'!X115^(1/3))*SIN(('OddsRatio_working_3-way'!Y115+4*PI())/3)</f>
        <v>0.54024954990093776</v>
      </c>
      <c r="AL115" s="11">
        <f>'OddsRatio_working_3-way'!Z115+'OddsRatio_working_3-way'!AF115</f>
        <v>1.0698903132268343</v>
      </c>
      <c r="AM115" s="11">
        <f>'OddsRatio_working_3-way'!AA115+'OddsRatio_working_3-way'!AG115</f>
        <v>-0.80158902516244945</v>
      </c>
      <c r="AN115" s="11">
        <f>'OddsRatio_working_3-way'!AB115+'OddsRatio_working_3-way'!AH115</f>
        <v>-0.26830128806438514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1.0698903132268343</v>
      </c>
      <c r="AS115" s="11">
        <f>IF(('OddsRatio_working_3-way'!X115=0),IF(Q115&gt;0,-Q115^(1/3),(-Q115)^(1/3)),'OddsRatio_working_3-way'!AM115-'OddsRatio_working_3-way'!R115/3)</f>
        <v>-0.80158902516244945</v>
      </c>
      <c r="AT115" s="11">
        <f>IF(('OddsRatio_working_3-way'!X115=0),IF(Q115&gt;0,-Q115^(1/3),(-Q115)^(1/3)),'OddsRatio_working_3-way'!AN115-'OddsRatio_working_3-way'!R115/3)</f>
        <v>-0.26830128806438514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IF('True_Odds_Calculator_3-way'!A115="","",'True_Odds_Calculator_3-way'!A115)</f>
        <v>1.65</v>
      </c>
      <c r="B116" s="4">
        <f>IF('True_Odds_Calculator_3-way'!B115="","",'True_Odds_Calculator_3-way'!B115)</f>
        <v>4.0999999999999996</v>
      </c>
      <c r="C116" s="4">
        <f>IF('True_Odds_Calculator_3-way'!C115="","",'True_Odds_Calculator_3-way'!C115)</f>
        <v>5.49</v>
      </c>
      <c r="D116" s="9">
        <f t="shared" si="26"/>
        <v>0.59248877702545422</v>
      </c>
      <c r="E116" s="9">
        <f t="shared" si="27"/>
        <v>0.23363086742095329</v>
      </c>
      <c r="F116" s="9">
        <f t="shared" si="28"/>
        <v>0.17388035555359244</v>
      </c>
      <c r="G116" s="9">
        <f t="shared" si="29"/>
        <v>1.0581472043829587</v>
      </c>
      <c r="H116" s="9">
        <f t="shared" si="30"/>
        <v>1.6877956828489233</v>
      </c>
      <c r="I116" s="9">
        <f t="shared" si="31"/>
        <v>4.2802563335871708</v>
      </c>
      <c r="J116" s="9">
        <f t="shared" si="32"/>
        <v>5.7510809476794842</v>
      </c>
      <c r="K116" s="11">
        <f t="shared" si="33"/>
        <v>0.60606060606060608</v>
      </c>
      <c r="L116" s="11">
        <f t="shared" si="34"/>
        <v>0.24390243902439027</v>
      </c>
      <c r="M116" s="11">
        <f t="shared" si="35"/>
        <v>0.18214936247723132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-0.24360222241069895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0.2218641163063394</v>
      </c>
      <c r="Q116" s="11">
        <f>2*'OddsRatio_working_3-way'!K116*'OddsRatio_working_3-way'!L116*'OddsRatio_working_3-way'!M116</f>
        <v>5.3850513666587239E-2</v>
      </c>
      <c r="R116" s="11">
        <f t="shared" si="36"/>
        <v>0</v>
      </c>
      <c r="S116" s="11">
        <f t="shared" si="37"/>
        <v>-0.91076392534830652</v>
      </c>
      <c r="T116" s="11">
        <f t="shared" si="38"/>
        <v>-0.22105920518162783</v>
      </c>
      <c r="U116" s="11">
        <f>'OddsRatio_working_3-way'!S116-'OddsRatio_working_3-way'!R116^2/3</f>
        <v>-0.91076392534830652</v>
      </c>
      <c r="V116" s="11">
        <f>'OddsRatio_working_3-way'!S116*'OddsRatio_working_3-way'!R116/3-2*'OddsRatio_working_3-way'!R116^3/27-'OddsRatio_working_3-way'!T116</f>
        <v>0.22105920518162783</v>
      </c>
      <c r="W116" s="11">
        <f>'OddsRatio_working_3-way'!V116^2+4*'OddsRatio_working_3-way'!U116^3/27</f>
        <v>-6.3054370525548603E-2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0.16727338604891817</v>
      </c>
      <c r="Y116" s="11">
        <f>IF('OddsRatio_working_3-way'!W116&gt;=0,IF('OddsRatio_working_3-way'!V116+SQRT('OddsRatio_working_3-way'!W116)&gt;0,0,PI()),ACOS('OddsRatio_working_3-way'!V116/(2*'OddsRatio_working_3-way'!X116)))</f>
        <v>0.84894924138732619</v>
      </c>
      <c r="Z116" s="11">
        <f>'OddsRatio_working_3-way'!X116^(1/3)*COS('OddsRatio_working_3-way'!Y116/3)</f>
        <v>0.52907360219147936</v>
      </c>
      <c r="AA116" s="11">
        <f>'OddsRatio_working_3-way'!X116^(1/3)*COS(('OddsRatio_working_3-way'!Y116+2*PI())/3)</f>
        <v>-0.39777277197138511</v>
      </c>
      <c r="AB116" s="11">
        <f>'OddsRatio_working_3-way'!X116^(1/3)*COS(('OddsRatio_working_3-way'!Y116+4*PI())/3)</f>
        <v>-0.13130083022009467</v>
      </c>
      <c r="AC116" s="11">
        <f>'OddsRatio_working_3-way'!X116^(1/3)*SIN('OddsRatio_working_3-way'!Y116/3)</f>
        <v>0.15384764730159003</v>
      </c>
      <c r="AD116" s="11">
        <f>'OddsRatio_working_3-way'!X116^(1/3)*SIN(('OddsRatio_working_3-way'!Y116+2*PI())/3)</f>
        <v>0.3812673563187684</v>
      </c>
      <c r="AE116" s="11">
        <f>'OddsRatio_working_3-way'!X116^(1/3)*SIN(('OddsRatio_working_3-way'!Y116+4*PI())/3)</f>
        <v>-0.53511500362035824</v>
      </c>
      <c r="AF116" s="11">
        <f>-'OddsRatio_working_3-way'!U116/(3*'OddsRatio_working_3-way'!X116^(1/3))*COS(('OddsRatio_working_3-way'!Y116)/3)</f>
        <v>0.52907360219147936</v>
      </c>
      <c r="AG116" s="11">
        <f>-'OddsRatio_working_3-way'!U116/(3*'OddsRatio_working_3-way'!X116^(1/3))*COS(('OddsRatio_working_3-way'!Y116+2*PI())/3)</f>
        <v>-0.39777277197138511</v>
      </c>
      <c r="AH116" s="11">
        <f>-'OddsRatio_working_3-way'!U116/(3*'OddsRatio_working_3-way'!X116^(1/3))*COS(('OddsRatio_working_3-way'!Y116+4*PI())/3)</f>
        <v>-0.13130083022009467</v>
      </c>
      <c r="AI116" s="11">
        <f>'OddsRatio_working_3-way'!U116/(3*'OddsRatio_working_3-way'!X116^(1/3))*SIN(('OddsRatio_working_3-way'!Y116)/3)</f>
        <v>-0.15384764730159003</v>
      </c>
      <c r="AJ116" s="11">
        <f>'OddsRatio_working_3-way'!U116/(3*'OddsRatio_working_3-way'!X116^(1/3))*SIN(('OddsRatio_working_3-way'!Y116+2*PI())/3)</f>
        <v>-0.3812673563187684</v>
      </c>
      <c r="AK116" s="11">
        <f>'OddsRatio_working_3-way'!U116/(3*'OddsRatio_working_3-way'!X116^(1/3))*SIN(('OddsRatio_working_3-way'!Y116+4*PI())/3)</f>
        <v>0.53511500362035824</v>
      </c>
      <c r="AL116" s="11">
        <f>'OddsRatio_working_3-way'!Z116+'OddsRatio_working_3-way'!AF116</f>
        <v>1.0581472043829587</v>
      </c>
      <c r="AM116" s="11">
        <f>'OddsRatio_working_3-way'!AA116+'OddsRatio_working_3-way'!AG116</f>
        <v>-0.79554554394277022</v>
      </c>
      <c r="AN116" s="11">
        <f>'OddsRatio_working_3-way'!AB116+'OddsRatio_working_3-way'!AH116</f>
        <v>-0.26260166044018934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1.0581472043829587</v>
      </c>
      <c r="AS116" s="11">
        <f>IF(('OddsRatio_working_3-way'!X116=0),IF(Q116&gt;0,-Q116^(1/3),(-Q116)^(1/3)),'OddsRatio_working_3-way'!AM116-'OddsRatio_working_3-way'!R116/3)</f>
        <v>-0.79554554394277022</v>
      </c>
      <c r="AT116" s="11">
        <f>IF(('OddsRatio_working_3-way'!X116=0),IF(Q116&gt;0,-Q116^(1/3),(-Q116)^(1/3)),'OddsRatio_working_3-way'!AN116-'OddsRatio_working_3-way'!R116/3)</f>
        <v>-0.26260166044018934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IF('True_Odds_Calculator_3-way'!A116="","",'True_Odds_Calculator_3-way'!A116)</f>
        <v>2.67</v>
      </c>
      <c r="B117" s="4">
        <f>IF('True_Odds_Calculator_3-way'!B116="","",'True_Odds_Calculator_3-way'!B116)</f>
        <v>2.96</v>
      </c>
      <c r="C117" s="4">
        <f>IF('True_Odds_Calculator_3-way'!C116="","",'True_Odds_Calculator_3-way'!C116)</f>
        <v>3.06</v>
      </c>
      <c r="D117" s="9">
        <f t="shared" si="26"/>
        <v>0.36097676092370101</v>
      </c>
      <c r="E117" s="9">
        <f t="shared" si="27"/>
        <v>0.32492090324134454</v>
      </c>
      <c r="F117" s="9">
        <f t="shared" si="28"/>
        <v>0.31410233583495445</v>
      </c>
      <c r="G117" s="9">
        <f t="shared" si="29"/>
        <v>1.0600367878927037</v>
      </c>
      <c r="H117" s="9">
        <f t="shared" si="30"/>
        <v>2.7702614357808151</v>
      </c>
      <c r="I117" s="9">
        <f t="shared" si="31"/>
        <v>3.0776721042696988</v>
      </c>
      <c r="J117" s="9">
        <f t="shared" si="32"/>
        <v>3.1836757830589693</v>
      </c>
      <c r="K117" s="11">
        <f t="shared" si="33"/>
        <v>0.37453183520599254</v>
      </c>
      <c r="L117" s="11">
        <f t="shared" si="34"/>
        <v>0.33783783783783783</v>
      </c>
      <c r="M117" s="11">
        <f t="shared" si="35"/>
        <v>0.32679738562091504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-0.27881450518595252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0.23528154724453476</v>
      </c>
      <c r="Q117" s="11">
        <f>2*'OddsRatio_working_3-way'!K117*'OddsRatio_working_3-way'!L117*'OddsRatio_working_3-way'!M117</f>
        <v>8.2700016606163343E-2</v>
      </c>
      <c r="R117" s="11">
        <f t="shared" si="36"/>
        <v>0</v>
      </c>
      <c r="S117" s="11">
        <f t="shared" si="37"/>
        <v>-0.84386408478861641</v>
      </c>
      <c r="T117" s="11">
        <f t="shared" si="38"/>
        <v>-0.2966130350750848</v>
      </c>
      <c r="U117" s="11">
        <f>'OddsRatio_working_3-way'!S117-'OddsRatio_working_3-way'!R117^2/3</f>
        <v>-0.84386408478861641</v>
      </c>
      <c r="V117" s="11">
        <f>'OddsRatio_working_3-way'!S117*'OddsRatio_working_3-way'!R117/3-2*'OddsRatio_working_3-way'!R117^3/27-'OddsRatio_working_3-way'!T117</f>
        <v>0.2966130350750848</v>
      </c>
      <c r="W117" s="11">
        <f>'OddsRatio_working_3-way'!V117^2+4*'OddsRatio_working_3-way'!U117^3/27</f>
        <v>-1.0460672571667717E-3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0.14918558897696876</v>
      </c>
      <c r="Y117" s="11">
        <f>IF('OddsRatio_working_3-way'!W117&gt;=0,IF('OddsRatio_working_3-way'!V117+SQRT('OddsRatio_working_3-way'!W117)&gt;0,0,PI()),ACOS('OddsRatio_working_3-way'!V117/(2*'OddsRatio_working_3-way'!X117)))</f>
        <v>0.10861183037533828</v>
      </c>
      <c r="Z117" s="11">
        <f>'OddsRatio_working_3-way'!X117^(1/3)*COS('OddsRatio_working_3-way'!Y117/3)</f>
        <v>0.53001839394635186</v>
      </c>
      <c r="AA117" s="11">
        <f>'OddsRatio_working_3-way'!X117^(1/3)*COS(('OddsRatio_working_3-way'!Y117+2*PI())/3)</f>
        <v>-0.28163441143950235</v>
      </c>
      <c r="AB117" s="11">
        <f>'OddsRatio_working_3-way'!X117^(1/3)*COS(('OddsRatio_working_3-way'!Y117+4*PI())/3)</f>
        <v>-0.2483839825068497</v>
      </c>
      <c r="AC117" s="11">
        <f>'OddsRatio_working_3-way'!X117^(1/3)*SIN('OddsRatio_working_3-way'!Y117/3)</f>
        <v>1.9197144094937744E-2</v>
      </c>
      <c r="AD117" s="11">
        <f>'OddsRatio_working_3-way'!X117^(1/3)*SIN(('OddsRatio_working_3-way'!Y117+2*PI())/3)</f>
        <v>0.44941082158310036</v>
      </c>
      <c r="AE117" s="11">
        <f>'OddsRatio_working_3-way'!X117^(1/3)*SIN(('OddsRatio_working_3-way'!Y117+4*PI())/3)</f>
        <v>-0.46860796567803781</v>
      </c>
      <c r="AF117" s="11">
        <f>-'OddsRatio_working_3-way'!U117/(3*'OddsRatio_working_3-way'!X117^(1/3))*COS(('OddsRatio_working_3-way'!Y117)/3)</f>
        <v>0.53001839394635186</v>
      </c>
      <c r="AG117" s="11">
        <f>-'OddsRatio_working_3-way'!U117/(3*'OddsRatio_working_3-way'!X117^(1/3))*COS(('OddsRatio_working_3-way'!Y117+2*PI())/3)</f>
        <v>-0.28163441143950235</v>
      </c>
      <c r="AH117" s="11">
        <f>-'OddsRatio_working_3-way'!U117/(3*'OddsRatio_working_3-way'!X117^(1/3))*COS(('OddsRatio_working_3-way'!Y117+4*PI())/3)</f>
        <v>-0.2483839825068497</v>
      </c>
      <c r="AI117" s="11">
        <f>'OddsRatio_working_3-way'!U117/(3*'OddsRatio_working_3-way'!X117^(1/3))*SIN(('OddsRatio_working_3-way'!Y117)/3)</f>
        <v>-1.9197144094937744E-2</v>
      </c>
      <c r="AJ117" s="11">
        <f>'OddsRatio_working_3-way'!U117/(3*'OddsRatio_working_3-way'!X117^(1/3))*SIN(('OddsRatio_working_3-way'!Y117+2*PI())/3)</f>
        <v>-0.44941082158310036</v>
      </c>
      <c r="AK117" s="11">
        <f>'OddsRatio_working_3-way'!U117/(3*'OddsRatio_working_3-way'!X117^(1/3))*SIN(('OddsRatio_working_3-way'!Y117+4*PI())/3)</f>
        <v>0.46860796567803781</v>
      </c>
      <c r="AL117" s="11">
        <f>'OddsRatio_working_3-way'!Z117+'OddsRatio_working_3-way'!AF117</f>
        <v>1.0600367878927037</v>
      </c>
      <c r="AM117" s="11">
        <f>'OddsRatio_working_3-way'!AA117+'OddsRatio_working_3-way'!AG117</f>
        <v>-0.5632688228790047</v>
      </c>
      <c r="AN117" s="11">
        <f>'OddsRatio_working_3-way'!AB117+'OddsRatio_working_3-way'!AH117</f>
        <v>-0.49676796501369941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1.0600367878927037</v>
      </c>
      <c r="AS117" s="11">
        <f>IF(('OddsRatio_working_3-way'!X117=0),IF(Q117&gt;0,-Q117^(1/3),(-Q117)^(1/3)),'OddsRatio_working_3-way'!AM117-'OddsRatio_working_3-way'!R117/3)</f>
        <v>-0.5632688228790047</v>
      </c>
      <c r="AT117" s="11">
        <f>IF(('OddsRatio_working_3-way'!X117=0),IF(Q117&gt;0,-Q117^(1/3),(-Q117)^(1/3)),'OddsRatio_working_3-way'!AN117-'OddsRatio_working_3-way'!R117/3)</f>
        <v>-0.49676796501369941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IF('True_Odds_Calculator_3-way'!A117="","",'True_Odds_Calculator_3-way'!A117)</f>
        <v>3.24</v>
      </c>
      <c r="B118" s="4">
        <f>IF('True_Odds_Calculator_3-way'!B117="","",'True_Odds_Calculator_3-way'!B117)</f>
        <v>3.15</v>
      </c>
      <c r="C118" s="4">
        <f>IF('True_Odds_Calculator_3-way'!C117="","",'True_Odds_Calculator_3-way'!C117)</f>
        <v>2.34</v>
      </c>
      <c r="D118" s="9">
        <f t="shared" si="26"/>
        <v>0.2918005236003765</v>
      </c>
      <c r="E118" s="9">
        <f t="shared" si="27"/>
        <v>0.3003467223667437</v>
      </c>
      <c r="F118" s="9">
        <f t="shared" si="28"/>
        <v>0.40785275403287963</v>
      </c>
      <c r="G118" s="9">
        <f t="shared" si="29"/>
        <v>1.0834815394935027</v>
      </c>
      <c r="H118" s="9">
        <f t="shared" si="30"/>
        <v>3.4269986484654469</v>
      </c>
      <c r="I118" s="9">
        <f t="shared" si="31"/>
        <v>3.3294853099110311</v>
      </c>
      <c r="J118" s="9">
        <f t="shared" si="32"/>
        <v>2.4518652629212934</v>
      </c>
      <c r="K118" s="11">
        <f t="shared" si="33"/>
        <v>0.30864197530864196</v>
      </c>
      <c r="L118" s="11">
        <f t="shared" si="34"/>
        <v>0.31746031746031744</v>
      </c>
      <c r="M118" s="11">
        <f t="shared" si="35"/>
        <v>0.42735042735042739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-0.2702214718675624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0.23992925227493131</v>
      </c>
      <c r="Q118" s="11">
        <f>2*'OddsRatio_working_3-way'!K118*'OddsRatio_working_3-way'!L118*'OddsRatio_working_3-way'!M118</f>
        <v>8.3744939712017907E-2</v>
      </c>
      <c r="R118" s="11">
        <f t="shared" si="36"/>
        <v>0</v>
      </c>
      <c r="S118" s="11">
        <f t="shared" si="37"/>
        <v>-0.88789854713145244</v>
      </c>
      <c r="T118" s="11">
        <f t="shared" si="38"/>
        <v>-0.30991223285565528</v>
      </c>
      <c r="U118" s="11">
        <f>'OddsRatio_working_3-way'!S118-'OddsRatio_working_3-way'!R118^2/3</f>
        <v>-0.88789854713145244</v>
      </c>
      <c r="V118" s="11">
        <f>'OddsRatio_working_3-way'!S118*'OddsRatio_working_3-way'!R118/3-2*'OddsRatio_working_3-way'!R118^3/27-'OddsRatio_working_3-way'!T118</f>
        <v>0.30991223285565528</v>
      </c>
      <c r="W118" s="11">
        <f>'OddsRatio_working_3-way'!V118^2+4*'OddsRatio_working_3-way'!U118^3/27</f>
        <v>-7.6562004103242348E-3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0.1610138134477149</v>
      </c>
      <c r="Y118" s="11">
        <f>IF('OddsRatio_working_3-way'!W118&gt;=0,IF('OddsRatio_working_3-way'!V118+SQRT('OddsRatio_working_3-way'!W118)&gt;0,0,PI()),ACOS('OddsRatio_working_3-way'!V118/(2*'OddsRatio_working_3-way'!X118)))</f>
        <v>0.27517456425603593</v>
      </c>
      <c r="Z118" s="11">
        <f>'OddsRatio_working_3-way'!X118^(1/3)*COS('OddsRatio_working_3-way'!Y118/3)</f>
        <v>0.54174076974675123</v>
      </c>
      <c r="AA118" s="11">
        <f>'OddsRatio_working_3-way'!X118^(1/3)*COS(('OddsRatio_working_3-way'!Y118+2*PI())/3)</f>
        <v>-0.31402522908015251</v>
      </c>
      <c r="AB118" s="11">
        <f>'OddsRatio_working_3-way'!X118^(1/3)*COS(('OddsRatio_working_3-way'!Y118+4*PI())/3)</f>
        <v>-0.22771554066659863</v>
      </c>
      <c r="AC118" s="11">
        <f>'OddsRatio_working_3-way'!X118^(1/3)*SIN('OddsRatio_working_3-way'!Y118/3)</f>
        <v>4.9830921839238117E-2</v>
      </c>
      <c r="AD118" s="11">
        <f>'OddsRatio_working_3-way'!X118^(1/3)*SIN(('OddsRatio_working_3-way'!Y118+2*PI())/3)</f>
        <v>0.44424580794680385</v>
      </c>
      <c r="AE118" s="11">
        <f>'OddsRatio_working_3-way'!X118^(1/3)*SIN(('OddsRatio_working_3-way'!Y118+4*PI())/3)</f>
        <v>-0.49407672978604189</v>
      </c>
      <c r="AF118" s="11">
        <f>-'OddsRatio_working_3-way'!U118/(3*'OddsRatio_working_3-way'!X118^(1/3))*COS(('OddsRatio_working_3-way'!Y118)/3)</f>
        <v>0.54174076974675134</v>
      </c>
      <c r="AG118" s="11">
        <f>-'OddsRatio_working_3-way'!U118/(3*'OddsRatio_working_3-way'!X118^(1/3))*COS(('OddsRatio_working_3-way'!Y118+2*PI())/3)</f>
        <v>-0.31402522908015257</v>
      </c>
      <c r="AH118" s="11">
        <f>-'OddsRatio_working_3-way'!U118/(3*'OddsRatio_working_3-way'!X118^(1/3))*COS(('OddsRatio_working_3-way'!Y118+4*PI())/3)</f>
        <v>-0.22771554066659866</v>
      </c>
      <c r="AI118" s="11">
        <f>'OddsRatio_working_3-way'!U118/(3*'OddsRatio_working_3-way'!X118^(1/3))*SIN(('OddsRatio_working_3-way'!Y118)/3)</f>
        <v>-4.9830921839238131E-2</v>
      </c>
      <c r="AJ118" s="11">
        <f>'OddsRatio_working_3-way'!U118/(3*'OddsRatio_working_3-way'!X118^(1/3))*SIN(('OddsRatio_working_3-way'!Y118+2*PI())/3)</f>
        <v>-0.44424580794680391</v>
      </c>
      <c r="AK118" s="11">
        <f>'OddsRatio_working_3-way'!U118/(3*'OddsRatio_working_3-way'!X118^(1/3))*SIN(('OddsRatio_working_3-way'!Y118+4*PI())/3)</f>
        <v>0.494076729786042</v>
      </c>
      <c r="AL118" s="11">
        <f>'OddsRatio_working_3-way'!Z118+'OddsRatio_working_3-way'!AF118</f>
        <v>1.0834815394935027</v>
      </c>
      <c r="AM118" s="11">
        <f>'OddsRatio_working_3-way'!AA118+'OddsRatio_working_3-way'!AG118</f>
        <v>-0.62805045816030503</v>
      </c>
      <c r="AN118" s="11">
        <f>'OddsRatio_working_3-way'!AB118+'OddsRatio_working_3-way'!AH118</f>
        <v>-0.45543108133319732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1.0834815394935027</v>
      </c>
      <c r="AS118" s="11">
        <f>IF(('OddsRatio_working_3-way'!X118=0),IF(Q118&gt;0,-Q118^(1/3),(-Q118)^(1/3)),'OddsRatio_working_3-way'!AM118-'OddsRatio_working_3-way'!R118/3)</f>
        <v>-0.62805045816030503</v>
      </c>
      <c r="AT118" s="11">
        <f>IF(('OddsRatio_working_3-way'!X118=0),IF(Q118&gt;0,-Q118^(1/3),(-Q118)^(1/3)),'OddsRatio_working_3-way'!AN118-'OddsRatio_working_3-way'!R118/3)</f>
        <v>-0.45543108133319732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IF('True_Odds_Calculator_3-way'!A118="","",'True_Odds_Calculator_3-way'!A118)</f>
        <v>1.68</v>
      </c>
      <c r="B119" s="4">
        <f>IF('True_Odds_Calculator_3-way'!B118="","",'True_Odds_Calculator_3-way'!B118)</f>
        <v>3.58</v>
      </c>
      <c r="C119" s="4">
        <f>IF('True_Odds_Calculator_3-way'!C118="","",'True_Odds_Calculator_3-way'!C118)</f>
        <v>5.33</v>
      </c>
      <c r="D119" s="9">
        <f t="shared" si="26"/>
        <v>0.56948268493381504</v>
      </c>
      <c r="E119" s="9">
        <f t="shared" si="27"/>
        <v>0.25851311527672016</v>
      </c>
      <c r="F119" s="9">
        <f t="shared" si="28"/>
        <v>0.17200419978946474</v>
      </c>
      <c r="G119" s="9">
        <f t="shared" si="29"/>
        <v>1.1117347645088147</v>
      </c>
      <c r="H119" s="9">
        <f t="shared" si="30"/>
        <v>1.7559796398659941</v>
      </c>
      <c r="I119" s="9">
        <f t="shared" si="31"/>
        <v>3.8682756924327424</v>
      </c>
      <c r="J119" s="9">
        <f t="shared" si="32"/>
        <v>5.8138115303231688</v>
      </c>
      <c r="K119" s="11">
        <f t="shared" si="33"/>
        <v>0.59523809523809523</v>
      </c>
      <c r="L119" s="11">
        <f t="shared" si="34"/>
        <v>0.27932960893854747</v>
      </c>
      <c r="M119" s="11">
        <f t="shared" si="35"/>
        <v>0.18761726078799248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-0.2369719801931276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0.2367675926743919</v>
      </c>
      <c r="Q119" s="11">
        <f>2*'OddsRatio_working_3-way'!K119*'OddsRatio_working_3-way'!L119*'OddsRatio_working_3-way'!M119</f>
        <v>6.2389352483370734E-2</v>
      </c>
      <c r="R119" s="11">
        <f t="shared" si="36"/>
        <v>0</v>
      </c>
      <c r="S119" s="11">
        <f t="shared" si="37"/>
        <v>-0.99913750343576857</v>
      </c>
      <c r="T119" s="11">
        <f t="shared" si="38"/>
        <v>-0.26327733950876647</v>
      </c>
      <c r="U119" s="11">
        <f>'OddsRatio_working_3-way'!S119-'OddsRatio_working_3-way'!R119^2/3</f>
        <v>-0.99913750343576857</v>
      </c>
      <c r="V119" s="11">
        <f>'OddsRatio_working_3-way'!S119*'OddsRatio_working_3-way'!R119/3-2*'OddsRatio_working_3-way'!R119^3/27-'OddsRatio_working_3-way'!T119</f>
        <v>0.26327733950876647</v>
      </c>
      <c r="W119" s="11">
        <f>'OddsRatio_working_3-way'!V119^2+4*'OddsRatio_working_3-way'!U119^3/27</f>
        <v>-7.8450189370321152E-2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0.19220116211220956</v>
      </c>
      <c r="Y119" s="11">
        <f>IF('OddsRatio_working_3-way'!W119&gt;=0,IF('OddsRatio_working_3-way'!V119+SQRT('OddsRatio_working_3-way'!W119)&gt;0,0,PI()),ACOS('OddsRatio_working_3-way'!V119/(2*'OddsRatio_working_3-way'!X119)))</f>
        <v>0.81632920938111786</v>
      </c>
      <c r="Z119" s="11">
        <f>'OddsRatio_working_3-way'!X119^(1/3)*COS('OddsRatio_working_3-way'!Y119/3)</f>
        <v>0.55586738225440735</v>
      </c>
      <c r="AA119" s="11">
        <f>'OddsRatio_working_3-way'!X119^(1/3)*COS(('OddsRatio_working_3-way'!Y119+2*PI())/3)</f>
        <v>-0.41225779867371481</v>
      </c>
      <c r="AB119" s="11">
        <f>'OddsRatio_working_3-way'!X119^(1/3)*COS(('OddsRatio_working_3-way'!Y119+4*PI())/3)</f>
        <v>-0.14360958358069259</v>
      </c>
      <c r="AC119" s="11">
        <f>'OddsRatio_working_3-way'!X119^(1/3)*SIN('OddsRatio_working_3-way'!Y119/3)</f>
        <v>0.15510411930126877</v>
      </c>
      <c r="AD119" s="11">
        <f>'OddsRatio_working_3-way'!X119^(1/3)*SIN(('OddsRatio_working_3-way'!Y119+2*PI())/3)</f>
        <v>0.40384321451683752</v>
      </c>
      <c r="AE119" s="11">
        <f>'OddsRatio_working_3-way'!X119^(1/3)*SIN(('OddsRatio_working_3-way'!Y119+4*PI())/3)</f>
        <v>-0.55894733381810635</v>
      </c>
      <c r="AF119" s="11">
        <f>-'OddsRatio_working_3-way'!U119/(3*'OddsRatio_working_3-way'!X119^(1/3))*COS(('OddsRatio_working_3-way'!Y119)/3)</f>
        <v>0.55586738225440724</v>
      </c>
      <c r="AG119" s="11">
        <f>-'OddsRatio_working_3-way'!U119/(3*'OddsRatio_working_3-way'!X119^(1/3))*COS(('OddsRatio_working_3-way'!Y119+2*PI())/3)</f>
        <v>-0.4122577986737147</v>
      </c>
      <c r="AH119" s="11">
        <f>-'OddsRatio_working_3-way'!U119/(3*'OddsRatio_working_3-way'!X119^(1/3))*COS(('OddsRatio_working_3-way'!Y119+4*PI())/3)</f>
        <v>-0.14360958358069256</v>
      </c>
      <c r="AI119" s="11">
        <f>'OddsRatio_working_3-way'!U119/(3*'OddsRatio_working_3-way'!X119^(1/3))*SIN(('OddsRatio_working_3-way'!Y119)/3)</f>
        <v>-0.15510411930126874</v>
      </c>
      <c r="AJ119" s="11">
        <f>'OddsRatio_working_3-way'!U119/(3*'OddsRatio_working_3-way'!X119^(1/3))*SIN(('OddsRatio_working_3-way'!Y119+2*PI())/3)</f>
        <v>-0.40384321451683747</v>
      </c>
      <c r="AK119" s="11">
        <f>'OddsRatio_working_3-way'!U119/(3*'OddsRatio_working_3-way'!X119^(1/3))*SIN(('OddsRatio_working_3-way'!Y119+4*PI())/3)</f>
        <v>0.55894733381810624</v>
      </c>
      <c r="AL119" s="11">
        <f>'OddsRatio_working_3-way'!Z119+'OddsRatio_working_3-way'!AF119</f>
        <v>1.1117347645088147</v>
      </c>
      <c r="AM119" s="11">
        <f>'OddsRatio_working_3-way'!AA119+'OddsRatio_working_3-way'!AG119</f>
        <v>-0.82451559734742952</v>
      </c>
      <c r="AN119" s="11">
        <f>'OddsRatio_working_3-way'!AB119+'OddsRatio_working_3-way'!AH119</f>
        <v>-0.28721916716138518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1.1117347645088147</v>
      </c>
      <c r="AS119" s="11">
        <f>IF(('OddsRatio_working_3-way'!X119=0),IF(Q119&gt;0,-Q119^(1/3),(-Q119)^(1/3)),'OddsRatio_working_3-way'!AM119-'OddsRatio_working_3-way'!R119/3)</f>
        <v>-0.82451559734742952</v>
      </c>
      <c r="AT119" s="11">
        <f>IF(('OddsRatio_working_3-way'!X119=0),IF(Q119&gt;0,-Q119^(1/3),(-Q119)^(1/3)),'OddsRatio_working_3-way'!AN119-'OddsRatio_working_3-way'!R119/3)</f>
        <v>-0.28721916716138518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IF('True_Odds_Calculator_3-way'!A119="","",'True_Odds_Calculator_3-way'!A119)</f>
        <v>1.56</v>
      </c>
      <c r="B120" s="4">
        <f>IF('True_Odds_Calculator_3-way'!B119="","",'True_Odds_Calculator_3-way'!B119)</f>
        <v>4.5</v>
      </c>
      <c r="C120" s="4">
        <f>IF('True_Odds_Calculator_3-way'!C119="","",'True_Odds_Calculator_3-way'!C119)</f>
        <v>5.67</v>
      </c>
      <c r="D120" s="9">
        <f t="shared" si="26"/>
        <v>0.62408934329975496</v>
      </c>
      <c r="E120" s="9">
        <f t="shared" si="27"/>
        <v>0.20988156985131085</v>
      </c>
      <c r="F120" s="9">
        <f t="shared" si="28"/>
        <v>0.16602908684893442</v>
      </c>
      <c r="G120" s="9">
        <f t="shared" si="29"/>
        <v>1.0755976480429186</v>
      </c>
      <c r="H120" s="9">
        <f t="shared" si="30"/>
        <v>1.6023346829040346</v>
      </c>
      <c r="I120" s="9">
        <f t="shared" si="31"/>
        <v>4.7645917681502148</v>
      </c>
      <c r="J120" s="9">
        <f t="shared" si="32"/>
        <v>6.0230410163604295</v>
      </c>
      <c r="K120" s="11">
        <f t="shared" si="33"/>
        <v>0.64102564102564097</v>
      </c>
      <c r="L120" s="11">
        <f t="shared" si="34"/>
        <v>0.22222222222222221</v>
      </c>
      <c r="M120" s="11">
        <f t="shared" si="35"/>
        <v>0.17636684303350969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-0.22996025465161285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0.21932799710577489</v>
      </c>
      <c r="Q120" s="11">
        <f>2*'OddsRatio_working_3-way'!K120*'OddsRatio_working_3-way'!L120*'OddsRatio_working_3-way'!M120</f>
        <v>5.0246963827210729E-2</v>
      </c>
      <c r="R120" s="11">
        <f t="shared" si="36"/>
        <v>0</v>
      </c>
      <c r="S120" s="11">
        <f t="shared" si="37"/>
        <v>-0.95376480356596527</v>
      </c>
      <c r="T120" s="11">
        <f t="shared" si="38"/>
        <v>-0.21850281868636084</v>
      </c>
      <c r="U120" s="11">
        <f>'OddsRatio_working_3-way'!S120-'OddsRatio_working_3-way'!R120^2/3</f>
        <v>-0.95376480356596527</v>
      </c>
      <c r="V120" s="11">
        <f>'OddsRatio_working_3-way'!S120*'OddsRatio_working_3-way'!R120/3-2*'OddsRatio_working_3-way'!R120^3/27-'OddsRatio_working_3-way'!T120</f>
        <v>0.21850281868636084</v>
      </c>
      <c r="W120" s="11">
        <f>'OddsRatio_working_3-way'!V120^2+4*'OddsRatio_working_3-way'!U120^3/27</f>
        <v>-8.0791133661968273E-2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0.17925862283015354</v>
      </c>
      <c r="Y120" s="11">
        <f>IF('OddsRatio_working_3-way'!W120&gt;=0,IF('OddsRatio_working_3-way'!V120+SQRT('OddsRatio_working_3-way'!W120)&gt;0,0,PI()),ACOS('OddsRatio_working_3-way'!V120/(2*'OddsRatio_working_3-way'!X120)))</f>
        <v>0.91541387021459331</v>
      </c>
      <c r="Z120" s="11">
        <f>'OddsRatio_working_3-way'!X120^(1/3)*COS('OddsRatio_working_3-way'!Y120/3)</f>
        <v>0.5377988240214594</v>
      </c>
      <c r="AA120" s="11">
        <f>'OddsRatio_working_3-way'!X120^(1/3)*COS(('OddsRatio_working_3-way'!Y120+2*PI())/3)</f>
        <v>-0.41559814940251111</v>
      </c>
      <c r="AB120" s="11">
        <f>'OddsRatio_working_3-way'!X120^(1/3)*COS(('OddsRatio_working_3-way'!Y120+4*PI())/3)</f>
        <v>-0.12220067461894822</v>
      </c>
      <c r="AC120" s="11">
        <f>'OddsRatio_working_3-way'!X120^(1/3)*SIN('OddsRatio_working_3-way'!Y120/3)</f>
        <v>0.16939311104584653</v>
      </c>
      <c r="AD120" s="11">
        <f>'OddsRatio_working_3-way'!X120^(1/3)*SIN(('OddsRatio_working_3-way'!Y120+2*PI())/3)</f>
        <v>0.3810508882050575</v>
      </c>
      <c r="AE120" s="11">
        <f>'OddsRatio_working_3-way'!X120^(1/3)*SIN(('OddsRatio_working_3-way'!Y120+4*PI())/3)</f>
        <v>-0.55044399925090393</v>
      </c>
      <c r="AF120" s="11">
        <f>-'OddsRatio_working_3-way'!U120/(3*'OddsRatio_working_3-way'!X120^(1/3))*COS(('OddsRatio_working_3-way'!Y120)/3)</f>
        <v>0.53779882402145929</v>
      </c>
      <c r="AG120" s="11">
        <f>-'OddsRatio_working_3-way'!U120/(3*'OddsRatio_working_3-way'!X120^(1/3))*COS(('OddsRatio_working_3-way'!Y120+2*PI())/3)</f>
        <v>-0.415598149402511</v>
      </c>
      <c r="AH120" s="11">
        <f>-'OddsRatio_working_3-way'!U120/(3*'OddsRatio_working_3-way'!X120^(1/3))*COS(('OddsRatio_working_3-way'!Y120+4*PI())/3)</f>
        <v>-0.12220067461894821</v>
      </c>
      <c r="AI120" s="11">
        <f>'OddsRatio_working_3-way'!U120/(3*'OddsRatio_working_3-way'!X120^(1/3))*SIN(('OddsRatio_working_3-way'!Y120)/3)</f>
        <v>-0.16939311104584651</v>
      </c>
      <c r="AJ120" s="11">
        <f>'OddsRatio_working_3-way'!U120/(3*'OddsRatio_working_3-way'!X120^(1/3))*SIN(('OddsRatio_working_3-way'!Y120+2*PI())/3)</f>
        <v>-0.38105088820505745</v>
      </c>
      <c r="AK120" s="11">
        <f>'OddsRatio_working_3-way'!U120/(3*'OddsRatio_working_3-way'!X120^(1/3))*SIN(('OddsRatio_working_3-way'!Y120+4*PI())/3)</f>
        <v>0.55044399925090381</v>
      </c>
      <c r="AL120" s="11">
        <f>'OddsRatio_working_3-way'!Z120+'OddsRatio_working_3-way'!AF120</f>
        <v>1.0755976480429186</v>
      </c>
      <c r="AM120" s="11">
        <f>'OddsRatio_working_3-way'!AA120+'OddsRatio_working_3-way'!AG120</f>
        <v>-0.8311962988050221</v>
      </c>
      <c r="AN120" s="11">
        <f>'OddsRatio_working_3-way'!AB120+'OddsRatio_working_3-way'!AH120</f>
        <v>-0.24440134923789641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1.0755976480429186</v>
      </c>
      <c r="AS120" s="11">
        <f>IF(('OddsRatio_working_3-way'!X120=0),IF(Q120&gt;0,-Q120^(1/3),(-Q120)^(1/3)),'OddsRatio_working_3-way'!AM120-'OddsRatio_working_3-way'!R120/3)</f>
        <v>-0.8311962988050221</v>
      </c>
      <c r="AT120" s="11">
        <f>IF(('OddsRatio_working_3-way'!X120=0),IF(Q120&gt;0,-Q120^(1/3),(-Q120)^(1/3)),'OddsRatio_working_3-way'!AN120-'OddsRatio_working_3-way'!R120/3)</f>
        <v>-0.24440134923789641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IF('True_Odds_Calculator_3-way'!A120="","",'True_Odds_Calculator_3-way'!A120)</f>
        <v>3.82</v>
      </c>
      <c r="B121" s="4">
        <f>IF('True_Odds_Calculator_3-way'!B120="","",'True_Odds_Calculator_3-way'!B120)</f>
        <v>3.9</v>
      </c>
      <c r="C121" s="4">
        <f>IF('True_Odds_Calculator_3-way'!C120="","",'True_Odds_Calculator_3-way'!C120)</f>
        <v>1.93</v>
      </c>
      <c r="D121" s="9">
        <f t="shared" si="26"/>
        <v>0.25076389517280862</v>
      </c>
      <c r="E121" s="9">
        <f t="shared" si="27"/>
        <v>0.24554485764924919</v>
      </c>
      <c r="F121" s="9">
        <f t="shared" si="28"/>
        <v>0.50369124717794189</v>
      </c>
      <c r="G121" s="9">
        <f t="shared" si="29"/>
        <v>1.0595088332487645</v>
      </c>
      <c r="H121" s="9">
        <f t="shared" si="30"/>
        <v>3.9878149097615156</v>
      </c>
      <c r="I121" s="9">
        <f t="shared" si="31"/>
        <v>4.0725756164214166</v>
      </c>
      <c r="J121" s="9">
        <f t="shared" si="32"/>
        <v>1.985343214921351</v>
      </c>
      <c r="K121" s="11">
        <f t="shared" si="33"/>
        <v>0.26178010471204188</v>
      </c>
      <c r="L121" s="11">
        <f t="shared" si="34"/>
        <v>0.25641025641025644</v>
      </c>
      <c r="M121" s="11">
        <f t="shared" si="35"/>
        <v>0.5181347150259068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-0.26451163246866227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0.23127908812741843</v>
      </c>
      <c r="Q121" s="11">
        <f>2*'OddsRatio_working_3-way'!K121*'OddsRatio_working_3-way'!L121*'OddsRatio_working_3-way'!M121</f>
        <v>6.9557620489449162E-2</v>
      </c>
      <c r="R121" s="11">
        <f t="shared" si="36"/>
        <v>0</v>
      </c>
      <c r="S121" s="11">
        <f t="shared" si="37"/>
        <v>-0.87436263565769257</v>
      </c>
      <c r="T121" s="11">
        <f t="shared" si="38"/>
        <v>-0.26296620621283989</v>
      </c>
      <c r="U121" s="11">
        <f>'OddsRatio_working_3-way'!S121-'OddsRatio_working_3-way'!R121^2/3</f>
        <v>-0.87436263565769257</v>
      </c>
      <c r="V121" s="11">
        <f>'OddsRatio_working_3-way'!S121*'OddsRatio_working_3-way'!R121/3-2*'OddsRatio_working_3-way'!R121^3/27-'OddsRatio_working_3-way'!T121</f>
        <v>0.26296620621283989</v>
      </c>
      <c r="W121" s="11">
        <f>'OddsRatio_working_3-way'!V121^2+4*'OddsRatio_working_3-way'!U121^3/27</f>
        <v>-2.9879736594436421E-2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0.1573459263886503</v>
      </c>
      <c r="Y121" s="11">
        <f>IF('OddsRatio_working_3-way'!W121&gt;=0,IF('OddsRatio_working_3-way'!V121+SQRT('OddsRatio_working_3-way'!W121)&gt;0,0,PI()),ACOS('OddsRatio_working_3-way'!V121/(2*'OddsRatio_working_3-way'!X121)))</f>
        <v>0.5815161454654445</v>
      </c>
      <c r="Z121" s="11">
        <f>'OddsRatio_working_3-way'!X121^(1/3)*COS('OddsRatio_working_3-way'!Y121/3)</f>
        <v>0.52975441662438227</v>
      </c>
      <c r="AA121" s="11">
        <f>'OddsRatio_working_3-way'!X121^(1/3)*COS(('OddsRatio_working_3-way'!Y121+2*PI())/3)</f>
        <v>-0.35493747960116456</v>
      </c>
      <c r="AB121" s="11">
        <f>'OddsRatio_working_3-way'!X121^(1/3)*COS(('OddsRatio_working_3-way'!Y121+4*PI())/3)</f>
        <v>-0.17481693702321757</v>
      </c>
      <c r="AC121" s="11">
        <f>'OddsRatio_working_3-way'!X121^(1/3)*SIN('OddsRatio_working_3-way'!Y121/3)</f>
        <v>0.10399264374395907</v>
      </c>
      <c r="AD121" s="11">
        <f>'OddsRatio_working_3-way'!X121^(1/3)*SIN(('OddsRatio_working_3-way'!Y121+2*PI())/3)</f>
        <v>0.40678446069174085</v>
      </c>
      <c r="AE121" s="11">
        <f>'OddsRatio_working_3-way'!X121^(1/3)*SIN(('OddsRatio_working_3-way'!Y121+4*PI())/3)</f>
        <v>-0.51077710443570001</v>
      </c>
      <c r="AF121" s="11">
        <f>-'OddsRatio_working_3-way'!U121/(3*'OddsRatio_working_3-way'!X121^(1/3))*COS(('OddsRatio_working_3-way'!Y121)/3)</f>
        <v>0.52975441662438227</v>
      </c>
      <c r="AG121" s="11">
        <f>-'OddsRatio_working_3-way'!U121/(3*'OddsRatio_working_3-way'!X121^(1/3))*COS(('OddsRatio_working_3-way'!Y121+2*PI())/3)</f>
        <v>-0.35493747960116456</v>
      </c>
      <c r="AH121" s="11">
        <f>-'OddsRatio_working_3-way'!U121/(3*'OddsRatio_working_3-way'!X121^(1/3))*COS(('OddsRatio_working_3-way'!Y121+4*PI())/3)</f>
        <v>-0.17481693702321757</v>
      </c>
      <c r="AI121" s="11">
        <f>'OddsRatio_working_3-way'!U121/(3*'OddsRatio_working_3-way'!X121^(1/3))*SIN(('OddsRatio_working_3-way'!Y121)/3)</f>
        <v>-0.10399264374395907</v>
      </c>
      <c r="AJ121" s="11">
        <f>'OddsRatio_working_3-way'!U121/(3*'OddsRatio_working_3-way'!X121^(1/3))*SIN(('OddsRatio_working_3-way'!Y121+2*PI())/3)</f>
        <v>-0.40678446069174085</v>
      </c>
      <c r="AK121" s="11">
        <f>'OddsRatio_working_3-way'!U121/(3*'OddsRatio_working_3-way'!X121^(1/3))*SIN(('OddsRatio_working_3-way'!Y121+4*PI())/3)</f>
        <v>0.51077710443570001</v>
      </c>
      <c r="AL121" s="11">
        <f>'OddsRatio_working_3-way'!Z121+'OddsRatio_working_3-way'!AF121</f>
        <v>1.0595088332487645</v>
      </c>
      <c r="AM121" s="11">
        <f>'OddsRatio_working_3-way'!AA121+'OddsRatio_working_3-way'!AG121</f>
        <v>-0.70987495920232913</v>
      </c>
      <c r="AN121" s="11">
        <f>'OddsRatio_working_3-way'!AB121+'OddsRatio_working_3-way'!AH121</f>
        <v>-0.34963387404643514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1.0595088332487645</v>
      </c>
      <c r="AS121" s="11">
        <f>IF(('OddsRatio_working_3-way'!X121=0),IF(Q121&gt;0,-Q121^(1/3),(-Q121)^(1/3)),'OddsRatio_working_3-way'!AM121-'OddsRatio_working_3-way'!R121/3)</f>
        <v>-0.70987495920232913</v>
      </c>
      <c r="AT121" s="11">
        <f>IF(('OddsRatio_working_3-way'!X121=0),IF(Q121&gt;0,-Q121^(1/3),(-Q121)^(1/3)),'OddsRatio_working_3-way'!AN121-'OddsRatio_working_3-way'!R121/3)</f>
        <v>-0.34963387404643514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IF('True_Odds_Calculator_3-way'!A121="","",'True_Odds_Calculator_3-way'!A121)</f>
        <v>1.86</v>
      </c>
      <c r="B122" s="4">
        <f>IF('True_Odds_Calculator_3-way'!B121="","",'True_Odds_Calculator_3-way'!B121)</f>
        <v>3.84</v>
      </c>
      <c r="C122" s="4">
        <f>IF('True_Odds_Calculator_3-way'!C121="","",'True_Odds_Calculator_3-way'!C121)</f>
        <v>4.3</v>
      </c>
      <c r="D122" s="9">
        <f t="shared" si="26"/>
        <v>0.52524928878603105</v>
      </c>
      <c r="E122" s="9">
        <f t="shared" si="27"/>
        <v>0.25095154455965596</v>
      </c>
      <c r="F122" s="9">
        <f t="shared" si="28"/>
        <v>0.22379916665431282</v>
      </c>
      <c r="G122" s="9">
        <f t="shared" si="29"/>
        <v>1.050997540596001</v>
      </c>
      <c r="H122" s="9">
        <f t="shared" si="30"/>
        <v>1.9038578849125609</v>
      </c>
      <c r="I122" s="9">
        <f t="shared" si="31"/>
        <v>3.9848330152926432</v>
      </c>
      <c r="J122" s="9">
        <f t="shared" si="32"/>
        <v>4.4682918839668035</v>
      </c>
      <c r="K122" s="11">
        <f t="shared" si="33"/>
        <v>0.5376344086021505</v>
      </c>
      <c r="L122" s="11">
        <f t="shared" si="34"/>
        <v>0.26041666666666669</v>
      </c>
      <c r="M122" s="11">
        <f t="shared" si="35"/>
        <v>0.23255813953488372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-0.26243279569892464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0.22792156372426436</v>
      </c>
      <c r="Q122" s="11">
        <f>2*'OddsRatio_working_3-way'!K122*'OddsRatio_working_3-way'!L122*'OddsRatio_working_3-way'!M122</f>
        <v>6.5120446778361249E-2</v>
      </c>
      <c r="R122" s="11">
        <f t="shared" si="36"/>
        <v>0</v>
      </c>
      <c r="S122" s="11">
        <f t="shared" si="37"/>
        <v>-0.86849497265481557</v>
      </c>
      <c r="T122" s="11">
        <f t="shared" si="38"/>
        <v>-0.24814142075851875</v>
      </c>
      <c r="U122" s="11">
        <f>'OddsRatio_working_3-way'!S122-'OddsRatio_working_3-way'!R122^2/3</f>
        <v>-0.86849497265481557</v>
      </c>
      <c r="V122" s="11">
        <f>'OddsRatio_working_3-way'!S122*'OddsRatio_working_3-way'!R122/3-2*'OddsRatio_working_3-way'!R122^3/27-'OddsRatio_working_3-way'!T122</f>
        <v>0.24814142075851875</v>
      </c>
      <c r="W122" s="11">
        <f>'OddsRatio_working_3-way'!V122^2+4*'OddsRatio_working_3-way'!U122^3/27</f>
        <v>-3.5476419441472617E-2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0.15576471370108896</v>
      </c>
      <c r="Y122" s="11">
        <f>IF('OddsRatio_working_3-way'!W122&gt;=0,IF('OddsRatio_working_3-way'!V122+SQRT('OddsRatio_working_3-way'!W122)&gt;0,0,PI()),ACOS('OddsRatio_working_3-way'!V122/(2*'OddsRatio_working_3-way'!X122)))</f>
        <v>0.64926826090682033</v>
      </c>
      <c r="Z122" s="11">
        <f>'OddsRatio_working_3-way'!X122^(1/3)*COS('OddsRatio_working_3-way'!Y122/3)</f>
        <v>0.52549877029800052</v>
      </c>
      <c r="AA122" s="11">
        <f>'OddsRatio_working_3-way'!X122^(1/3)*COS(('OddsRatio_working_3-way'!Y122+2*PI())/3)</f>
        <v>-0.36280949196071072</v>
      </c>
      <c r="AB122" s="11">
        <f>'OddsRatio_working_3-way'!X122^(1/3)*COS(('OddsRatio_working_3-way'!Y122+4*PI())/3)</f>
        <v>-0.16268927833728988</v>
      </c>
      <c r="AC122" s="11">
        <f>'OddsRatio_working_3-way'!X122^(1/3)*SIN('OddsRatio_working_3-way'!Y122/3)</f>
        <v>0.11553945920576754</v>
      </c>
      <c r="AD122" s="11">
        <f>'OddsRatio_working_3-way'!X122^(1/3)*SIN(('OddsRatio_working_3-way'!Y122+2*PI())/3)</f>
        <v>0.39732555513266815</v>
      </c>
      <c r="AE122" s="11">
        <f>'OddsRatio_working_3-way'!X122^(1/3)*SIN(('OddsRatio_working_3-way'!Y122+4*PI())/3)</f>
        <v>-0.51286501433843557</v>
      </c>
      <c r="AF122" s="11">
        <f>-'OddsRatio_working_3-way'!U122/(3*'OddsRatio_working_3-way'!X122^(1/3))*COS(('OddsRatio_working_3-way'!Y122)/3)</f>
        <v>0.52549877029800041</v>
      </c>
      <c r="AG122" s="11">
        <f>-'OddsRatio_working_3-way'!U122/(3*'OddsRatio_working_3-way'!X122^(1/3))*COS(('OddsRatio_working_3-way'!Y122+2*PI())/3)</f>
        <v>-0.36280949196071066</v>
      </c>
      <c r="AH122" s="11">
        <f>-'OddsRatio_working_3-way'!U122/(3*'OddsRatio_working_3-way'!X122^(1/3))*COS(('OddsRatio_working_3-way'!Y122+4*PI())/3)</f>
        <v>-0.16268927833728986</v>
      </c>
      <c r="AI122" s="11">
        <f>'OddsRatio_working_3-way'!U122/(3*'OddsRatio_working_3-way'!X122^(1/3))*SIN(('OddsRatio_working_3-way'!Y122)/3)</f>
        <v>-0.11553945920576751</v>
      </c>
      <c r="AJ122" s="11">
        <f>'OddsRatio_working_3-way'!U122/(3*'OddsRatio_working_3-way'!X122^(1/3))*SIN(('OddsRatio_working_3-way'!Y122+2*PI())/3)</f>
        <v>-0.39732555513266804</v>
      </c>
      <c r="AK122" s="11">
        <f>'OddsRatio_working_3-way'!U122/(3*'OddsRatio_working_3-way'!X122^(1/3))*SIN(('OddsRatio_working_3-way'!Y122+4*PI())/3)</f>
        <v>0.51286501433843545</v>
      </c>
      <c r="AL122" s="11">
        <f>'OddsRatio_working_3-way'!Z122+'OddsRatio_working_3-way'!AF122</f>
        <v>1.050997540596001</v>
      </c>
      <c r="AM122" s="11">
        <f>'OddsRatio_working_3-way'!AA122+'OddsRatio_working_3-way'!AG122</f>
        <v>-0.72561898392142132</v>
      </c>
      <c r="AN122" s="11">
        <f>'OddsRatio_working_3-way'!AB122+'OddsRatio_working_3-way'!AH122</f>
        <v>-0.32537855667457971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1.050997540596001</v>
      </c>
      <c r="AS122" s="11">
        <f>IF(('OddsRatio_working_3-way'!X122=0),IF(Q122&gt;0,-Q122^(1/3),(-Q122)^(1/3)),'OddsRatio_working_3-way'!AM122-'OddsRatio_working_3-way'!R122/3)</f>
        <v>-0.72561898392142132</v>
      </c>
      <c r="AT122" s="11">
        <f>IF(('OddsRatio_working_3-way'!X122=0),IF(Q122&gt;0,-Q122^(1/3),(-Q122)^(1/3)),'OddsRatio_working_3-way'!AN122-'OddsRatio_working_3-way'!R122/3)</f>
        <v>-0.32537855667457971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IF('True_Odds_Calculator_3-way'!A122="","",'True_Odds_Calculator_3-way'!A122)</f>
        <v>1.86</v>
      </c>
      <c r="B123" s="4">
        <f>IF('True_Odds_Calculator_3-way'!B122="","",'True_Odds_Calculator_3-way'!B122)</f>
        <v>3.84</v>
      </c>
      <c r="C123" s="4">
        <f>IF('True_Odds_Calculator_3-way'!C122="","",'True_Odds_Calculator_3-way'!C122)</f>
        <v>4.33</v>
      </c>
      <c r="D123" s="9">
        <f t="shared" si="26"/>
        <v>0.52588986065799104</v>
      </c>
      <c r="E123" s="9">
        <f t="shared" si="27"/>
        <v>0.25143476208468574</v>
      </c>
      <c r="F123" s="9">
        <f t="shared" si="28"/>
        <v>0.222675377257323</v>
      </c>
      <c r="G123" s="9">
        <f t="shared" si="29"/>
        <v>1.0483009864655648</v>
      </c>
      <c r="H123" s="9">
        <f t="shared" si="30"/>
        <v>1.9015388483603857</v>
      </c>
      <c r="I123" s="9">
        <f t="shared" si="31"/>
        <v>3.9771748015622039</v>
      </c>
      <c r="J123" s="9">
        <f t="shared" si="32"/>
        <v>4.4908422849303316</v>
      </c>
      <c r="K123" s="11">
        <f t="shared" si="33"/>
        <v>0.5376344086021505</v>
      </c>
      <c r="L123" s="11">
        <f t="shared" si="34"/>
        <v>0.26041666666666669</v>
      </c>
      <c r="M123" s="11">
        <f t="shared" si="35"/>
        <v>0.23094688221709006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-0.26298377784399896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0.22731246947610648</v>
      </c>
      <c r="Q123" s="11">
        <f>2*'OddsRatio_working_3-way'!K123*'OddsRatio_working_3-way'!L123*'OddsRatio_working_3-way'!M123</f>
        <v>6.4669265853799854E-2</v>
      </c>
      <c r="R123" s="11">
        <f t="shared" si="36"/>
        <v>0</v>
      </c>
      <c r="S123" s="11">
        <f t="shared" si="37"/>
        <v>-0.86435928230884052</v>
      </c>
      <c r="T123" s="11">
        <f t="shared" si="38"/>
        <v>-0.24590591246339702</v>
      </c>
      <c r="U123" s="11">
        <f>'OddsRatio_working_3-way'!S123-'OddsRatio_working_3-way'!R123^2/3</f>
        <v>-0.86435928230884052</v>
      </c>
      <c r="V123" s="11">
        <f>'OddsRatio_working_3-way'!S123*'OddsRatio_working_3-way'!R123/3-2*'OddsRatio_working_3-way'!R123^3/27-'OddsRatio_working_3-way'!T123</f>
        <v>0.24590591246339702</v>
      </c>
      <c r="W123" s="11">
        <f>'OddsRatio_working_3-way'!V123^2+4*'OddsRatio_working_3-way'!U123^3/27</f>
        <v>-3.5201021037883258E-2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0.15465343418619834</v>
      </c>
      <c r="Y123" s="11">
        <f>IF('OddsRatio_working_3-way'!W123&gt;=0,IF('OddsRatio_working_3-way'!V123+SQRT('OddsRatio_working_3-way'!W123)&gt;0,0,PI()),ACOS('OddsRatio_working_3-way'!V123/(2*'OddsRatio_working_3-way'!X123)))</f>
        <v>0.65175169387362741</v>
      </c>
      <c r="Z123" s="11">
        <f>'OddsRatio_working_3-way'!X123^(1/3)*COS('OddsRatio_working_3-way'!Y123/3)</f>
        <v>0.5241504932327824</v>
      </c>
      <c r="AA123" s="11">
        <f>'OddsRatio_working_3-way'!X123^(1/3)*COS(('OddsRatio_working_3-way'!Y123+2*PI())/3)</f>
        <v>-0.36227263136311671</v>
      </c>
      <c r="AB123" s="11">
        <f>'OddsRatio_working_3-way'!X123^(1/3)*COS(('OddsRatio_working_3-way'!Y123+4*PI())/3)</f>
        <v>-0.16187786186966577</v>
      </c>
      <c r="AC123" s="11">
        <f>'OddsRatio_working_3-way'!X123^(1/3)*SIN('OddsRatio_working_3-way'!Y123/3)</f>
        <v>0.11569797411123704</v>
      </c>
      <c r="AD123" s="11">
        <f>'OddsRatio_working_3-way'!X123^(1/3)*SIN(('OddsRatio_working_3-way'!Y123+2*PI())/3)</f>
        <v>0.39607865549011451</v>
      </c>
      <c r="AE123" s="11">
        <f>'OddsRatio_working_3-way'!X123^(1/3)*SIN(('OddsRatio_working_3-way'!Y123+4*PI())/3)</f>
        <v>-0.51177662960135151</v>
      </c>
      <c r="AF123" s="11">
        <f>-'OddsRatio_working_3-way'!U123/(3*'OddsRatio_working_3-way'!X123^(1/3))*COS(('OddsRatio_working_3-way'!Y123)/3)</f>
        <v>0.5241504932327824</v>
      </c>
      <c r="AG123" s="11">
        <f>-'OddsRatio_working_3-way'!U123/(3*'OddsRatio_working_3-way'!X123^(1/3))*COS(('OddsRatio_working_3-way'!Y123+2*PI())/3)</f>
        <v>-0.36227263136311671</v>
      </c>
      <c r="AH123" s="11">
        <f>-'OddsRatio_working_3-way'!U123/(3*'OddsRatio_working_3-way'!X123^(1/3))*COS(('OddsRatio_working_3-way'!Y123+4*PI())/3)</f>
        <v>-0.16187786186966577</v>
      </c>
      <c r="AI123" s="11">
        <f>'OddsRatio_working_3-way'!U123/(3*'OddsRatio_working_3-way'!X123^(1/3))*SIN(('OddsRatio_working_3-way'!Y123)/3)</f>
        <v>-0.11569797411123704</v>
      </c>
      <c r="AJ123" s="11">
        <f>'OddsRatio_working_3-way'!U123/(3*'OddsRatio_working_3-way'!X123^(1/3))*SIN(('OddsRatio_working_3-way'!Y123+2*PI())/3)</f>
        <v>-0.39607865549011451</v>
      </c>
      <c r="AK123" s="11">
        <f>'OddsRatio_working_3-way'!U123/(3*'OddsRatio_working_3-way'!X123^(1/3))*SIN(('OddsRatio_working_3-way'!Y123+4*PI())/3)</f>
        <v>0.51177662960135151</v>
      </c>
      <c r="AL123" s="11">
        <f>'OddsRatio_working_3-way'!Z123+'OddsRatio_working_3-way'!AF123</f>
        <v>1.0483009864655648</v>
      </c>
      <c r="AM123" s="11">
        <f>'OddsRatio_working_3-way'!AA123+'OddsRatio_working_3-way'!AG123</f>
        <v>-0.72454526272623343</v>
      </c>
      <c r="AN123" s="11">
        <f>'OddsRatio_working_3-way'!AB123+'OddsRatio_working_3-way'!AH123</f>
        <v>-0.32375572373933154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1.0483009864655648</v>
      </c>
      <c r="AS123" s="11">
        <f>IF(('OddsRatio_working_3-way'!X123=0),IF(Q123&gt;0,-Q123^(1/3),(-Q123)^(1/3)),'OddsRatio_working_3-way'!AM123-'OddsRatio_working_3-way'!R123/3)</f>
        <v>-0.72454526272623343</v>
      </c>
      <c r="AT123" s="11">
        <f>IF(('OddsRatio_working_3-way'!X123=0),IF(Q123&gt;0,-Q123^(1/3),(-Q123)^(1/3)),'OddsRatio_working_3-way'!AN123-'OddsRatio_working_3-way'!R123/3)</f>
        <v>-0.32375572373933154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1.75</v>
      </c>
      <c r="B2" s="4">
        <f>IF('True_Odds_Calculator_3-way'!B3="","",'True_Odds_Calculator_3-way'!B3)</f>
        <v>3.46</v>
      </c>
      <c r="C2" s="4">
        <f>IF('True_Odds_Calculator_3-way'!C3="","",'True_Odds_Calculator_3-way'!C3)</f>
        <v>5.66</v>
      </c>
      <c r="D2" s="4">
        <f>IF(A2="","",((1/A2)+(1/B2)+(1/C2))-1)</f>
        <v>3.7124357698715693E-2</v>
      </c>
      <c r="E2" s="4">
        <f>IF(A2="","",(3*A2)/(3-($D2*A2)))</f>
        <v>1.7887366580547508</v>
      </c>
      <c r="F2" s="4">
        <f>IF(B2="","",(3*B2)/(3-($D2*B2)))</f>
        <v>3.6147728591167496</v>
      </c>
      <c r="G2" s="4">
        <f>IF(C2="","",(3*C2)/(3-($D2*C2)))</f>
        <v>6.0862917118045052</v>
      </c>
      <c r="I2" s="4">
        <f>IF(A2="","",D2+1)</f>
        <v>1.0371243576987157</v>
      </c>
    </row>
    <row r="3" spans="1:9" x14ac:dyDescent="0.2">
      <c r="A3" s="4">
        <f>IF('True_Odds_Calculator_3-way'!A4="","",'True_Odds_Calculator_3-way'!A4)</f>
        <v>2.5</v>
      </c>
      <c r="B3" s="4">
        <f>IF('True_Odds_Calculator_3-way'!B4="","",'True_Odds_Calculator_3-way'!B4)</f>
        <v>2.9</v>
      </c>
      <c r="C3" s="4">
        <f>IF('True_Odds_Calculator_3-way'!C4="","",'True_Odds_Calculator_3-way'!C4)</f>
        <v>3.46</v>
      </c>
      <c r="D3" s="4">
        <f t="shared" ref="D3:D66" si="0">IF(A3="","",((1/A3)+(1/B3)+(1/C3))-1)</f>
        <v>3.3844927247359102E-2</v>
      </c>
      <c r="E3" s="4">
        <f t="shared" ref="E3:E66" si="1">IF(A3="","",(3*A3)/(3-($D3*A3)))</f>
        <v>2.5725566608552972</v>
      </c>
      <c r="F3" s="4">
        <f t="shared" ref="F3:F66" si="2">IF(B3="","",(3*B3)/(3-($D3*B3)))</f>
        <v>2.9980877255886225</v>
      </c>
      <c r="G3" s="4">
        <f t="shared" ref="G3:G66" si="3">IF(C3="","",(3*C3)/(3-($D3*C3)))</f>
        <v>3.6005454284483998</v>
      </c>
      <c r="I3" s="4">
        <f t="shared" ref="I3:I66" si="4">IF(A3="","",D3+1)</f>
        <v>1.0338449272473591</v>
      </c>
    </row>
    <row r="4" spans="1:9" x14ac:dyDescent="0.2">
      <c r="A4" s="4">
        <f>IF('True_Odds_Calculator_3-way'!A5="","",'True_Odds_Calculator_3-way'!A5)</f>
        <v>4.78</v>
      </c>
      <c r="B4" s="4">
        <f>IF('True_Odds_Calculator_3-way'!B5="","",'True_Odds_Calculator_3-way'!B5)</f>
        <v>3.8</v>
      </c>
      <c r="C4" s="4">
        <f>IF('True_Odds_Calculator_3-way'!C5="","",'True_Odds_Calculator_3-way'!C5)</f>
        <v>1.79</v>
      </c>
      <c r="D4" s="4">
        <f t="shared" si="0"/>
        <v>3.1022133534439167E-2</v>
      </c>
      <c r="E4" s="4">
        <f t="shared" si="1"/>
        <v>5.0285544012174856</v>
      </c>
      <c r="F4" s="4">
        <f t="shared" si="2"/>
        <v>3.9554273405147446</v>
      </c>
      <c r="G4" s="4">
        <f t="shared" si="3"/>
        <v>1.8237575200959701</v>
      </c>
      <c r="I4" s="4">
        <f t="shared" si="4"/>
        <v>1.0310221335344392</v>
      </c>
    </row>
    <row r="5" spans="1:9" x14ac:dyDescent="0.2">
      <c r="A5" s="4">
        <f>IF('True_Odds_Calculator_3-way'!A6="","",'True_Odds_Calculator_3-way'!A6)</f>
        <v>1.46</v>
      </c>
      <c r="B5" s="4">
        <f>IF('True_Odds_Calculator_3-way'!B6="","",'True_Odds_Calculator_3-way'!B6)</f>
        <v>4.95</v>
      </c>
      <c r="C5" s="4">
        <f>IF('True_Odds_Calculator_3-way'!C6="","",'True_Odds_Calculator_3-way'!C6)</f>
        <v>6.94</v>
      </c>
      <c r="D5" s="4">
        <f t="shared" si="0"/>
        <v>3.1043927889689904E-2</v>
      </c>
      <c r="E5" s="4">
        <f t="shared" si="1"/>
        <v>1.4823961069527904</v>
      </c>
      <c r="F5" s="4">
        <f t="shared" si="2"/>
        <v>5.2172399756173506</v>
      </c>
      <c r="G5" s="4">
        <f t="shared" si="3"/>
        <v>7.4769573414404089</v>
      </c>
      <c r="I5" s="4">
        <f t="shared" si="4"/>
        <v>1.0310439278896899</v>
      </c>
    </row>
    <row r="6" spans="1:9" x14ac:dyDescent="0.2">
      <c r="A6" s="4">
        <f>IF('True_Odds_Calculator_3-way'!A7="","",'True_Odds_Calculator_3-way'!A7)</f>
        <v>1.64</v>
      </c>
      <c r="B6" s="4">
        <f>IF('True_Odds_Calculator_3-way'!B7="","",'True_Odds_Calculator_3-way'!B7)</f>
        <v>4.3499999999999996</v>
      </c>
      <c r="C6" s="4">
        <f>IF('True_Odds_Calculator_3-way'!C7="","",'True_Odds_Calculator_3-way'!C7)</f>
        <v>5.26</v>
      </c>
      <c r="D6" s="4">
        <f t="shared" si="0"/>
        <v>2.9755223473304726E-2</v>
      </c>
      <c r="E6" s="4">
        <f t="shared" si="1"/>
        <v>1.6671176505084528</v>
      </c>
      <c r="F6" s="4">
        <f t="shared" si="2"/>
        <v>4.5461437068099366</v>
      </c>
      <c r="G6" s="4">
        <f t="shared" si="3"/>
        <v>5.5495232048207992</v>
      </c>
      <c r="I6" s="4">
        <f t="shared" si="4"/>
        <v>1.0297552234733047</v>
      </c>
    </row>
    <row r="7" spans="1:9" x14ac:dyDescent="0.2">
      <c r="A7" s="4">
        <f>IF('True_Odds_Calculator_3-way'!A8="","",'True_Odds_Calculator_3-way'!A8)</f>
        <v>2.57</v>
      </c>
      <c r="B7" s="4">
        <f>IF('True_Odds_Calculator_3-way'!B8="","",'True_Odds_Calculator_3-way'!B8)</f>
        <v>3.27</v>
      </c>
      <c r="C7" s="4">
        <f>IF('True_Odds_Calculator_3-way'!C8="","",'True_Odds_Calculator_3-way'!C8)</f>
        <v>3</v>
      </c>
      <c r="D7" s="4">
        <f t="shared" si="0"/>
        <v>2.8248789252608875E-2</v>
      </c>
      <c r="E7" s="4">
        <f t="shared" si="1"/>
        <v>2.6337358711321892</v>
      </c>
      <c r="F7" s="4">
        <f t="shared" si="2"/>
        <v>3.37388592993068</v>
      </c>
      <c r="G7" s="4">
        <f t="shared" si="3"/>
        <v>3.0872099430600626</v>
      </c>
      <c r="I7" s="4">
        <f t="shared" si="4"/>
        <v>1.0282487892526089</v>
      </c>
    </row>
    <row r="8" spans="1:9" x14ac:dyDescent="0.2">
      <c r="A8" s="4">
        <f>IF('True_Odds_Calculator_3-way'!A9="","",'True_Odds_Calculator_3-way'!A9)</f>
        <v>2.66</v>
      </c>
      <c r="B8" s="4">
        <f>IF('True_Odds_Calculator_3-way'!B9="","",'True_Odds_Calculator_3-way'!B9)</f>
        <v>3.29</v>
      </c>
      <c r="C8" s="4">
        <f>IF('True_Odds_Calculator_3-way'!C9="","",'True_Odds_Calculator_3-way'!C9)</f>
        <v>2.87</v>
      </c>
      <c r="D8" s="4">
        <f t="shared" si="0"/>
        <v>2.8323273154344131E-2</v>
      </c>
      <c r="E8" s="4">
        <f t="shared" si="1"/>
        <v>2.7285222026253506</v>
      </c>
      <c r="F8" s="4">
        <f t="shared" si="2"/>
        <v>3.3954672519552558</v>
      </c>
      <c r="G8" s="4">
        <f t="shared" si="3"/>
        <v>2.9499311313262302</v>
      </c>
      <c r="I8" s="4">
        <f t="shared" si="4"/>
        <v>1.0283232731543441</v>
      </c>
    </row>
    <row r="9" spans="1:9" x14ac:dyDescent="0.2">
      <c r="A9" s="4">
        <f>IF('True_Odds_Calculator_3-way'!A10="","",'True_Odds_Calculator_3-way'!A10)</f>
        <v>3.55</v>
      </c>
      <c r="B9" s="4">
        <f>IF('True_Odds_Calculator_3-way'!B10="","",'True_Odds_Calculator_3-way'!B10)</f>
        <v>3.29</v>
      </c>
      <c r="C9" s="4">
        <f>IF('True_Odds_Calculator_3-way'!C10="","",'True_Odds_Calculator_3-way'!C10)</f>
        <v>2.2599999999999998</v>
      </c>
      <c r="D9" s="4">
        <f t="shared" si="0"/>
        <v>2.811938473242015E-2</v>
      </c>
      <c r="E9" s="4">
        <f t="shared" si="1"/>
        <v>3.6721906958690815</v>
      </c>
      <c r="F9" s="4">
        <f t="shared" si="2"/>
        <v>3.3946838760788576</v>
      </c>
      <c r="G9" s="4">
        <f t="shared" si="3"/>
        <v>2.3089102692508541</v>
      </c>
      <c r="I9" s="4">
        <f t="shared" si="4"/>
        <v>1.0281193847324201</v>
      </c>
    </row>
    <row r="10" spans="1:9" x14ac:dyDescent="0.2">
      <c r="A10" s="4">
        <f>IF('True_Odds_Calculator_3-way'!A11="","",'True_Odds_Calculator_3-way'!A11)</f>
        <v>3.25</v>
      </c>
      <c r="B10" s="4">
        <f>IF('True_Odds_Calculator_3-way'!B11="","",'True_Odds_Calculator_3-way'!B11)</f>
        <v>3.37</v>
      </c>
      <c r="C10" s="4">
        <f>IF('True_Odds_Calculator_3-way'!C11="","",'True_Odds_Calculator_3-way'!C11)</f>
        <v>2.36</v>
      </c>
      <c r="D10" s="4">
        <f t="shared" si="0"/>
        <v>2.8157026296140142E-2</v>
      </c>
      <c r="E10" s="4">
        <f t="shared" si="1"/>
        <v>3.3522553368090682</v>
      </c>
      <c r="F10" s="4">
        <f t="shared" si="2"/>
        <v>3.4800737808654438</v>
      </c>
      <c r="G10" s="4">
        <f t="shared" si="3"/>
        <v>2.4134585757103242</v>
      </c>
      <c r="I10" s="4">
        <f t="shared" si="4"/>
        <v>1.0281570262961401</v>
      </c>
    </row>
    <row r="11" spans="1:9" x14ac:dyDescent="0.2">
      <c r="A11" s="4">
        <f>IF('True_Odds_Calculator_3-way'!A12="","",'True_Odds_Calculator_3-way'!A12)</f>
        <v>5.0199999999999996</v>
      </c>
      <c r="B11" s="4">
        <f>IF('True_Odds_Calculator_3-way'!B12="","",'True_Odds_Calculator_3-way'!B12)</f>
        <v>4.4400000000000004</v>
      </c>
      <c r="C11" s="4">
        <f>IF('True_Odds_Calculator_3-way'!C12="","",'True_Odds_Calculator_3-way'!C12)</f>
        <v>1.65</v>
      </c>
      <c r="D11" s="4">
        <f t="shared" si="0"/>
        <v>3.0489018536827395E-2</v>
      </c>
      <c r="E11" s="4">
        <f t="shared" si="1"/>
        <v>5.2898806715533411</v>
      </c>
      <c r="F11" s="4">
        <f t="shared" si="2"/>
        <v>4.6498171758601341</v>
      </c>
      <c r="G11" s="4">
        <f t="shared" si="3"/>
        <v>1.6781406741671472</v>
      </c>
      <c r="I11" s="4">
        <f t="shared" si="4"/>
        <v>1.0304890185368274</v>
      </c>
    </row>
    <row r="12" spans="1:9" x14ac:dyDescent="0.2">
      <c r="A12" s="4">
        <f>IF('True_Odds_Calculator_3-way'!A13="","",'True_Odds_Calculator_3-way'!A13)</f>
        <v>4.2</v>
      </c>
      <c r="B12" s="4">
        <f>IF('True_Odds_Calculator_3-way'!B13="","",'True_Odds_Calculator_3-way'!B13)</f>
        <v>4.34</v>
      </c>
      <c r="C12" s="4">
        <f>IF('True_Odds_Calculator_3-way'!C13="","",'True_Odds_Calculator_3-way'!C13)</f>
        <v>1.78</v>
      </c>
      <c r="D12" s="4">
        <f t="shared" si="0"/>
        <v>3.0307737448005634E-2</v>
      </c>
      <c r="E12" s="4">
        <f t="shared" si="1"/>
        <v>4.3861061343965284</v>
      </c>
      <c r="F12" s="4">
        <f t="shared" si="2"/>
        <v>4.539013944743302</v>
      </c>
      <c r="G12" s="4">
        <f t="shared" si="3"/>
        <v>1.8125951571526893</v>
      </c>
      <c r="I12" s="4">
        <f t="shared" si="4"/>
        <v>1.0303077374480056</v>
      </c>
    </row>
    <row r="13" spans="1:9" x14ac:dyDescent="0.2">
      <c r="A13" s="4">
        <f>IF('True_Odds_Calculator_3-way'!A14="","",'True_Odds_Calculator_3-way'!A14)</f>
        <v>2.97</v>
      </c>
      <c r="B13" s="4">
        <f>IF('True_Odds_Calculator_3-way'!B14="","",'True_Odds_Calculator_3-way'!B14)</f>
        <v>3.41</v>
      </c>
      <c r="C13" s="4">
        <f>IF('True_Odds_Calculator_3-way'!C14="","",'True_Odds_Calculator_3-way'!C14)</f>
        <v>2.52</v>
      </c>
      <c r="D13" s="4">
        <f t="shared" si="0"/>
        <v>2.6780865490542816E-2</v>
      </c>
      <c r="E13" s="4">
        <f t="shared" si="1"/>
        <v>3.0508883769369142</v>
      </c>
      <c r="F13" s="4">
        <f t="shared" si="2"/>
        <v>3.5170626114163057</v>
      </c>
      <c r="G13" s="4">
        <f t="shared" si="3"/>
        <v>2.5779943732583104</v>
      </c>
      <c r="I13" s="4">
        <f t="shared" si="4"/>
        <v>1.0267808654905428</v>
      </c>
    </row>
    <row r="14" spans="1:9" x14ac:dyDescent="0.2">
      <c r="A14" s="4">
        <f>IF('True_Odds_Calculator_3-way'!A15="","",'True_Odds_Calculator_3-way'!A15)</f>
        <v>3.34</v>
      </c>
      <c r="B14" s="4">
        <f>IF('True_Odds_Calculator_3-way'!B15="","",'True_Odds_Calculator_3-way'!B15)</f>
        <v>3.54</v>
      </c>
      <c r="C14" s="4">
        <f>IF('True_Odds_Calculator_3-way'!C15="","",'True_Odds_Calculator_3-way'!C15)</f>
        <v>2.25</v>
      </c>
      <c r="D14" s="4">
        <f t="shared" si="0"/>
        <v>2.6331517755449507E-2</v>
      </c>
      <c r="E14" s="4">
        <f t="shared" si="1"/>
        <v>3.4408717583909976</v>
      </c>
      <c r="F14" s="4">
        <f t="shared" si="2"/>
        <v>3.6535191924740782</v>
      </c>
      <c r="G14" s="4">
        <f t="shared" si="3"/>
        <v>2.295329634774506</v>
      </c>
      <c r="I14" s="4">
        <f t="shared" si="4"/>
        <v>1.0263315177554495</v>
      </c>
    </row>
    <row r="15" spans="1:9" x14ac:dyDescent="0.2">
      <c r="A15" s="4">
        <f>IF('True_Odds_Calculator_3-way'!A16="","",'True_Odds_Calculator_3-way'!A16)</f>
        <v>2.79</v>
      </c>
      <c r="B15" s="4">
        <f>IF('True_Odds_Calculator_3-way'!B16="","",'True_Odds_Calculator_3-way'!B16)</f>
        <v>3.13</v>
      </c>
      <c r="C15" s="4">
        <f>IF('True_Odds_Calculator_3-way'!C16="","",'True_Odds_Calculator_3-way'!C16)</f>
        <v>2.74</v>
      </c>
      <c r="D15" s="4">
        <f t="shared" si="0"/>
        <v>4.2875260609109178E-2</v>
      </c>
      <c r="E15" s="4">
        <f t="shared" si="1"/>
        <v>2.9058685816423782</v>
      </c>
      <c r="F15" s="4">
        <f t="shared" si="2"/>
        <v>3.2765714903364986</v>
      </c>
      <c r="G15" s="4">
        <f t="shared" si="3"/>
        <v>2.8516696873272651</v>
      </c>
      <c r="I15" s="4">
        <f t="shared" si="4"/>
        <v>1.0428752606091092</v>
      </c>
    </row>
    <row r="16" spans="1:9" x14ac:dyDescent="0.2">
      <c r="A16" s="4">
        <f>IF('True_Odds_Calculator_3-way'!A17="","",'True_Odds_Calculator_3-way'!A17)</f>
        <v>2.02</v>
      </c>
      <c r="B16" s="4">
        <f>IF('True_Odds_Calculator_3-way'!B17="","",'True_Odds_Calculator_3-way'!B17)</f>
        <v>3.53</v>
      </c>
      <c r="C16" s="4">
        <f>IF('True_Odds_Calculator_3-way'!C17="","",'True_Odds_Calculator_3-way'!C17)</f>
        <v>3.89</v>
      </c>
      <c r="D16" s="4">
        <f t="shared" si="0"/>
        <v>3.5405032671024905E-2</v>
      </c>
      <c r="E16" s="4">
        <f t="shared" si="1"/>
        <v>2.0693316002965609</v>
      </c>
      <c r="F16" s="4">
        <f t="shared" si="2"/>
        <v>3.6834523361922762</v>
      </c>
      <c r="G16" s="4">
        <f t="shared" si="3"/>
        <v>4.0771771939800878</v>
      </c>
      <c r="I16" s="4">
        <f t="shared" si="4"/>
        <v>1.0354050326710249</v>
      </c>
    </row>
    <row r="17" spans="1:9" x14ac:dyDescent="0.2">
      <c r="A17" s="4">
        <f>IF('True_Odds_Calculator_3-way'!A18="","",'True_Odds_Calculator_3-way'!A18)</f>
        <v>2.52</v>
      </c>
      <c r="B17" s="4">
        <f>IF('True_Odds_Calculator_3-way'!B18="","",'True_Odds_Calculator_3-way'!B18)</f>
        <v>3.29</v>
      </c>
      <c r="C17" s="4">
        <f>IF('True_Odds_Calculator_3-way'!C18="","",'True_Odds_Calculator_3-way'!C18)</f>
        <v>3.01</v>
      </c>
      <c r="D17" s="4">
        <f t="shared" si="0"/>
        <v>3.300267822781433E-2</v>
      </c>
      <c r="E17" s="4">
        <f t="shared" si="1"/>
        <v>2.5918519674567255</v>
      </c>
      <c r="F17" s="4">
        <f t="shared" si="2"/>
        <v>3.4135462653488</v>
      </c>
      <c r="G17" s="4">
        <f t="shared" si="3"/>
        <v>3.1130825278325647</v>
      </c>
      <c r="I17" s="4">
        <f t="shared" si="4"/>
        <v>1.0330026782278143</v>
      </c>
    </row>
    <row r="18" spans="1:9" x14ac:dyDescent="0.2">
      <c r="A18" s="4">
        <f>IF('True_Odds_Calculator_3-way'!A19="","",'True_Odds_Calculator_3-way'!A19)</f>
        <v>2.88</v>
      </c>
      <c r="B18" s="4">
        <f>IF('True_Odds_Calculator_3-way'!B19="","",'True_Odds_Calculator_3-way'!B19)</f>
        <v>3.33</v>
      </c>
      <c r="C18" s="4">
        <f>IF('True_Odds_Calculator_3-way'!C19="","",'True_Odds_Calculator_3-way'!C19)</f>
        <v>2.6</v>
      </c>
      <c r="D18" s="4">
        <f t="shared" si="0"/>
        <v>3.2137907137907096E-2</v>
      </c>
      <c r="E18" s="4">
        <f t="shared" si="1"/>
        <v>2.9716835421314571</v>
      </c>
      <c r="F18" s="4">
        <f t="shared" si="2"/>
        <v>3.4531857612922523</v>
      </c>
      <c r="G18" s="4">
        <f t="shared" si="3"/>
        <v>2.6744922387829178</v>
      </c>
      <c r="I18" s="4">
        <f t="shared" si="4"/>
        <v>1.0321379071379071</v>
      </c>
    </row>
    <row r="19" spans="1:9" x14ac:dyDescent="0.2">
      <c r="A19" s="4">
        <f>IF('True_Odds_Calculator_3-way'!A20="","",'True_Odds_Calculator_3-way'!A20)</f>
        <v>1.83</v>
      </c>
      <c r="B19" s="4">
        <f>IF('True_Odds_Calculator_3-way'!B20="","",'True_Odds_Calculator_3-way'!B20)</f>
        <v>3.45</v>
      </c>
      <c r="C19" s="4">
        <f>IF('True_Odds_Calculator_3-way'!C20="","",'True_Odds_Calculator_3-way'!C20)</f>
        <v>4.74</v>
      </c>
      <c r="D19" s="4">
        <f t="shared" si="0"/>
        <v>4.7273624030482964E-2</v>
      </c>
      <c r="E19" s="4">
        <f t="shared" si="1"/>
        <v>1.8843385010040024</v>
      </c>
      <c r="F19" s="4">
        <f t="shared" si="2"/>
        <v>3.6483408370242225</v>
      </c>
      <c r="G19" s="4">
        <f t="shared" si="3"/>
        <v>5.1226204353698161</v>
      </c>
      <c r="I19" s="4">
        <f t="shared" si="4"/>
        <v>1.047273624030483</v>
      </c>
    </row>
    <row r="20" spans="1:9" x14ac:dyDescent="0.2">
      <c r="A20" s="4">
        <f>IF('True_Odds_Calculator_3-way'!A21="","",'True_Odds_Calculator_3-way'!A21)</f>
        <v>2.85</v>
      </c>
      <c r="B20" s="4">
        <f>IF('True_Odds_Calculator_3-way'!B21="","",'True_Odds_Calculator_3-way'!B21)</f>
        <v>3.06</v>
      </c>
      <c r="C20" s="4">
        <f>IF('True_Odds_Calculator_3-way'!C21="","",'True_Odds_Calculator_3-way'!C21)</f>
        <v>2.81</v>
      </c>
      <c r="D20" s="4">
        <f t="shared" si="0"/>
        <v>3.3546464724367508E-2</v>
      </c>
      <c r="E20" s="4">
        <f t="shared" si="1"/>
        <v>2.9438169178708327</v>
      </c>
      <c r="F20" s="4">
        <f t="shared" si="2"/>
        <v>3.1684149010856588</v>
      </c>
      <c r="G20" s="4">
        <f t="shared" si="3"/>
        <v>2.901159824173638</v>
      </c>
      <c r="I20" s="4">
        <f t="shared" si="4"/>
        <v>1.0335464647243675</v>
      </c>
    </row>
    <row r="21" spans="1:9" x14ac:dyDescent="0.2">
      <c r="A21" s="4">
        <f>IF('True_Odds_Calculator_3-way'!A22="","",'True_Odds_Calculator_3-way'!A22)</f>
        <v>2.4300000000000002</v>
      </c>
      <c r="B21" s="4">
        <f>IF('True_Odds_Calculator_3-way'!B22="","",'True_Odds_Calculator_3-way'!B22)</f>
        <v>3.53</v>
      </c>
      <c r="C21" s="4">
        <f>IF('True_Odds_Calculator_3-way'!C22="","",'True_Odds_Calculator_3-way'!C22)</f>
        <v>3</v>
      </c>
      <c r="D21" s="4">
        <f t="shared" si="0"/>
        <v>2.8142086058359217E-2</v>
      </c>
      <c r="E21" s="4">
        <f t="shared" si="1"/>
        <v>2.4866841891656843</v>
      </c>
      <c r="F21" s="4">
        <f t="shared" si="2"/>
        <v>3.6508952132338335</v>
      </c>
      <c r="G21" s="4">
        <f t="shared" si="3"/>
        <v>3.0868709890241703</v>
      </c>
      <c r="I21" s="4">
        <f t="shared" si="4"/>
        <v>1.0281420860583592</v>
      </c>
    </row>
    <row r="22" spans="1:9" x14ac:dyDescent="0.2">
      <c r="A22" s="4">
        <f>IF('True_Odds_Calculator_3-way'!A23="","",'True_Odds_Calculator_3-way'!A23)</f>
        <v>1.67</v>
      </c>
      <c r="B22" s="4">
        <f>IF('True_Odds_Calculator_3-way'!B23="","",'True_Odds_Calculator_3-way'!B23)</f>
        <v>4.3</v>
      </c>
      <c r="C22" s="4">
        <f>IF('True_Odds_Calculator_3-way'!C23="","",'True_Odds_Calculator_3-way'!C23)</f>
        <v>5.04</v>
      </c>
      <c r="D22" s="4">
        <f t="shared" si="0"/>
        <v>2.9773233157162959E-2</v>
      </c>
      <c r="E22" s="4">
        <f t="shared" si="1"/>
        <v>1.6981446528879967</v>
      </c>
      <c r="F22" s="4">
        <f t="shared" si="2"/>
        <v>4.4916824005785001</v>
      </c>
      <c r="G22" s="4">
        <f t="shared" si="3"/>
        <v>5.3053694423379119</v>
      </c>
      <c r="I22" s="4">
        <f t="shared" si="4"/>
        <v>1.029773233157163</v>
      </c>
    </row>
    <row r="23" spans="1:9" x14ac:dyDescent="0.2">
      <c r="A23" s="4">
        <f>IF('True_Odds_Calculator_3-way'!A24="","",'True_Odds_Calculator_3-way'!A24)</f>
        <v>1.54</v>
      </c>
      <c r="B23" s="4">
        <f>IF('True_Odds_Calculator_3-way'!B24="","",'True_Odds_Calculator_3-way'!B24)</f>
        <v>4.6399999999999997</v>
      </c>
      <c r="C23" s="4">
        <f>IF('True_Odds_Calculator_3-way'!C24="","",'True_Odds_Calculator_3-way'!C24)</f>
        <v>6</v>
      </c>
      <c r="D23" s="4">
        <f t="shared" si="0"/>
        <v>3.1534557396626361E-2</v>
      </c>
      <c r="E23" s="4">
        <f t="shared" si="1"/>
        <v>1.5653393048388669</v>
      </c>
      <c r="F23" s="4">
        <f t="shared" si="2"/>
        <v>4.877912621359223</v>
      </c>
      <c r="G23" s="4">
        <f t="shared" si="3"/>
        <v>6.4038875169282239</v>
      </c>
      <c r="I23" s="4">
        <f t="shared" si="4"/>
        <v>1.0315345573966264</v>
      </c>
    </row>
    <row r="24" spans="1:9" x14ac:dyDescent="0.2">
      <c r="A24" s="4">
        <f>IF('True_Odds_Calculator_3-way'!A25="","",'True_Odds_Calculator_3-way'!A25)</f>
        <v>2.1</v>
      </c>
      <c r="B24" s="4">
        <f>IF('True_Odds_Calculator_3-way'!B25="","",'True_Odds_Calculator_3-way'!B25)</f>
        <v>3.19</v>
      </c>
      <c r="C24" s="4">
        <f>IF('True_Odds_Calculator_3-way'!C25="","",'True_Odds_Calculator_3-way'!C25)</f>
        <v>4.09</v>
      </c>
      <c r="D24" s="4">
        <f t="shared" si="0"/>
        <v>3.4168877521040031E-2</v>
      </c>
      <c r="E24" s="4">
        <f t="shared" si="1"/>
        <v>2.1514590587489475</v>
      </c>
      <c r="F24" s="4">
        <f t="shared" si="2"/>
        <v>3.3102717954025662</v>
      </c>
      <c r="G24" s="4">
        <f t="shared" si="3"/>
        <v>4.2898358681078719</v>
      </c>
      <c r="I24" s="4">
        <f t="shared" si="4"/>
        <v>1.03416887752104</v>
      </c>
    </row>
    <row r="25" spans="1:9" x14ac:dyDescent="0.2">
      <c r="A25" s="4">
        <f>IF('True_Odds_Calculator_3-way'!A26="","",'True_Odds_Calculator_3-way'!A26)</f>
        <v>3.48</v>
      </c>
      <c r="B25" s="4">
        <f>IF('True_Odds_Calculator_3-way'!B26="","",'True_Odds_Calculator_3-way'!B26)</f>
        <v>3.07</v>
      </c>
      <c r="C25" s="4">
        <f>IF('True_Odds_Calculator_3-way'!C26="","",'True_Odds_Calculator_3-way'!C26)</f>
        <v>2.38</v>
      </c>
      <c r="D25" s="4">
        <f t="shared" si="0"/>
        <v>3.3257288088772485E-2</v>
      </c>
      <c r="E25" s="4">
        <f t="shared" si="1"/>
        <v>3.6196401205494797</v>
      </c>
      <c r="F25" s="4">
        <f t="shared" si="2"/>
        <v>3.1781633599938135</v>
      </c>
      <c r="G25" s="4">
        <f t="shared" si="3"/>
        <v>2.4444958604292721</v>
      </c>
      <c r="I25" s="4">
        <f t="shared" si="4"/>
        <v>1.0332572880887725</v>
      </c>
    </row>
    <row r="26" spans="1:9" x14ac:dyDescent="0.2">
      <c r="A26" s="4">
        <f>IF('True_Odds_Calculator_3-way'!A27="","",'True_Odds_Calculator_3-way'!A27)</f>
        <v>1.83</v>
      </c>
      <c r="B26" s="4">
        <f>IF('True_Odds_Calculator_3-way'!B27="","",'True_Odds_Calculator_3-way'!B27)</f>
        <v>3.95</v>
      </c>
      <c r="C26" s="4">
        <f>IF('True_Odds_Calculator_3-way'!C27="","",'True_Odds_Calculator_3-way'!C27)</f>
        <v>4.0199999999999996</v>
      </c>
      <c r="D26" s="4">
        <f t="shared" si="0"/>
        <v>4.8368863299191878E-2</v>
      </c>
      <c r="E26" s="4">
        <f t="shared" si="1"/>
        <v>1.8856356936087042</v>
      </c>
      <c r="F26" s="4">
        <f t="shared" si="2"/>
        <v>4.2186687456174354</v>
      </c>
      <c r="G26" s="4">
        <f t="shared" si="3"/>
        <v>4.2986113884783848</v>
      </c>
      <c r="I26" s="4">
        <f t="shared" si="4"/>
        <v>1.0483688632991919</v>
      </c>
    </row>
    <row r="27" spans="1:9" x14ac:dyDescent="0.2">
      <c r="A27" s="4">
        <f>IF('True_Odds_Calculator_3-way'!A28="","",'True_Odds_Calculator_3-way'!A28)</f>
        <v>2.65</v>
      </c>
      <c r="B27" s="4">
        <f>IF('True_Odds_Calculator_3-way'!B28="","",'True_Odds_Calculator_3-way'!B28)</f>
        <v>3.55</v>
      </c>
      <c r="C27" s="4">
        <f>IF('True_Odds_Calculator_3-way'!C28="","",'True_Odds_Calculator_3-way'!C28)</f>
        <v>2.59</v>
      </c>
      <c r="D27" s="4">
        <f t="shared" si="0"/>
        <v>4.514901751149436E-2</v>
      </c>
      <c r="E27" s="4">
        <f t="shared" si="1"/>
        <v>2.7600763496413325</v>
      </c>
      <c r="F27" s="4">
        <f t="shared" si="2"/>
        <v>3.7503684501492396</v>
      </c>
      <c r="G27" s="4">
        <f t="shared" si="3"/>
        <v>2.6950493917855796</v>
      </c>
      <c r="I27" s="4">
        <f t="shared" si="4"/>
        <v>1.0451490175114944</v>
      </c>
    </row>
    <row r="28" spans="1:9" x14ac:dyDescent="0.2">
      <c r="A28" s="4">
        <f>IF('True_Odds_Calculator_3-way'!A29="","",'True_Odds_Calculator_3-way'!A29)</f>
        <v>3.77</v>
      </c>
      <c r="B28" s="4">
        <f>IF('True_Odds_Calculator_3-way'!B29="","",'True_Odds_Calculator_3-way'!B29)</f>
        <v>3.8</v>
      </c>
      <c r="C28" s="4">
        <f>IF('True_Odds_Calculator_3-way'!C29="","",'True_Odds_Calculator_3-way'!C29)</f>
        <v>2</v>
      </c>
      <c r="D28" s="4">
        <f t="shared" si="0"/>
        <v>2.8409884126762597E-2</v>
      </c>
      <c r="E28" s="4">
        <f t="shared" si="1"/>
        <v>3.9095788228872923</v>
      </c>
      <c r="F28" s="4">
        <f t="shared" si="2"/>
        <v>3.941850866733926</v>
      </c>
      <c r="G28" s="4">
        <f t="shared" si="3"/>
        <v>2.038611137463239</v>
      </c>
      <c r="I28" s="4">
        <f t="shared" si="4"/>
        <v>1.0284098841267626</v>
      </c>
    </row>
    <row r="29" spans="1:9" x14ac:dyDescent="0.2">
      <c r="A29" s="4">
        <f>IF('True_Odds_Calculator_3-way'!A30="","",'True_Odds_Calculator_3-way'!A30)</f>
        <v>2.0699999999999998</v>
      </c>
      <c r="B29" s="4">
        <f>IF('True_Odds_Calculator_3-way'!B30="","",'True_Odds_Calculator_3-way'!B30)</f>
        <v>3.59</v>
      </c>
      <c r="C29" s="4">
        <f>IF('True_Odds_Calculator_3-way'!C30="","",'True_Odds_Calculator_3-way'!C30)</f>
        <v>3.77</v>
      </c>
      <c r="D29" s="4">
        <f t="shared" si="0"/>
        <v>2.689530886296021E-2</v>
      </c>
      <c r="E29" s="4">
        <f t="shared" si="1"/>
        <v>2.10914093790268</v>
      </c>
      <c r="F29" s="4">
        <f t="shared" si="2"/>
        <v>3.7093855332998413</v>
      </c>
      <c r="G29" s="4">
        <f t="shared" si="3"/>
        <v>3.9018773605932409</v>
      </c>
      <c r="I29" s="4">
        <f t="shared" si="4"/>
        <v>1.0268953088629602</v>
      </c>
    </row>
    <row r="30" spans="1:9" x14ac:dyDescent="0.2">
      <c r="A30" s="4">
        <f>IF('True_Odds_Calculator_3-way'!A31="","",'True_Odds_Calculator_3-way'!A31)</f>
        <v>2.64</v>
      </c>
      <c r="B30" s="4">
        <f>IF('True_Odds_Calculator_3-way'!B31="","",'True_Odds_Calculator_3-way'!B31)</f>
        <v>3.52</v>
      </c>
      <c r="C30" s="4">
        <f>IF('True_Odds_Calculator_3-way'!C31="","",'True_Odds_Calculator_3-way'!C31)</f>
        <v>2.74</v>
      </c>
      <c r="D30" s="4">
        <f t="shared" si="0"/>
        <v>2.784229152842288E-2</v>
      </c>
      <c r="E30" s="4">
        <f t="shared" si="1"/>
        <v>2.7063078342852869</v>
      </c>
      <c r="F30" s="4">
        <f t="shared" si="2"/>
        <v>3.6388758468039439</v>
      </c>
      <c r="G30" s="4">
        <f t="shared" si="3"/>
        <v>2.8114943124400797</v>
      </c>
      <c r="I30" s="4">
        <f t="shared" si="4"/>
        <v>1.0278422915284229</v>
      </c>
    </row>
    <row r="31" spans="1:9" x14ac:dyDescent="0.2">
      <c r="A31" s="4">
        <f>IF('True_Odds_Calculator_3-way'!A32="","",'True_Odds_Calculator_3-way'!A32)</f>
        <v>4.6399999999999997</v>
      </c>
      <c r="B31" s="4">
        <f>IF('True_Odds_Calculator_3-way'!B32="","",'True_Odds_Calculator_3-way'!B32)</f>
        <v>3.91</v>
      </c>
      <c r="C31" s="4">
        <f>IF('True_Odds_Calculator_3-way'!C32="","",'True_Odds_Calculator_3-way'!C32)</f>
        <v>1.79</v>
      </c>
      <c r="D31" s="4">
        <f t="shared" si="0"/>
        <v>2.9930934959730093E-2</v>
      </c>
      <c r="E31" s="4">
        <f t="shared" si="1"/>
        <v>4.8652268179252252</v>
      </c>
      <c r="F31" s="4">
        <f t="shared" si="2"/>
        <v>4.0687207358124917</v>
      </c>
      <c r="G31" s="4">
        <f t="shared" si="3"/>
        <v>1.8225485133381607</v>
      </c>
      <c r="I31" s="4">
        <f t="shared" si="4"/>
        <v>1.0299309349597301</v>
      </c>
    </row>
    <row r="32" spans="1:9" x14ac:dyDescent="0.2">
      <c r="A32" s="4">
        <f>IF('True_Odds_Calculator_3-way'!A33="","",'True_Odds_Calculator_3-way'!A33)</f>
        <v>2.93</v>
      </c>
      <c r="B32" s="4">
        <f>IF('True_Odds_Calculator_3-way'!B33="","",'True_Odds_Calculator_3-way'!B33)</f>
        <v>3.45</v>
      </c>
      <c r="C32" s="4">
        <f>IF('True_Odds_Calculator_3-way'!C33="","",'True_Odds_Calculator_3-way'!C33)</f>
        <v>2.52</v>
      </c>
      <c r="D32" s="4">
        <f t="shared" si="0"/>
        <v>2.797739761680984E-2</v>
      </c>
      <c r="E32" s="4">
        <f t="shared" si="1"/>
        <v>3.0123101446944576</v>
      </c>
      <c r="F32" s="4">
        <f t="shared" si="2"/>
        <v>3.5646903739693592</v>
      </c>
      <c r="G32" s="4">
        <f t="shared" si="3"/>
        <v>2.580647841036416</v>
      </c>
      <c r="I32" s="4">
        <f t="shared" si="4"/>
        <v>1.0279773976168098</v>
      </c>
    </row>
    <row r="33" spans="1:9" x14ac:dyDescent="0.2">
      <c r="A33" s="4">
        <f>IF('True_Odds_Calculator_3-way'!A34="","",'True_Odds_Calculator_3-way'!A34)</f>
        <v>1.44</v>
      </c>
      <c r="B33" s="4">
        <f>IF('True_Odds_Calculator_3-way'!B34="","",'True_Odds_Calculator_3-way'!B34)</f>
        <v>4.92</v>
      </c>
      <c r="C33" s="4">
        <f>IF('True_Odds_Calculator_3-way'!C34="","",'True_Odds_Calculator_3-way'!C34)</f>
        <v>7.36</v>
      </c>
      <c r="D33" s="4">
        <f t="shared" si="0"/>
        <v>3.356604218216086E-2</v>
      </c>
      <c r="E33" s="4">
        <f t="shared" si="1"/>
        <v>1.4635807747303677</v>
      </c>
      <c r="F33" s="4">
        <f t="shared" si="2"/>
        <v>5.2066153728176676</v>
      </c>
      <c r="G33" s="4">
        <f t="shared" si="3"/>
        <v>8.0204756654591272</v>
      </c>
      <c r="I33" s="4">
        <f t="shared" si="4"/>
        <v>1.0335660421821609</v>
      </c>
    </row>
    <row r="34" spans="1:9" x14ac:dyDescent="0.2">
      <c r="A34" s="4">
        <f>IF('True_Odds_Calculator_3-way'!A35="","",'True_Odds_Calculator_3-way'!A35)</f>
        <v>1.67</v>
      </c>
      <c r="B34" s="4">
        <f>IF('True_Odds_Calculator_3-way'!B35="","",'True_Odds_Calculator_3-way'!B35)</f>
        <v>4.2699999999999996</v>
      </c>
      <c r="C34" s="4">
        <f>IF('True_Odds_Calculator_3-way'!C35="","",'True_Odds_Calculator_3-way'!C35)</f>
        <v>5.03</v>
      </c>
      <c r="D34" s="4">
        <f t="shared" si="0"/>
        <v>3.1801589737960878E-2</v>
      </c>
      <c r="E34" s="4">
        <f t="shared" si="1"/>
        <v>1.7000966147824013</v>
      </c>
      <c r="F34" s="4">
        <f t="shared" si="2"/>
        <v>4.4724417797499507</v>
      </c>
      <c r="G34" s="4">
        <f t="shared" si="3"/>
        <v>5.3133091813476243</v>
      </c>
      <c r="I34" s="4">
        <f t="shared" si="4"/>
        <v>1.0318015897379609</v>
      </c>
    </row>
    <row r="35" spans="1:9" x14ac:dyDescent="0.2">
      <c r="A35" s="4">
        <f>IF('True_Odds_Calculator_3-way'!A36="","",'True_Odds_Calculator_3-way'!A36)</f>
        <v>3.41</v>
      </c>
      <c r="B35" s="4">
        <f>IF('True_Odds_Calculator_3-way'!B36="","",'True_Odds_Calculator_3-way'!B36)</f>
        <v>3.33</v>
      </c>
      <c r="C35" s="4">
        <f>IF('True_Odds_Calculator_3-way'!C36="","",'True_Odds_Calculator_3-way'!C36)</f>
        <v>2.2999999999999998</v>
      </c>
      <c r="D35" s="4">
        <f t="shared" si="0"/>
        <v>2.8338040960761868E-2</v>
      </c>
      <c r="E35" s="4">
        <f t="shared" si="1"/>
        <v>3.5234949671469344</v>
      </c>
      <c r="F35" s="4">
        <f t="shared" si="2"/>
        <v>3.438147711450624</v>
      </c>
      <c r="G35" s="4">
        <f t="shared" si="3"/>
        <v>2.3510791492114667</v>
      </c>
      <c r="I35" s="4">
        <f t="shared" si="4"/>
        <v>1.0283380409607619</v>
      </c>
    </row>
    <row r="36" spans="1:9" x14ac:dyDescent="0.2">
      <c r="A36" s="4">
        <f>IF('True_Odds_Calculator_3-way'!A37="","",'True_Odds_Calculator_3-way'!A37)</f>
        <v>2.1800000000000002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3.54</v>
      </c>
      <c r="D36" s="4">
        <f t="shared" si="0"/>
        <v>2.7734423325888269E-2</v>
      </c>
      <c r="E36" s="4">
        <f t="shared" si="1"/>
        <v>2.2248386891057783</v>
      </c>
      <c r="F36" s="4">
        <f t="shared" si="2"/>
        <v>3.606356865197673</v>
      </c>
      <c r="G36" s="4">
        <f t="shared" si="3"/>
        <v>3.6597719646331579</v>
      </c>
      <c r="I36" s="4">
        <f t="shared" si="4"/>
        <v>1.0277344233258883</v>
      </c>
    </row>
    <row r="37" spans="1:9" x14ac:dyDescent="0.2">
      <c r="A37" s="4">
        <f>IF('True_Odds_Calculator_3-way'!A38="","",'True_Odds_Calculator_3-way'!A38)</f>
        <v>1.72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4.96</v>
      </c>
      <c r="D37" s="4">
        <f t="shared" si="0"/>
        <v>2.9921832309929286E-2</v>
      </c>
      <c r="E37" s="4">
        <f t="shared" si="1"/>
        <v>1.7500219482777017</v>
      </c>
      <c r="F37" s="4">
        <f t="shared" si="2"/>
        <v>4.2204842392596662</v>
      </c>
      <c r="G37" s="4">
        <f t="shared" si="3"/>
        <v>5.2181456452223491</v>
      </c>
      <c r="I37" s="4">
        <f t="shared" si="4"/>
        <v>1.0299218323099293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2.2400000000000002</v>
      </c>
      <c r="B40" s="4">
        <f>IF('True_Odds_Calculator_3-way'!B39="","",'True_Odds_Calculator_3-way'!B39)</f>
        <v>3.38</v>
      </c>
      <c r="C40" s="4">
        <f>IF('True_Odds_Calculator_3-way'!C39="","",'True_Odds_Calculator_3-way'!C39)</f>
        <v>3.51</v>
      </c>
      <c r="D40" s="4">
        <f t="shared" si="0"/>
        <v>2.7186844494536677E-2</v>
      </c>
      <c r="E40" s="4">
        <f t="shared" si="1"/>
        <v>2.2864130661719528</v>
      </c>
      <c r="F40" s="4">
        <f t="shared" si="2"/>
        <v>3.4868025453371114</v>
      </c>
      <c r="G40" s="4">
        <f t="shared" si="3"/>
        <v>3.6253162641343457</v>
      </c>
      <c r="I40" s="4">
        <f t="shared" si="4"/>
        <v>1.0271868444945367</v>
      </c>
    </row>
    <row r="41" spans="1:9" x14ac:dyDescent="0.2">
      <c r="A41" s="4">
        <f>IF('True_Odds_Calculator_3-way'!A40="","",'True_Odds_Calculator_3-way'!A40)</f>
        <v>2.23</v>
      </c>
      <c r="B41" s="4">
        <f>IF('True_Odds_Calculator_3-way'!B40="","",'True_Odds_Calculator_3-way'!B40)</f>
        <v>3.23</v>
      </c>
      <c r="C41" s="4">
        <f>IF('True_Odds_Calculator_3-way'!C40="","",'True_Odds_Calculator_3-way'!C40)</f>
        <v>3.72</v>
      </c>
      <c r="D41" s="4">
        <f t="shared" si="0"/>
        <v>2.6845220794432079E-2</v>
      </c>
      <c r="E41" s="4">
        <f t="shared" si="1"/>
        <v>2.2754055991753503</v>
      </c>
      <c r="F41" s="4">
        <f t="shared" si="2"/>
        <v>3.3261365020642604</v>
      </c>
      <c r="G41" s="4">
        <f t="shared" si="3"/>
        <v>3.8480956933731134</v>
      </c>
      <c r="I41" s="4">
        <f t="shared" si="4"/>
        <v>1.0268452207944321</v>
      </c>
    </row>
    <row r="42" spans="1:9" x14ac:dyDescent="0.2">
      <c r="A42" s="4">
        <f>IF('True_Odds_Calculator_3-way'!A41="","",'True_Odds_Calculator_3-way'!A41)</f>
        <v>1.71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4.99</v>
      </c>
      <c r="D42" s="4">
        <f t="shared" si="0"/>
        <v>2.9694900746745745E-2</v>
      </c>
      <c r="E42" s="4">
        <f t="shared" si="1"/>
        <v>1.7394419570739201</v>
      </c>
      <c r="F42" s="4">
        <f t="shared" si="2"/>
        <v>4.2625659235282791</v>
      </c>
      <c r="G42" s="4">
        <f t="shared" si="3"/>
        <v>5.249274906581034</v>
      </c>
      <c r="I42" s="4">
        <f t="shared" si="4"/>
        <v>1.0296949007467457</v>
      </c>
    </row>
    <row r="43" spans="1:9" x14ac:dyDescent="0.2">
      <c r="A43" s="4">
        <f>IF('True_Odds_Calculator_3-way'!A42="","",'True_Odds_Calculator_3-way'!A42)</f>
        <v>1.88</v>
      </c>
      <c r="B43" s="4">
        <f>IF('True_Odds_Calculator_3-way'!B42="","",'True_Odds_Calculator_3-way'!B42)</f>
        <v>3.8</v>
      </c>
      <c r="C43" s="4">
        <f>IF('True_Odds_Calculator_3-way'!C42="","",'True_Odds_Calculator_3-way'!C42)</f>
        <v>4.2699999999999996</v>
      </c>
      <c r="D43" s="4">
        <f t="shared" si="0"/>
        <v>2.9264825824589336E-2</v>
      </c>
      <c r="E43" s="4">
        <f t="shared" si="1"/>
        <v>1.9151219789859972</v>
      </c>
      <c r="F43" s="4">
        <f t="shared" si="2"/>
        <v>3.9462839283003763</v>
      </c>
      <c r="G43" s="4">
        <f t="shared" si="3"/>
        <v>4.4555914326110742</v>
      </c>
      <c r="I43" s="4">
        <f t="shared" si="4"/>
        <v>1.0292648258245893</v>
      </c>
    </row>
    <row r="44" spans="1:9" x14ac:dyDescent="0.2">
      <c r="A44" s="4">
        <f>IF('True_Odds_Calculator_3-way'!A43="","",'True_Odds_Calculator_3-way'!A43)</f>
        <v>2.08</v>
      </c>
      <c r="B44" s="4">
        <f>IF('True_Odds_Calculator_3-way'!B43="","",'True_Odds_Calculator_3-way'!B43)</f>
        <v>3.12</v>
      </c>
      <c r="C44" s="4">
        <f>IF('True_Odds_Calculator_3-way'!C43="","",'True_Odds_Calculator_3-way'!C43)</f>
        <v>4.09</v>
      </c>
      <c r="D44" s="4">
        <f t="shared" si="0"/>
        <v>4.5780828788163586E-2</v>
      </c>
      <c r="E44" s="4">
        <f t="shared" si="1"/>
        <v>2.1481863889387678</v>
      </c>
      <c r="F44" s="4">
        <f t="shared" si="2"/>
        <v>3.2759759708363987</v>
      </c>
      <c r="G44" s="4">
        <f t="shared" si="3"/>
        <v>4.3622689669317882</v>
      </c>
      <c r="I44" s="4">
        <f t="shared" si="4"/>
        <v>1.0457808287881636</v>
      </c>
    </row>
    <row r="45" spans="1:9" x14ac:dyDescent="0.2">
      <c r="A45" s="4">
        <f>IF('True_Odds_Calculator_3-way'!A44="","",'True_Odds_Calculator_3-way'!A44)</f>
        <v>3.77</v>
      </c>
      <c r="B45" s="4">
        <f>IF('True_Odds_Calculator_3-way'!B44="","",'True_Odds_Calculator_3-way'!B44)</f>
        <v>3.01</v>
      </c>
      <c r="C45" s="4">
        <f>IF('True_Odds_Calculator_3-way'!C44="","",'True_Odds_Calculator_3-way'!C44)</f>
        <v>2.23</v>
      </c>
      <c r="D45" s="4">
        <f t="shared" si="0"/>
        <v>4.5908396284725539E-2</v>
      </c>
      <c r="E45" s="4">
        <f t="shared" si="1"/>
        <v>4.0008131152019661</v>
      </c>
      <c r="F45" s="4">
        <f t="shared" si="2"/>
        <v>3.1553394281219727</v>
      </c>
      <c r="G45" s="4">
        <f t="shared" si="3"/>
        <v>2.3087879456121216</v>
      </c>
      <c r="I45" s="4">
        <f t="shared" si="4"/>
        <v>1.0459083962847255</v>
      </c>
    </row>
    <row r="46" spans="1:9" x14ac:dyDescent="0.2">
      <c r="A46" s="4">
        <f>IF('True_Odds_Calculator_3-way'!A45="","",'True_Odds_Calculator_3-way'!A45)</f>
        <v>2.5099999999999998</v>
      </c>
      <c r="B46" s="4">
        <f>IF('True_Odds_Calculator_3-way'!B45="","",'True_Odds_Calculator_3-way'!B45)</f>
        <v>3.64</v>
      </c>
      <c r="C46" s="4">
        <f>IF('True_Odds_Calculator_3-way'!C45="","",'True_Odds_Calculator_3-way'!C45)</f>
        <v>2.77</v>
      </c>
      <c r="D46" s="4">
        <f t="shared" si="0"/>
        <v>3.414247955217653E-2</v>
      </c>
      <c r="E46" s="4">
        <f t="shared" si="1"/>
        <v>2.5838087568311923</v>
      </c>
      <c r="F46" s="4">
        <f t="shared" si="2"/>
        <v>3.7973080761915505</v>
      </c>
      <c r="G46" s="4">
        <f t="shared" si="3"/>
        <v>2.8601664305404748</v>
      </c>
      <c r="I46" s="4">
        <f t="shared" si="4"/>
        <v>1.0341424795521765</v>
      </c>
    </row>
    <row r="47" spans="1:9" x14ac:dyDescent="0.2">
      <c r="A47" s="4">
        <f>IF('True_Odds_Calculator_3-way'!A46="","",'True_Odds_Calculator_3-way'!A46)</f>
        <v>1.6</v>
      </c>
      <c r="B47" s="4">
        <f>IF('True_Odds_Calculator_3-way'!B46="","",'True_Odds_Calculator_3-way'!B46)</f>
        <v>4.5999999999999996</v>
      </c>
      <c r="C47" s="4">
        <f>IF('True_Odds_Calculator_3-way'!C46="","",'True_Odds_Calculator_3-way'!C46)</f>
        <v>5.1100000000000003</v>
      </c>
      <c r="D47" s="4">
        <f t="shared" si="0"/>
        <v>3.8086020590487601E-2</v>
      </c>
      <c r="E47" s="4">
        <f t="shared" si="1"/>
        <v>1.6331739175747193</v>
      </c>
      <c r="F47" s="4">
        <f t="shared" si="2"/>
        <v>4.885294168586225</v>
      </c>
      <c r="G47" s="4">
        <f t="shared" si="3"/>
        <v>5.464499505995855</v>
      </c>
      <c r="I47" s="4">
        <f t="shared" si="4"/>
        <v>1.0380860205904876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4.13</v>
      </c>
      <c r="C48" s="4">
        <f>IF('True_Odds_Calculator_3-way'!C47="","",'True_Odds_Calculator_3-way'!C47)</f>
        <v>4.46</v>
      </c>
      <c r="D48" s="4">
        <f t="shared" si="0"/>
        <v>3.4527815423916364E-2</v>
      </c>
      <c r="E48" s="4">
        <f t="shared" si="1"/>
        <v>1.7963882115509022</v>
      </c>
      <c r="F48" s="4">
        <f t="shared" si="2"/>
        <v>4.3361095645331975</v>
      </c>
      <c r="G48" s="4">
        <f t="shared" si="3"/>
        <v>4.7013253896834382</v>
      </c>
      <c r="I48" s="4">
        <f t="shared" si="4"/>
        <v>1.0345278154239164</v>
      </c>
    </row>
    <row r="49" spans="1:9" x14ac:dyDescent="0.2">
      <c r="A49" s="4">
        <f>IF('True_Odds_Calculator_3-way'!A48="","",'True_Odds_Calculator_3-way'!A48)</f>
        <v>2.79</v>
      </c>
      <c r="B49" s="4">
        <f>IF('True_Odds_Calculator_3-way'!B48="","",'True_Odds_Calculator_3-way'!B48)</f>
        <v>3.52</v>
      </c>
      <c r="C49" s="4">
        <f>IF('True_Odds_Calculator_3-way'!C48="","",'True_Odds_Calculator_3-way'!C48)</f>
        <v>2.6</v>
      </c>
      <c r="D49" s="4">
        <f t="shared" si="0"/>
        <v>2.7129232774393941E-2</v>
      </c>
      <c r="E49" s="4">
        <f t="shared" si="1"/>
        <v>2.862214197960788</v>
      </c>
      <c r="F49" s="4">
        <f t="shared" si="2"/>
        <v>3.6357312637166523</v>
      </c>
      <c r="G49" s="4">
        <f t="shared" si="3"/>
        <v>2.6626031294056798</v>
      </c>
      <c r="I49" s="4">
        <f t="shared" si="4"/>
        <v>1.0271292327743939</v>
      </c>
    </row>
    <row r="50" spans="1:9" x14ac:dyDescent="0.2">
      <c r="A50" s="4">
        <f>IF('True_Odds_Calculator_3-way'!A49="","",'True_Odds_Calculator_3-way'!A49)</f>
        <v>2.06</v>
      </c>
      <c r="B50" s="4">
        <f>IF('True_Odds_Calculator_3-way'!B49="","",'True_Odds_Calculator_3-way'!B49)</f>
        <v>3.7</v>
      </c>
      <c r="C50" s="4">
        <f>IF('True_Odds_Calculator_3-way'!C49="","",'True_Odds_Calculator_3-way'!C49)</f>
        <v>3.6</v>
      </c>
      <c r="D50" s="4">
        <f t="shared" si="0"/>
        <v>3.3484941251931577E-2</v>
      </c>
      <c r="E50" s="4">
        <f t="shared" si="1"/>
        <v>2.1084802721227831</v>
      </c>
      <c r="F50" s="4">
        <f t="shared" si="2"/>
        <v>3.8593852558933301</v>
      </c>
      <c r="G50" s="4">
        <f t="shared" si="3"/>
        <v>3.7507107968214632</v>
      </c>
      <c r="I50" s="4">
        <f t="shared" si="4"/>
        <v>1.0334849412519316</v>
      </c>
    </row>
    <row r="51" spans="1:9" x14ac:dyDescent="0.2">
      <c r="A51" s="4">
        <f>IF('True_Odds_Calculator_3-way'!A50="","",'True_Odds_Calculator_3-way'!A50)</f>
        <v>2.04</v>
      </c>
      <c r="B51" s="4">
        <f>IF('True_Odds_Calculator_3-way'!B50="","",'True_Odds_Calculator_3-way'!B50)</f>
        <v>4.04</v>
      </c>
      <c r="C51" s="4">
        <f>IF('True_Odds_Calculator_3-way'!C50="","",'True_Odds_Calculator_3-way'!C50)</f>
        <v>3.37</v>
      </c>
      <c r="D51" s="4">
        <f t="shared" si="0"/>
        <v>3.4456735951130524E-2</v>
      </c>
      <c r="E51" s="4">
        <f t="shared" si="1"/>
        <v>2.0889451985228815</v>
      </c>
      <c r="F51" s="4">
        <f t="shared" si="2"/>
        <v>4.2365849015466823</v>
      </c>
      <c r="G51" s="4">
        <f t="shared" si="3"/>
        <v>3.5056927458806442</v>
      </c>
      <c r="I51" s="4">
        <f t="shared" si="4"/>
        <v>1.0344567359511305</v>
      </c>
    </row>
    <row r="52" spans="1:9" x14ac:dyDescent="0.2">
      <c r="A52" s="4">
        <f>IF('True_Odds_Calculator_3-way'!A51="","",'True_Odds_Calculator_3-way'!A51)</f>
        <v>1.72</v>
      </c>
      <c r="B52" s="4">
        <f>IF('True_Odds_Calculator_3-way'!B51="","",'True_Odds_Calculator_3-way'!B51)</f>
        <v>4.1900000000000004</v>
      </c>
      <c r="C52" s="4">
        <f>IF('True_Odds_Calculator_3-way'!C51="","",'True_Odds_Calculator_3-way'!C51)</f>
        <v>4.72</v>
      </c>
      <c r="D52" s="4">
        <f t="shared" si="0"/>
        <v>3.1923240103743922E-2</v>
      </c>
      <c r="E52" s="4">
        <f t="shared" si="1"/>
        <v>1.752067491493102</v>
      </c>
      <c r="F52" s="4">
        <f t="shared" si="2"/>
        <v>4.3855339671642843</v>
      </c>
      <c r="G52" s="4">
        <f t="shared" si="3"/>
        <v>4.9696027601554</v>
      </c>
      <c r="I52" s="4">
        <f t="shared" si="4"/>
        <v>1.0319232401037439</v>
      </c>
    </row>
    <row r="53" spans="1:9" x14ac:dyDescent="0.2">
      <c r="A53" s="4">
        <f>IF('True_Odds_Calculator_3-way'!A52="","",'True_Odds_Calculator_3-way'!A52)</f>
        <v>1.51</v>
      </c>
      <c r="B53" s="4">
        <f>IF('True_Odds_Calculator_3-way'!B52="","",'True_Odds_Calculator_3-way'!B52)</f>
        <v>4.38</v>
      </c>
      <c r="C53" s="4">
        <f>IF('True_Odds_Calculator_3-way'!C52="","",'True_Odds_Calculator_3-way'!C52)</f>
        <v>6.82</v>
      </c>
      <c r="D53" s="4">
        <f t="shared" si="0"/>
        <v>3.7189723894648807E-2</v>
      </c>
      <c r="E53" s="4">
        <f t="shared" si="1"/>
        <v>1.5388046185080293</v>
      </c>
      <c r="F53" s="4">
        <f t="shared" si="2"/>
        <v>4.6314751941978125</v>
      </c>
      <c r="G53" s="4">
        <f t="shared" si="3"/>
        <v>7.4498444057988378</v>
      </c>
      <c r="I53" s="4">
        <f t="shared" si="4"/>
        <v>1.0371897238946488</v>
      </c>
    </row>
    <row r="54" spans="1:9" x14ac:dyDescent="0.2">
      <c r="A54" s="4">
        <f>IF('True_Odds_Calculator_3-way'!A53="","",'True_Odds_Calculator_3-way'!A53)</f>
        <v>2.11</v>
      </c>
      <c r="B54" s="4">
        <f>IF('True_Odds_Calculator_3-way'!B53="","",'True_Odds_Calculator_3-way'!B53)</f>
        <v>3.18</v>
      </c>
      <c r="C54" s="4">
        <f>IF('True_Odds_Calculator_3-way'!C53="","",'True_Odds_Calculator_3-way'!C53)</f>
        <v>3.88</v>
      </c>
      <c r="D54" s="4">
        <f t="shared" si="0"/>
        <v>4.6131016857017482E-2</v>
      </c>
      <c r="E54" s="4">
        <f t="shared" si="1"/>
        <v>2.1807556684740677</v>
      </c>
      <c r="F54" s="4">
        <f t="shared" si="2"/>
        <v>3.343493058732955</v>
      </c>
      <c r="G54" s="4">
        <f t="shared" si="3"/>
        <v>4.1261793374873683</v>
      </c>
      <c r="I54" s="4">
        <f t="shared" si="4"/>
        <v>1.0461310168570175</v>
      </c>
    </row>
    <row r="55" spans="1:9" x14ac:dyDescent="0.2">
      <c r="A55" s="4">
        <f>IF('True_Odds_Calculator_3-way'!A54="","",'True_Odds_Calculator_3-way'!A54)</f>
        <v>2.2000000000000002</v>
      </c>
      <c r="B55" s="4">
        <f>IF('True_Odds_Calculator_3-way'!B54="","",'True_Odds_Calculator_3-way'!B54)</f>
        <v>3.16</v>
      </c>
      <c r="C55" s="4">
        <f>IF('True_Odds_Calculator_3-way'!C54="","",'True_Odds_Calculator_3-way'!C54)</f>
        <v>3.65</v>
      </c>
      <c r="D55" s="4">
        <f t="shared" si="0"/>
        <v>4.4973753487712154E-2</v>
      </c>
      <c r="E55" s="4">
        <f t="shared" si="1"/>
        <v>2.2750322765743793</v>
      </c>
      <c r="F55" s="4">
        <f t="shared" si="2"/>
        <v>3.3171407655302239</v>
      </c>
      <c r="G55" s="4">
        <f t="shared" si="3"/>
        <v>3.8612818796031401</v>
      </c>
      <c r="I55" s="4">
        <f t="shared" si="4"/>
        <v>1.0449737534877122</v>
      </c>
    </row>
    <row r="56" spans="1:9" x14ac:dyDescent="0.2">
      <c r="A56" s="4">
        <f>IF('True_Odds_Calculator_3-way'!A55="","",'True_Odds_Calculator_3-way'!A55)</f>
        <v>2.19</v>
      </c>
      <c r="B56" s="4">
        <f>IF('True_Odds_Calculator_3-way'!B55="","",'True_Odds_Calculator_3-way'!B55)</f>
        <v>3.2</v>
      </c>
      <c r="C56" s="4">
        <f>IF('True_Odds_Calculator_3-way'!C55="","",'True_Odds_Calculator_3-way'!C55)</f>
        <v>3.63</v>
      </c>
      <c r="D56" s="4">
        <f t="shared" si="0"/>
        <v>4.4603098230121763E-2</v>
      </c>
      <c r="E56" s="4">
        <f t="shared" si="1"/>
        <v>2.2637068887271328</v>
      </c>
      <c r="F56" s="4">
        <f t="shared" si="2"/>
        <v>3.3598503859219071</v>
      </c>
      <c r="G56" s="4">
        <f t="shared" si="3"/>
        <v>3.8370866001586776</v>
      </c>
      <c r="I56" s="4">
        <f t="shared" si="4"/>
        <v>1.0446030982301218</v>
      </c>
    </row>
    <row r="57" spans="1:9" x14ac:dyDescent="0.2">
      <c r="A57" s="4">
        <f>IF('True_Odds_Calculator_3-way'!A56="","",'True_Odds_Calculator_3-way'!A56)</f>
        <v>2.36</v>
      </c>
      <c r="B57" s="4">
        <f>IF('True_Odds_Calculator_3-way'!B56="","",'True_Odds_Calculator_3-way'!B56)</f>
        <v>3.54</v>
      </c>
      <c r="C57" s="4">
        <f>IF('True_Odds_Calculator_3-way'!C56="","",'True_Odds_Calculator_3-way'!C56)</f>
        <v>3.05</v>
      </c>
      <c r="D57" s="4">
        <f t="shared" si="0"/>
        <v>3.4083541724553079E-2</v>
      </c>
      <c r="E57" s="4">
        <f t="shared" si="1"/>
        <v>2.4250205884554918</v>
      </c>
      <c r="F57" s="4">
        <f t="shared" si="2"/>
        <v>3.6883397859257574</v>
      </c>
      <c r="G57" s="4">
        <f t="shared" si="3"/>
        <v>3.1594810768630506</v>
      </c>
      <c r="I57" s="4">
        <f t="shared" si="4"/>
        <v>1.0340835417245531</v>
      </c>
    </row>
    <row r="58" spans="1:9" x14ac:dyDescent="0.2">
      <c r="A58" s="4">
        <f>IF('True_Odds_Calculator_3-way'!A57="","",'True_Odds_Calculator_3-way'!A57)</f>
        <v>1.82</v>
      </c>
      <c r="B58" s="4">
        <f>IF('True_Odds_Calculator_3-way'!B57="","",'True_Odds_Calculator_3-way'!B57)</f>
        <v>4.18</v>
      </c>
      <c r="C58" s="4">
        <f>IF('True_Odds_Calculator_3-way'!C57="","",'True_Odds_Calculator_3-way'!C57)</f>
        <v>4.1500000000000004</v>
      </c>
      <c r="D58" s="4">
        <f t="shared" si="0"/>
        <v>2.9648854633001598E-2</v>
      </c>
      <c r="E58" s="4">
        <f t="shared" si="1"/>
        <v>1.8533359005998244</v>
      </c>
      <c r="F58" s="4">
        <f t="shared" si="2"/>
        <v>4.3601197627945378</v>
      </c>
      <c r="G58" s="4">
        <f t="shared" si="3"/>
        <v>4.3274886986367083</v>
      </c>
      <c r="I58" s="4">
        <f t="shared" si="4"/>
        <v>1.0296488546330016</v>
      </c>
    </row>
    <row r="59" spans="1:9" x14ac:dyDescent="0.2">
      <c r="A59" s="4">
        <f>IF('True_Odds_Calculator_3-way'!A58="","",'True_Odds_Calculator_3-way'!A58)</f>
        <v>1.24</v>
      </c>
      <c r="B59" s="4">
        <f>IF('True_Odds_Calculator_3-way'!B58="","",'True_Odds_Calculator_3-way'!B58)</f>
        <v>6.74</v>
      </c>
      <c r="C59" s="4">
        <f>IF('True_Odds_Calculator_3-way'!C58="","",'True_Odds_Calculator_3-way'!C58)</f>
        <v>11.97</v>
      </c>
      <c r="D59" s="4">
        <f t="shared" si="0"/>
        <v>3.836175423082766E-2</v>
      </c>
      <c r="E59" s="4">
        <f t="shared" si="1"/>
        <v>1.2599784600620283</v>
      </c>
      <c r="F59" s="4">
        <f t="shared" si="2"/>
        <v>7.375680991456715</v>
      </c>
      <c r="G59" s="4">
        <f t="shared" si="3"/>
        <v>14.133289305541323</v>
      </c>
      <c r="I59" s="4">
        <f t="shared" si="4"/>
        <v>1.0383617542308277</v>
      </c>
    </row>
    <row r="60" spans="1:9" x14ac:dyDescent="0.2">
      <c r="A60" s="4">
        <f>IF('True_Odds_Calculator_3-way'!A59="","",'True_Odds_Calculator_3-way'!A59)</f>
        <v>2.14</v>
      </c>
      <c r="B60" s="4">
        <f>IF('True_Odds_Calculator_3-way'!B59="","",'True_Odds_Calculator_3-way'!B59)</f>
        <v>3.03</v>
      </c>
      <c r="C60" s="4">
        <f>IF('True_Odds_Calculator_3-way'!C59="","",'True_Odds_Calculator_3-way'!C59)</f>
        <v>4.21</v>
      </c>
      <c r="D60" s="4">
        <f t="shared" si="0"/>
        <v>3.4852414137899856E-2</v>
      </c>
      <c r="E60" s="4">
        <f t="shared" si="1"/>
        <v>2.1945598044369663</v>
      </c>
      <c r="F60" s="4">
        <f t="shared" si="2"/>
        <v>3.1405503179034904</v>
      </c>
      <c r="G60" s="4">
        <f t="shared" si="3"/>
        <v>4.4264980475301536</v>
      </c>
      <c r="I60" s="4">
        <f t="shared" si="4"/>
        <v>1.0348524141378999</v>
      </c>
    </row>
    <row r="61" spans="1:9" x14ac:dyDescent="0.2">
      <c r="A61" s="4">
        <f>IF('True_Odds_Calculator_3-way'!A60="","",'True_Odds_Calculator_3-way'!A60)</f>
        <v>2.15</v>
      </c>
      <c r="B61" s="4">
        <f>IF('True_Odds_Calculator_3-way'!B60="","",'True_Odds_Calculator_3-way'!B60)</f>
        <v>3.27</v>
      </c>
      <c r="C61" s="4">
        <f>IF('True_Odds_Calculator_3-way'!C60="","",'True_Odds_Calculator_3-way'!C60)</f>
        <v>3.82</v>
      </c>
      <c r="D61" s="4">
        <f t="shared" si="0"/>
        <v>3.2706781335326118E-2</v>
      </c>
      <c r="E61" s="4">
        <f t="shared" si="1"/>
        <v>2.2016053203905037</v>
      </c>
      <c r="F61" s="4">
        <f t="shared" si="2"/>
        <v>3.3908864292625482</v>
      </c>
      <c r="G61" s="4">
        <f t="shared" si="3"/>
        <v>3.9860036382328095</v>
      </c>
      <c r="I61" s="4">
        <f t="shared" si="4"/>
        <v>1.0327067813353261</v>
      </c>
    </row>
    <row r="62" spans="1:9" x14ac:dyDescent="0.2">
      <c r="A62" s="4">
        <f>IF('True_Odds_Calculator_3-way'!A61="","",'True_Odds_Calculator_3-way'!A61)</f>
        <v>4.6399999999999997</v>
      </c>
      <c r="B62" s="4">
        <f>IF('True_Odds_Calculator_3-way'!B61="","",'True_Odds_Calculator_3-way'!B61)</f>
        <v>3.43</v>
      </c>
      <c r="C62" s="4">
        <f>IF('True_Odds_Calculator_3-way'!C61="","",'True_Odds_Calculator_3-way'!C61)</f>
        <v>1.89</v>
      </c>
      <c r="D62" s="4">
        <f t="shared" si="0"/>
        <v>3.6162959984212595E-2</v>
      </c>
      <c r="E62" s="4">
        <f t="shared" si="1"/>
        <v>4.9149004309726916</v>
      </c>
      <c r="F62" s="4">
        <f t="shared" si="2"/>
        <v>3.5779344125068975</v>
      </c>
      <c r="G62" s="4">
        <f t="shared" si="3"/>
        <v>1.9340631115533282</v>
      </c>
      <c r="I62" s="4">
        <f t="shared" si="4"/>
        <v>1.0361629599842126</v>
      </c>
    </row>
    <row r="63" spans="1:9" x14ac:dyDescent="0.2">
      <c r="A63" s="4">
        <f>IF('True_Odds_Calculator_3-way'!A62="","",'True_Odds_Calculator_3-way'!A62)</f>
        <v>2.75</v>
      </c>
      <c r="B63" s="4">
        <f>IF('True_Odds_Calculator_3-way'!B62="","",'True_Odds_Calculator_3-way'!B62)</f>
        <v>2.97</v>
      </c>
      <c r="C63" s="4">
        <f>IF('True_Odds_Calculator_3-way'!C62="","",'True_Odds_Calculator_3-way'!C62)</f>
        <v>3</v>
      </c>
      <c r="D63" s="4">
        <f t="shared" si="0"/>
        <v>3.3670033670033517E-2</v>
      </c>
      <c r="E63" s="4">
        <f t="shared" si="1"/>
        <v>2.8375796178343946</v>
      </c>
      <c r="F63" s="4">
        <f t="shared" si="2"/>
        <v>3.0724137931034479</v>
      </c>
      <c r="G63" s="4">
        <f t="shared" si="3"/>
        <v>3.1045296167247378</v>
      </c>
      <c r="I63" s="4">
        <f t="shared" si="4"/>
        <v>1.0336700336700335</v>
      </c>
    </row>
    <row r="64" spans="1:9" x14ac:dyDescent="0.2">
      <c r="A64" s="4">
        <f>IF('True_Odds_Calculator_3-way'!A63="","",'True_Odds_Calculator_3-way'!A63)</f>
        <v>1.41</v>
      </c>
      <c r="B64" s="4">
        <f>IF('True_Odds_Calculator_3-way'!B63="","",'True_Odds_Calculator_3-way'!B63)</f>
        <v>4.7300000000000004</v>
      </c>
      <c r="C64" s="4">
        <f>IF('True_Odds_Calculator_3-way'!C63="","",'True_Odds_Calculator_3-way'!C63)</f>
        <v>8.56</v>
      </c>
      <c r="D64" s="4">
        <f t="shared" si="0"/>
        <v>3.7458778548828287E-2</v>
      </c>
      <c r="E64" s="4">
        <f t="shared" si="1"/>
        <v>1.4352688056845844</v>
      </c>
      <c r="F64" s="4">
        <f t="shared" si="2"/>
        <v>5.0268880457435259</v>
      </c>
      <c r="G64" s="4">
        <f t="shared" si="3"/>
        <v>9.5844039153395553</v>
      </c>
      <c r="I64" s="4">
        <f t="shared" si="4"/>
        <v>1.0374587785488283</v>
      </c>
    </row>
    <row r="65" spans="1:9" x14ac:dyDescent="0.2">
      <c r="A65" s="4">
        <f>IF('True_Odds_Calculator_3-way'!A64="","",'True_Odds_Calculator_3-way'!A64)</f>
        <v>2.2000000000000002</v>
      </c>
      <c r="B65" s="4">
        <f>IF('True_Odds_Calculator_3-way'!B64="","",'True_Odds_Calculator_3-way'!B64)</f>
        <v>3.27</v>
      </c>
      <c r="C65" s="4">
        <f>IF('True_Odds_Calculator_3-way'!C64="","",'True_Odds_Calculator_3-way'!C64)</f>
        <v>3.66</v>
      </c>
      <c r="D65" s="4">
        <f t="shared" si="0"/>
        <v>3.357989581481835E-2</v>
      </c>
      <c r="E65" s="4">
        <f t="shared" si="1"/>
        <v>2.2555433341214446</v>
      </c>
      <c r="F65" s="4">
        <f t="shared" si="2"/>
        <v>3.3942361240022279</v>
      </c>
      <c r="G65" s="4">
        <f t="shared" si="3"/>
        <v>3.8163460535012352</v>
      </c>
      <c r="I65" s="4">
        <f t="shared" si="4"/>
        <v>1.0335798958148184</v>
      </c>
    </row>
    <row r="66" spans="1:9" x14ac:dyDescent="0.2">
      <c r="A66" s="4">
        <f>IF('True_Odds_Calculator_3-way'!A65="","",'True_Odds_Calculator_3-way'!A65)</f>
        <v>2.38</v>
      </c>
      <c r="B66" s="4">
        <f>IF('True_Odds_Calculator_3-way'!B65="","",'True_Odds_Calculator_3-way'!B65)</f>
        <v>3.04</v>
      </c>
      <c r="C66" s="4">
        <f>IF('True_Odds_Calculator_3-way'!C65="","",'True_Odds_Calculator_3-way'!C65)</f>
        <v>3.46</v>
      </c>
      <c r="D66" s="4">
        <f t="shared" si="0"/>
        <v>3.8132776688405867E-2</v>
      </c>
      <c r="E66" s="4">
        <f t="shared" si="1"/>
        <v>2.4542458524985395</v>
      </c>
      <c r="F66" s="4">
        <f t="shared" si="2"/>
        <v>3.1621908941349894</v>
      </c>
      <c r="G66" s="4">
        <f t="shared" si="3"/>
        <v>3.6191703991789885</v>
      </c>
      <c r="I66" s="4">
        <f t="shared" si="4"/>
        <v>1.0381327766884059</v>
      </c>
    </row>
    <row r="67" spans="1:9" x14ac:dyDescent="0.2">
      <c r="A67" s="4">
        <f>IF('True_Odds_Calculator_3-way'!A66="","",'True_Odds_Calculator_3-way'!A66)</f>
        <v>2.68</v>
      </c>
      <c r="B67" s="4">
        <f>IF('True_Odds_Calculator_3-way'!B66="","",'True_Odds_Calculator_3-way'!B66)</f>
        <v>3</v>
      </c>
      <c r="C67" s="4">
        <f>IF('True_Odds_Calculator_3-way'!C66="","",'True_Odds_Calculator_3-way'!C66)</f>
        <v>3.07</v>
      </c>
      <c r="D67" s="4">
        <f t="shared" ref="D67:D130" si="5">IF(A67="","",((1/A67)+(1/B67)+(1/C67))-1)</f>
        <v>3.2200560714343407E-2</v>
      </c>
      <c r="E67" s="4">
        <f t="shared" ref="E67:E130" si="6">IF(A67="","",(3*A67)/(3-($D67*A67)))</f>
        <v>2.7593757452897685</v>
      </c>
      <c r="F67" s="4">
        <f t="shared" ref="F67:F130" si="7">IF(B67="","",(3*B67)/(3-($D67*B67)))</f>
        <v>3.0998158070997985</v>
      </c>
      <c r="G67" s="4">
        <f t="shared" ref="G67:G130" si="8">IF(C67="","",(3*C67)/(3-($D67*C67)))</f>
        <v>3.174609435288871</v>
      </c>
      <c r="I67" s="4">
        <f t="shared" ref="I67:I130" si="9">IF(A67="","",D67+1)</f>
        <v>1.0322005607143434</v>
      </c>
    </row>
    <row r="68" spans="1:9" x14ac:dyDescent="0.2">
      <c r="A68" s="4">
        <f>IF('True_Odds_Calculator_3-way'!A67="","",'True_Odds_Calculator_3-way'!A67)</f>
        <v>2.99</v>
      </c>
      <c r="B68" s="4">
        <f>IF('True_Odds_Calculator_3-way'!B67="","",'True_Odds_Calculator_3-way'!B67)</f>
        <v>3.63</v>
      </c>
      <c r="C68" s="4">
        <f>IF('True_Odds_Calculator_3-way'!C67="","",'True_Odds_Calculator_3-way'!C67)</f>
        <v>2.33</v>
      </c>
      <c r="D68" s="4">
        <f t="shared" si="5"/>
        <v>3.9114803555252209E-2</v>
      </c>
      <c r="E68" s="4">
        <f t="shared" si="6"/>
        <v>3.1112919134232748</v>
      </c>
      <c r="F68" s="4">
        <f t="shared" si="7"/>
        <v>3.8103392103258318</v>
      </c>
      <c r="G68" s="4">
        <f t="shared" si="8"/>
        <v>2.4030011667646072</v>
      </c>
      <c r="I68" s="4">
        <f t="shared" si="9"/>
        <v>1.0391148035552522</v>
      </c>
    </row>
    <row r="69" spans="1:9" x14ac:dyDescent="0.2">
      <c r="A69" s="4">
        <f>IF('True_Odds_Calculator_3-way'!A68="","",'True_Odds_Calculator_3-way'!A68)</f>
        <v>2.54</v>
      </c>
      <c r="B69" s="4">
        <f>IF('True_Odds_Calculator_3-way'!B68="","",'True_Odds_Calculator_3-way'!B68)</f>
        <v>3.71</v>
      </c>
      <c r="C69" s="4">
        <f>IF('True_Odds_Calculator_3-way'!C68="","",'True_Odds_Calculator_3-way'!C68)</f>
        <v>2.66</v>
      </c>
      <c r="D69" s="4">
        <f t="shared" si="5"/>
        <v>3.9182416001376286E-2</v>
      </c>
      <c r="E69" s="4">
        <f t="shared" si="6"/>
        <v>2.627154390265614</v>
      </c>
      <c r="F69" s="4">
        <f t="shared" si="7"/>
        <v>3.8989246874741408</v>
      </c>
      <c r="G69" s="4">
        <f t="shared" si="8"/>
        <v>2.7557391801332485</v>
      </c>
      <c r="I69" s="4">
        <f t="shared" si="9"/>
        <v>1.0391824160013763</v>
      </c>
    </row>
    <row r="70" spans="1:9" x14ac:dyDescent="0.2">
      <c r="A70" s="4">
        <f>IF('True_Odds_Calculator_3-way'!A69="","",'True_Odds_Calculator_3-way'!A69)</f>
        <v>1.96</v>
      </c>
      <c r="B70" s="4">
        <f>IF('True_Odds_Calculator_3-way'!B69="","",'True_Odds_Calculator_3-way'!B69)</f>
        <v>3.53</v>
      </c>
      <c r="C70" s="4">
        <f>IF('True_Odds_Calculator_3-way'!C69="","",'True_Odds_Calculator_3-way'!C69)</f>
        <v>4.03</v>
      </c>
      <c r="D70" s="4">
        <f t="shared" si="5"/>
        <v>4.1629158429200119E-2</v>
      </c>
      <c r="E70" s="4">
        <f t="shared" si="6"/>
        <v>2.0147979028524339</v>
      </c>
      <c r="F70" s="4">
        <f t="shared" si="7"/>
        <v>3.7118183870686035</v>
      </c>
      <c r="G70" s="4">
        <f t="shared" si="8"/>
        <v>4.268714344152869</v>
      </c>
      <c r="I70" s="4">
        <f t="shared" si="9"/>
        <v>1.0416291584292001</v>
      </c>
    </row>
    <row r="71" spans="1:9" x14ac:dyDescent="0.2">
      <c r="A71" s="4">
        <f>IF('True_Odds_Calculator_3-way'!A70="","",'True_Odds_Calculator_3-way'!A70)</f>
        <v>1.45</v>
      </c>
      <c r="B71" s="4">
        <f>IF('True_Odds_Calculator_3-way'!B70="","",'True_Odds_Calculator_3-way'!B70)</f>
        <v>5.03</v>
      </c>
      <c r="C71" s="4">
        <f>IF('True_Odds_Calculator_3-way'!C70="","",'True_Odds_Calculator_3-way'!C70)</f>
        <v>6.92</v>
      </c>
      <c r="D71" s="4">
        <f t="shared" si="5"/>
        <v>3.2970999991678518E-2</v>
      </c>
      <c r="E71" s="4">
        <f t="shared" si="6"/>
        <v>1.4734813746220272</v>
      </c>
      <c r="F71" s="4">
        <f t="shared" si="7"/>
        <v>5.3243366603464679</v>
      </c>
      <c r="G71" s="4">
        <f t="shared" si="8"/>
        <v>7.4896079523476482</v>
      </c>
      <c r="I71" s="4">
        <f t="shared" si="9"/>
        <v>1.0329709999916785</v>
      </c>
    </row>
    <row r="72" spans="1:9" x14ac:dyDescent="0.2">
      <c r="A72" s="4">
        <f>IF('True_Odds_Calculator_3-way'!A71="","",'True_Odds_Calculator_3-way'!A71)</f>
        <v>1.87</v>
      </c>
      <c r="B72" s="4">
        <f>IF('True_Odds_Calculator_3-way'!B71="","",'True_Odds_Calculator_3-way'!B71)</f>
        <v>3.47</v>
      </c>
      <c r="C72" s="4">
        <f>IF('True_Odds_Calculator_3-way'!C71="","",'True_Odds_Calculator_3-way'!C71)</f>
        <v>4.59</v>
      </c>
      <c r="D72" s="4">
        <f t="shared" si="5"/>
        <v>4.0808720076392468E-2</v>
      </c>
      <c r="E72" s="4">
        <f t="shared" si="6"/>
        <v>1.9188095953457995</v>
      </c>
      <c r="F72" s="4">
        <f t="shared" si="7"/>
        <v>3.6419055392761788</v>
      </c>
      <c r="G72" s="4">
        <f t="shared" si="8"/>
        <v>4.8956727952511301</v>
      </c>
      <c r="I72" s="4">
        <f t="shared" si="9"/>
        <v>1.0408087200763925</v>
      </c>
    </row>
    <row r="73" spans="1:9" x14ac:dyDescent="0.2">
      <c r="A73" s="4">
        <f>IF('True_Odds_Calculator_3-way'!A72="","",'True_Odds_Calculator_3-way'!A72)</f>
        <v>1.89</v>
      </c>
      <c r="B73" s="4">
        <f>IF('True_Odds_Calculator_3-way'!B72="","",'True_Odds_Calculator_3-way'!B72)</f>
        <v>3.35</v>
      </c>
      <c r="C73" s="4">
        <f>IF('True_Odds_Calculator_3-way'!C72="","",'True_Odds_Calculator_3-way'!C72)</f>
        <v>4.92</v>
      </c>
      <c r="D73" s="4">
        <f t="shared" si="5"/>
        <v>3.0860024307421519E-2</v>
      </c>
      <c r="E73" s="4">
        <f t="shared" si="6"/>
        <v>1.9274735854707097</v>
      </c>
      <c r="F73" s="4">
        <f t="shared" si="7"/>
        <v>3.4695623699651166</v>
      </c>
      <c r="G73" s="4">
        <f t="shared" si="8"/>
        <v>5.1822773354449971</v>
      </c>
      <c r="I73" s="4">
        <f t="shared" si="9"/>
        <v>1.0308600243074215</v>
      </c>
    </row>
    <row r="74" spans="1:9" x14ac:dyDescent="0.2">
      <c r="A74" s="4">
        <f>IF('True_Odds_Calculator_3-way'!A73="","",'True_Odds_Calculator_3-way'!A73)</f>
        <v>3.67</v>
      </c>
      <c r="B74" s="4">
        <f>IF('True_Odds_Calculator_3-way'!B73="","",'True_Odds_Calculator_3-way'!B73)</f>
        <v>3.42</v>
      </c>
      <c r="C74" s="4">
        <f>IF('True_Odds_Calculator_3-way'!C73="","",'True_Odds_Calculator_3-way'!C73)</f>
        <v>2.16</v>
      </c>
      <c r="D74" s="4">
        <f t="shared" si="5"/>
        <v>2.7840187814373918E-2</v>
      </c>
      <c r="E74" s="4">
        <f t="shared" si="6"/>
        <v>3.7993992943558554</v>
      </c>
      <c r="F74" s="4">
        <f t="shared" si="7"/>
        <v>3.5321011703567975</v>
      </c>
      <c r="G74" s="4">
        <f t="shared" si="8"/>
        <v>2.2041826994372595</v>
      </c>
      <c r="I74" s="4">
        <f t="shared" si="9"/>
        <v>1.0278401878143739</v>
      </c>
    </row>
    <row r="75" spans="1:9" x14ac:dyDescent="0.2">
      <c r="A75" s="4">
        <f>IF('True_Odds_Calculator_3-way'!A74="","",'True_Odds_Calculator_3-way'!A74)</f>
        <v>2.61</v>
      </c>
      <c r="B75" s="4">
        <f>IF('True_Odds_Calculator_3-way'!B74="","",'True_Odds_Calculator_3-way'!B74)</f>
        <v>3.8</v>
      </c>
      <c r="C75" s="4">
        <f>IF('True_Odds_Calculator_3-way'!C74="","",'True_Odds_Calculator_3-way'!C74)</f>
        <v>2.62</v>
      </c>
      <c r="D75" s="4">
        <f t="shared" si="5"/>
        <v>2.7979046501926508E-2</v>
      </c>
      <c r="E75" s="4">
        <f t="shared" si="6"/>
        <v>2.6751170860534454</v>
      </c>
      <c r="F75" s="4">
        <f t="shared" si="7"/>
        <v>3.9396206505501432</v>
      </c>
      <c r="G75" s="4">
        <f t="shared" si="8"/>
        <v>2.6856232964113365</v>
      </c>
      <c r="I75" s="4">
        <f t="shared" si="9"/>
        <v>1.0279790465019265</v>
      </c>
    </row>
    <row r="76" spans="1:9" x14ac:dyDescent="0.2">
      <c r="A76" s="4">
        <f>IF('True_Odds_Calculator_3-way'!A75="","",'True_Odds_Calculator_3-way'!A75)</f>
        <v>2.91</v>
      </c>
      <c r="B76" s="4">
        <f>IF('True_Odds_Calculator_3-way'!B75="","",'True_Odds_Calculator_3-way'!B75)</f>
        <v>3</v>
      </c>
      <c r="C76" s="4">
        <f>IF('True_Odds_Calculator_3-way'!C75="","",'True_Odds_Calculator_3-way'!C75)</f>
        <v>2.85</v>
      </c>
      <c r="D76" s="4">
        <f t="shared" si="5"/>
        <v>2.7853137999638289E-2</v>
      </c>
      <c r="E76" s="4">
        <f t="shared" si="6"/>
        <v>2.9908041831950958</v>
      </c>
      <c r="F76" s="4">
        <f t="shared" si="7"/>
        <v>3.0859534883720929</v>
      </c>
      <c r="G76" s="4">
        <f t="shared" si="8"/>
        <v>2.9274620543593368</v>
      </c>
      <c r="I76" s="4">
        <f t="shared" si="9"/>
        <v>1.0278531379996383</v>
      </c>
    </row>
    <row r="77" spans="1:9" x14ac:dyDescent="0.2">
      <c r="A77" s="4">
        <f>IF('True_Odds_Calculator_3-way'!A76="","",'True_Odds_Calculator_3-way'!A76)</f>
        <v>2.82</v>
      </c>
      <c r="B77" s="4">
        <f>IF('True_Odds_Calculator_3-way'!B76="","",'True_Odds_Calculator_3-way'!B76)</f>
        <v>3.3</v>
      </c>
      <c r="C77" s="4">
        <f>IF('True_Odds_Calculator_3-way'!C76="","",'True_Odds_Calculator_3-way'!C76)</f>
        <v>2.71</v>
      </c>
      <c r="D77" s="4">
        <f t="shared" si="5"/>
        <v>2.6643922145217491E-2</v>
      </c>
      <c r="E77" s="4">
        <f t="shared" si="6"/>
        <v>2.8924420405045517</v>
      </c>
      <c r="F77" s="4">
        <f t="shared" si="7"/>
        <v>3.3996376489238647</v>
      </c>
      <c r="G77" s="4">
        <f t="shared" si="8"/>
        <v>2.7768337880779823</v>
      </c>
      <c r="I77" s="4">
        <f t="shared" si="9"/>
        <v>1.0266439221452175</v>
      </c>
    </row>
    <row r="78" spans="1:9" x14ac:dyDescent="0.2">
      <c r="A78" s="4">
        <f>IF('True_Odds_Calculator_3-way'!A77="","",'True_Odds_Calculator_3-way'!A77)</f>
        <v>2.27</v>
      </c>
      <c r="B78" s="4">
        <f>IF('True_Odds_Calculator_3-way'!B77="","",'True_Odds_Calculator_3-way'!B77)</f>
        <v>3</v>
      </c>
      <c r="C78" s="4">
        <f>IF('True_Odds_Calculator_3-way'!C77="","",'True_Odds_Calculator_3-way'!C77)</f>
        <v>3.93</v>
      </c>
      <c r="D78" s="4">
        <f t="shared" si="5"/>
        <v>2.8314893903218286E-2</v>
      </c>
      <c r="E78" s="4">
        <f t="shared" si="6"/>
        <v>2.319699412345936</v>
      </c>
      <c r="F78" s="4">
        <f t="shared" si="7"/>
        <v>3.0874199688527431</v>
      </c>
      <c r="G78" s="4">
        <f t="shared" si="8"/>
        <v>4.0813889651386228</v>
      </c>
      <c r="I78" s="4">
        <f t="shared" si="9"/>
        <v>1.0283148939032183</v>
      </c>
    </row>
    <row r="79" spans="1:9" x14ac:dyDescent="0.2">
      <c r="A79" s="4">
        <f>IF('True_Odds_Calculator_3-way'!A78="","",'True_Odds_Calculator_3-way'!A78)</f>
        <v>3.51</v>
      </c>
      <c r="B79" s="4">
        <f>IF('True_Odds_Calculator_3-way'!B78="","",'True_Odds_Calculator_3-way'!B78)</f>
        <v>3.18</v>
      </c>
      <c r="C79" s="4">
        <f>IF('True_Odds_Calculator_3-way'!C78="","",'True_Odds_Calculator_3-way'!C78)</f>
        <v>2.33</v>
      </c>
      <c r="D79" s="4">
        <f t="shared" si="5"/>
        <v>2.8550243061539415E-2</v>
      </c>
      <c r="E79" s="4">
        <f t="shared" si="6"/>
        <v>3.6312991332744469</v>
      </c>
      <c r="F79" s="4">
        <f t="shared" si="7"/>
        <v>3.2792405001363041</v>
      </c>
      <c r="G79" s="4">
        <f t="shared" si="8"/>
        <v>2.3828370821467399</v>
      </c>
      <c r="I79" s="4">
        <f t="shared" si="9"/>
        <v>1.0285502430615394</v>
      </c>
    </row>
    <row r="80" spans="1:9" x14ac:dyDescent="0.2">
      <c r="A80" s="4">
        <f>IF('True_Odds_Calculator_3-way'!A79="","",'True_Odds_Calculator_3-way'!A79)</f>
        <v>2.16</v>
      </c>
      <c r="B80" s="4">
        <f>IF('True_Odds_Calculator_3-way'!B79="","",'True_Odds_Calculator_3-way'!B79)</f>
        <v>3.3</v>
      </c>
      <c r="C80" s="4">
        <f>IF('True_Odds_Calculator_3-way'!C79="","",'True_Odds_Calculator_3-way'!C79)</f>
        <v>3.8</v>
      </c>
      <c r="D80" s="4">
        <f t="shared" si="5"/>
        <v>2.9151160730108039E-2</v>
      </c>
      <c r="E80" s="4">
        <f t="shared" si="6"/>
        <v>2.2063078326599768</v>
      </c>
      <c r="F80" s="4">
        <f t="shared" si="7"/>
        <v>3.4093243379317282</v>
      </c>
      <c r="G80" s="4">
        <f t="shared" si="8"/>
        <v>3.945693975061181</v>
      </c>
      <c r="I80" s="4">
        <f t="shared" si="9"/>
        <v>1.029151160730108</v>
      </c>
    </row>
    <row r="81" spans="1:9" x14ac:dyDescent="0.2">
      <c r="A81" s="4">
        <f>IF('True_Odds_Calculator_3-way'!A80="","",'True_Odds_Calculator_3-way'!A80)</f>
        <v>5.55</v>
      </c>
      <c r="B81" s="4">
        <f>IF('True_Odds_Calculator_3-way'!B80="","",'True_Odds_Calculator_3-way'!B80)</f>
        <v>4.66</v>
      </c>
      <c r="C81" s="4">
        <f>IF('True_Odds_Calculator_3-way'!C80="","",'True_Odds_Calculator_3-way'!C80)</f>
        <v>1.57</v>
      </c>
      <c r="D81" s="4">
        <f t="shared" si="5"/>
        <v>3.1715130017527571E-2</v>
      </c>
      <c r="E81" s="4">
        <f t="shared" si="6"/>
        <v>5.8959319600732032</v>
      </c>
      <c r="F81" s="4">
        <f t="shared" si="7"/>
        <v>4.9014666810983609</v>
      </c>
      <c r="G81" s="4">
        <f t="shared" si="8"/>
        <v>1.5964980109751865</v>
      </c>
      <c r="I81" s="4">
        <f t="shared" si="9"/>
        <v>1.0317151300175276</v>
      </c>
    </row>
    <row r="82" spans="1:9" x14ac:dyDescent="0.2">
      <c r="A82" s="4">
        <f>IF('True_Odds_Calculator_3-way'!A81="","",'True_Odds_Calculator_3-way'!A81)</f>
        <v>1.58</v>
      </c>
      <c r="B82" s="4">
        <f>IF('True_Odds_Calculator_3-way'!B81="","",'True_Odds_Calculator_3-way'!B81)</f>
        <v>4.46</v>
      </c>
      <c r="C82" s="4">
        <f>IF('True_Odds_Calculator_3-way'!C81="","",'True_Odds_Calculator_3-way'!C81)</f>
        <v>5.52</v>
      </c>
      <c r="D82" s="4">
        <f t="shared" si="5"/>
        <v>3.8286059331689604E-2</v>
      </c>
      <c r="E82" s="4">
        <f t="shared" si="6"/>
        <v>1.6125147329627698</v>
      </c>
      <c r="F82" s="4">
        <f t="shared" si="7"/>
        <v>4.7291782435850624</v>
      </c>
      <c r="G82" s="4">
        <f t="shared" si="8"/>
        <v>5.9383339466990597</v>
      </c>
      <c r="I82" s="4">
        <f t="shared" si="9"/>
        <v>1.0382860593316896</v>
      </c>
    </row>
    <row r="83" spans="1:9" x14ac:dyDescent="0.2">
      <c r="A83" s="4">
        <f>IF('True_Odds_Calculator_3-way'!A82="","",'True_Odds_Calculator_3-way'!A82)</f>
        <v>3.29</v>
      </c>
      <c r="B83" s="4">
        <f>IF('True_Odds_Calculator_3-way'!B82="","",'True_Odds_Calculator_3-way'!B82)</f>
        <v>3.63</v>
      </c>
      <c r="C83" s="4">
        <f>IF('True_Odds_Calculator_3-way'!C82="","",'True_Odds_Calculator_3-way'!C82)</f>
        <v>2.23</v>
      </c>
      <c r="D83" s="4">
        <f t="shared" si="5"/>
        <v>2.7863954718609474E-2</v>
      </c>
      <c r="E83" s="4">
        <f t="shared" si="6"/>
        <v>3.3937029781008672</v>
      </c>
      <c r="F83" s="4">
        <f t="shared" si="7"/>
        <v>3.7566571426650368</v>
      </c>
      <c r="G83" s="4">
        <f t="shared" si="8"/>
        <v>2.2771651137072508</v>
      </c>
      <c r="I83" s="4">
        <f t="shared" si="9"/>
        <v>1.0278639547186095</v>
      </c>
    </row>
    <row r="84" spans="1:9" x14ac:dyDescent="0.2">
      <c r="A84" s="4">
        <f>IF('True_Odds_Calculator_3-way'!A83="","",'True_Odds_Calculator_3-way'!A83)</f>
        <v>2.31</v>
      </c>
      <c r="B84" s="4">
        <f>IF('True_Odds_Calculator_3-way'!B83="","",'True_Odds_Calculator_3-way'!B83)</f>
        <v>3.37</v>
      </c>
      <c r="C84" s="4">
        <f>IF('True_Odds_Calculator_3-way'!C83="","",'True_Odds_Calculator_3-way'!C83)</f>
        <v>3.23</v>
      </c>
      <c r="D84" s="4">
        <f t="shared" si="5"/>
        <v>3.9233861164757577E-2</v>
      </c>
      <c r="E84" s="4">
        <f t="shared" si="6"/>
        <v>2.3819591603478516</v>
      </c>
      <c r="F84" s="4">
        <f t="shared" si="7"/>
        <v>3.5253727079963664</v>
      </c>
      <c r="G84" s="4">
        <f t="shared" si="8"/>
        <v>3.3724586936781407</v>
      </c>
      <c r="I84" s="4">
        <f t="shared" si="9"/>
        <v>1.0392338611647576</v>
      </c>
    </row>
    <row r="85" spans="1:9" x14ac:dyDescent="0.2">
      <c r="A85" s="4">
        <f>IF('True_Odds_Calculator_3-way'!A84="","",'True_Odds_Calculator_3-way'!A84)</f>
        <v>1.49</v>
      </c>
      <c r="B85" s="4">
        <f>IF('True_Odds_Calculator_3-way'!B84="","",'True_Odds_Calculator_3-way'!B84)</f>
        <v>4.37</v>
      </c>
      <c r="C85" s="4">
        <f>IF('True_Odds_Calculator_3-way'!C84="","",'True_Odds_Calculator_3-way'!C84)</f>
        <v>6.99</v>
      </c>
      <c r="D85" s="4">
        <f t="shared" si="5"/>
        <v>4.3035407994469921E-2</v>
      </c>
      <c r="E85" s="4">
        <f t="shared" si="6"/>
        <v>1.5225432235104506</v>
      </c>
      <c r="F85" s="4">
        <f t="shared" si="7"/>
        <v>4.6622694887594784</v>
      </c>
      <c r="G85" s="4">
        <f t="shared" si="8"/>
        <v>7.7690189583758054</v>
      </c>
      <c r="I85" s="4">
        <f t="shared" si="9"/>
        <v>1.0430354079944699</v>
      </c>
    </row>
    <row r="86" spans="1:9" x14ac:dyDescent="0.2">
      <c r="A86" s="4">
        <f>IF('True_Odds_Calculator_3-way'!A85="","",'True_Odds_Calculator_3-way'!A85)</f>
        <v>1.66</v>
      </c>
      <c r="B86" s="4">
        <f>IF('True_Odds_Calculator_3-way'!B85="","",'True_Odds_Calculator_3-way'!B85)</f>
        <v>4</v>
      </c>
      <c r="C86" s="4">
        <f>IF('True_Odds_Calculator_3-way'!C85="","",'True_Odds_Calculator_3-way'!C85)</f>
        <v>5.25</v>
      </c>
      <c r="D86" s="4">
        <f t="shared" si="5"/>
        <v>4.2885829030407496E-2</v>
      </c>
      <c r="E86" s="4">
        <f t="shared" si="6"/>
        <v>1.7003495650760101</v>
      </c>
      <c r="F86" s="4">
        <f t="shared" si="7"/>
        <v>4.2425963488843825</v>
      </c>
      <c r="G86" s="4">
        <f t="shared" si="8"/>
        <v>5.6759837177747636</v>
      </c>
      <c r="I86" s="4">
        <f t="shared" si="9"/>
        <v>1.0428858290304075</v>
      </c>
    </row>
    <row r="87" spans="1:9" x14ac:dyDescent="0.2">
      <c r="A87" s="4">
        <f>IF('True_Odds_Calculator_3-way'!A86="","",'True_Odds_Calculator_3-way'!A86)</f>
        <v>1.32</v>
      </c>
      <c r="B87" s="4">
        <f>IF('True_Odds_Calculator_3-way'!B86="","",'True_Odds_Calculator_3-way'!B86)</f>
        <v>4.96</v>
      </c>
      <c r="C87" s="4">
        <f>IF('True_Odds_Calculator_3-way'!C86="","",'True_Odds_Calculator_3-way'!C86)</f>
        <v>9.4600000000000009</v>
      </c>
      <c r="D87" s="4">
        <f t="shared" si="5"/>
        <v>6.4896906044693115E-2</v>
      </c>
      <c r="E87" s="4">
        <f t="shared" si="6"/>
        <v>1.3588000442750097</v>
      </c>
      <c r="F87" s="4">
        <f t="shared" si="7"/>
        <v>5.5561543481464337</v>
      </c>
      <c r="G87" s="4">
        <f t="shared" si="8"/>
        <v>11.894008697415568</v>
      </c>
      <c r="I87" s="4">
        <f t="shared" si="9"/>
        <v>1.0648969060446931</v>
      </c>
    </row>
    <row r="88" spans="1:9" x14ac:dyDescent="0.2">
      <c r="A88" s="4">
        <f>IF('True_Odds_Calculator_3-way'!A87="","",'True_Odds_Calculator_3-way'!A87)</f>
        <v>1.56</v>
      </c>
      <c r="B88" s="4">
        <f>IF('True_Odds_Calculator_3-way'!B87="","",'True_Odds_Calculator_3-way'!B87)</f>
        <v>3.66</v>
      </c>
      <c r="C88" s="4">
        <f>IF('True_Odds_Calculator_3-way'!C87="","",'True_Odds_Calculator_3-way'!C87)</f>
        <v>6.82</v>
      </c>
      <c r="D88" s="4">
        <f t="shared" si="5"/>
        <v>6.0877250723892606E-2</v>
      </c>
      <c r="E88" s="4">
        <f t="shared" si="6"/>
        <v>1.6109980280521006</v>
      </c>
      <c r="F88" s="4">
        <f t="shared" si="7"/>
        <v>3.9536376396280479</v>
      </c>
      <c r="G88" s="4">
        <f t="shared" si="8"/>
        <v>7.9154535165092481</v>
      </c>
      <c r="I88" s="4">
        <f t="shared" si="9"/>
        <v>1.0608772507238926</v>
      </c>
    </row>
    <row r="89" spans="1:9" x14ac:dyDescent="0.2">
      <c r="A89" s="4">
        <f>IF('True_Odds_Calculator_3-way'!A88="","",'True_Odds_Calculator_3-way'!A88)</f>
        <v>1.45</v>
      </c>
      <c r="B89" s="4">
        <f>IF('True_Odds_Calculator_3-way'!B88="","",'True_Odds_Calculator_3-way'!B88)</f>
        <v>4.2</v>
      </c>
      <c r="C89" s="4">
        <f>IF('True_Odds_Calculator_3-way'!C88="","",'True_Odds_Calculator_3-way'!C88)</f>
        <v>7.4</v>
      </c>
      <c r="D89" s="4">
        <f t="shared" si="5"/>
        <v>6.2885545644166374E-2</v>
      </c>
      <c r="E89" s="4">
        <f t="shared" si="6"/>
        <v>1.4954538415591885</v>
      </c>
      <c r="F89" s="4">
        <f t="shared" si="7"/>
        <v>4.6054639596675306</v>
      </c>
      <c r="G89" s="4">
        <f t="shared" si="8"/>
        <v>8.7586162218191266</v>
      </c>
      <c r="I89" s="4">
        <f t="shared" si="9"/>
        <v>1.0628855456441664</v>
      </c>
    </row>
    <row r="90" spans="1:9" x14ac:dyDescent="0.2">
      <c r="A90" s="4">
        <f>IF('True_Odds_Calculator_3-way'!A89="","",'True_Odds_Calculator_3-way'!A89)</f>
        <v>2.67</v>
      </c>
      <c r="B90" s="4">
        <f>IF('True_Odds_Calculator_3-way'!B89="","",'True_Odds_Calculator_3-way'!B89)</f>
        <v>3.42</v>
      </c>
      <c r="C90" s="4">
        <f>IF('True_Odds_Calculator_3-way'!C89="","",'True_Odds_Calculator_3-way'!C89)</f>
        <v>2.72</v>
      </c>
      <c r="D90" s="4">
        <f t="shared" si="5"/>
        <v>3.4576554848235297E-2</v>
      </c>
      <c r="E90" s="4">
        <f t="shared" si="6"/>
        <v>2.7547729981002949</v>
      </c>
      <c r="F90" s="4">
        <f t="shared" si="7"/>
        <v>3.5603388466050543</v>
      </c>
      <c r="G90" s="4">
        <f t="shared" si="8"/>
        <v>2.808030085687772</v>
      </c>
      <c r="I90" s="4">
        <f t="shared" si="9"/>
        <v>1.0345765548482353</v>
      </c>
    </row>
    <row r="91" spans="1:9" x14ac:dyDescent="0.2">
      <c r="A91" s="4">
        <f>IF('True_Odds_Calculator_3-way'!A90="","",'True_Odds_Calculator_3-way'!A90)</f>
        <v>3.75</v>
      </c>
      <c r="B91" s="4">
        <f>IF('True_Odds_Calculator_3-way'!B90="","",'True_Odds_Calculator_3-way'!B90)</f>
        <v>3.52</v>
      </c>
      <c r="C91" s="4">
        <f>IF('True_Odds_Calculator_3-way'!C90="","",'True_Odds_Calculator_3-way'!C90)</f>
        <v>2.02</v>
      </c>
      <c r="D91" s="4">
        <f t="shared" si="5"/>
        <v>4.5807080708070824E-2</v>
      </c>
      <c r="E91" s="4">
        <f t="shared" si="6"/>
        <v>3.9777620861470524</v>
      </c>
      <c r="F91" s="4">
        <f t="shared" si="7"/>
        <v>3.7199352666530254</v>
      </c>
      <c r="G91" s="4">
        <f t="shared" si="8"/>
        <v>2.0842865555283416</v>
      </c>
      <c r="I91" s="4">
        <f t="shared" si="9"/>
        <v>1.0458070807080708</v>
      </c>
    </row>
    <row r="92" spans="1:9" x14ac:dyDescent="0.2">
      <c r="A92" s="4">
        <f>IF('True_Odds_Calculator_3-way'!A91="","",'True_Odds_Calculator_3-way'!A91)</f>
        <v>2.1800000000000002</v>
      </c>
      <c r="B92" s="4">
        <f>IF('True_Odds_Calculator_3-way'!B91="","",'True_Odds_Calculator_3-way'!B91)</f>
        <v>3.43</v>
      </c>
      <c r="C92" s="4">
        <f>IF('True_Odds_Calculator_3-way'!C91="","",'True_Odds_Calculator_3-way'!C91)</f>
        <v>3.39</v>
      </c>
      <c r="D92" s="4">
        <f t="shared" si="5"/>
        <v>4.5246036572111459E-2</v>
      </c>
      <c r="E92" s="4">
        <f t="shared" si="6"/>
        <v>2.254112483254628</v>
      </c>
      <c r="F92" s="4">
        <f t="shared" si="7"/>
        <v>3.6171182351182374</v>
      </c>
      <c r="G92" s="4">
        <f t="shared" si="8"/>
        <v>3.5726632002971437</v>
      </c>
      <c r="I92" s="4">
        <f t="shared" si="9"/>
        <v>1.0452460365721115</v>
      </c>
    </row>
    <row r="93" spans="1:9" x14ac:dyDescent="0.2">
      <c r="A93" s="4">
        <f>IF('True_Odds_Calculator_3-way'!A92="","",'True_Odds_Calculator_3-way'!A92)</f>
        <v>1.94</v>
      </c>
      <c r="B93" s="4">
        <f>IF('True_Odds_Calculator_3-way'!B92="","",'True_Odds_Calculator_3-way'!B92)</f>
        <v>3.85</v>
      </c>
      <c r="C93" s="4">
        <f>IF('True_Odds_Calculator_3-way'!C92="","",'True_Odds_Calculator_3-way'!C92)</f>
        <v>3.67</v>
      </c>
      <c r="D93" s="4">
        <f t="shared" si="5"/>
        <v>4.7683741298730542E-2</v>
      </c>
      <c r="E93" s="4">
        <f t="shared" si="6"/>
        <v>2.0017241366719709</v>
      </c>
      <c r="F93" s="4">
        <f t="shared" si="7"/>
        <v>4.1009543529355446</v>
      </c>
      <c r="G93" s="4">
        <f t="shared" si="8"/>
        <v>3.8973442091987986</v>
      </c>
      <c r="I93" s="4">
        <f t="shared" si="9"/>
        <v>1.0476837412987305</v>
      </c>
    </row>
    <row r="94" spans="1:9" x14ac:dyDescent="0.2">
      <c r="A94" s="4">
        <f>IF('True_Odds_Calculator_3-way'!A93="","",'True_Odds_Calculator_3-way'!A93)</f>
        <v>1.64</v>
      </c>
      <c r="B94" s="4">
        <f>IF('True_Odds_Calculator_3-way'!B93="","",'True_Odds_Calculator_3-way'!B93)</f>
        <v>3.97</v>
      </c>
      <c r="C94" s="4">
        <f>IF('True_Odds_Calculator_3-way'!C93="","",'True_Odds_Calculator_3-way'!C93)</f>
        <v>5.87</v>
      </c>
      <c r="D94" s="4">
        <f t="shared" si="5"/>
        <v>3.2003017604401718E-2</v>
      </c>
      <c r="E94" s="4">
        <f t="shared" si="6"/>
        <v>1.6692026723038564</v>
      </c>
      <c r="F94" s="4">
        <f t="shared" si="7"/>
        <v>4.1455675204112499</v>
      </c>
      <c r="G94" s="4">
        <f t="shared" si="8"/>
        <v>6.2621297946136201</v>
      </c>
      <c r="I94" s="4">
        <f t="shared" si="9"/>
        <v>1.0320030176044017</v>
      </c>
    </row>
    <row r="95" spans="1:9" x14ac:dyDescent="0.2">
      <c r="A95" s="4">
        <f>IF('True_Odds_Calculator_3-way'!A94="","",'True_Odds_Calculator_3-way'!A94)</f>
        <v>1.61</v>
      </c>
      <c r="B95" s="4">
        <f>IF('True_Odds_Calculator_3-way'!B94="","",'True_Odds_Calculator_3-way'!B94)</f>
        <v>4.18</v>
      </c>
      <c r="C95" s="4">
        <f>IF('True_Odds_Calculator_3-way'!C94="","",'True_Odds_Calculator_3-way'!C94)</f>
        <v>5.85</v>
      </c>
      <c r="D95" s="4">
        <f t="shared" si="5"/>
        <v>3.1292633123296776E-2</v>
      </c>
      <c r="E95" s="4">
        <f t="shared" si="6"/>
        <v>1.6374997001817488</v>
      </c>
      <c r="F95" s="4">
        <f t="shared" si="7"/>
        <v>4.3705611369055042</v>
      </c>
      <c r="G95" s="4">
        <f t="shared" si="8"/>
        <v>6.2301688572765395</v>
      </c>
      <c r="I95" s="4">
        <f t="shared" si="9"/>
        <v>1.0312926331232968</v>
      </c>
    </row>
    <row r="96" spans="1:9" x14ac:dyDescent="0.2">
      <c r="A96" s="4">
        <f>IF('True_Odds_Calculator_3-way'!A95="","",'True_Odds_Calculator_3-way'!A95)</f>
        <v>1.1599999999999999</v>
      </c>
      <c r="B96" s="4">
        <f>IF('True_Odds_Calculator_3-way'!B95="","",'True_Odds_Calculator_3-way'!B95)</f>
        <v>8.39</v>
      </c>
      <c r="C96" s="4">
        <f>IF('True_Odds_Calculator_3-way'!C95="","",'True_Odds_Calculator_3-way'!C95)</f>
        <v>18.920000000000002</v>
      </c>
      <c r="D96" s="4">
        <f t="shared" si="5"/>
        <v>3.4112599461809445E-2</v>
      </c>
      <c r="E96" s="4">
        <f t="shared" si="6"/>
        <v>1.1755051541084591</v>
      </c>
      <c r="F96" s="4">
        <f t="shared" si="7"/>
        <v>9.2748336943349852</v>
      </c>
      <c r="G96" s="4">
        <f t="shared" si="8"/>
        <v>24.106111554085288</v>
      </c>
      <c r="I96" s="4">
        <f t="shared" si="9"/>
        <v>1.0341125994618094</v>
      </c>
    </row>
    <row r="97" spans="1:9" x14ac:dyDescent="0.2">
      <c r="A97" s="4">
        <f>IF('True_Odds_Calculator_3-way'!A96="","",'True_Odds_Calculator_3-way'!A96)</f>
        <v>2.1</v>
      </c>
      <c r="B97" s="4">
        <f>IF('True_Odds_Calculator_3-way'!B96="","",'True_Odds_Calculator_3-way'!B96)</f>
        <v>3.73</v>
      </c>
      <c r="C97" s="4">
        <f>IF('True_Odds_Calculator_3-way'!C96="","",'True_Odds_Calculator_3-way'!C96)</f>
        <v>3.51</v>
      </c>
      <c r="D97" s="4">
        <f t="shared" si="5"/>
        <v>2.9187275836069393E-2</v>
      </c>
      <c r="E97" s="4">
        <f t="shared" si="6"/>
        <v>2.143800181055314</v>
      </c>
      <c r="F97" s="4">
        <f t="shared" si="7"/>
        <v>3.8704569994270437</v>
      </c>
      <c r="G97" s="4">
        <f t="shared" si="8"/>
        <v>3.6341013361954446</v>
      </c>
      <c r="I97" s="4">
        <f t="shared" si="9"/>
        <v>1.0291872758360694</v>
      </c>
    </row>
    <row r="98" spans="1:9" x14ac:dyDescent="0.2">
      <c r="A98" s="4">
        <f>IF('True_Odds_Calculator_3-way'!A97="","",'True_Odds_Calculator_3-way'!A97)</f>
        <v>1.89</v>
      </c>
      <c r="B98" s="4">
        <f>IF('True_Odds_Calculator_3-way'!B97="","",'True_Odds_Calculator_3-way'!B97)</f>
        <v>3.85</v>
      </c>
      <c r="C98" s="4">
        <f>IF('True_Odds_Calculator_3-way'!C97="","",'True_Odds_Calculator_3-way'!C97)</f>
        <v>4.17</v>
      </c>
      <c r="D98" s="4">
        <f t="shared" si="5"/>
        <v>2.8648942318007187E-2</v>
      </c>
      <c r="E98" s="4">
        <f t="shared" si="6"/>
        <v>1.9247392994553987</v>
      </c>
      <c r="F98" s="4">
        <f t="shared" si="7"/>
        <v>3.9969525267287853</v>
      </c>
      <c r="G98" s="4">
        <f t="shared" si="8"/>
        <v>4.3429448805486404</v>
      </c>
      <c r="I98" s="4">
        <f t="shared" si="9"/>
        <v>1.0286489423180072</v>
      </c>
    </row>
    <row r="99" spans="1:9" x14ac:dyDescent="0.2">
      <c r="A99" s="4">
        <f>IF('True_Odds_Calculator_3-way'!A98="","",'True_Odds_Calculator_3-way'!A98)</f>
        <v>2.95</v>
      </c>
      <c r="B99" s="4">
        <f>IF('True_Odds_Calculator_3-way'!B98="","",'True_Odds_Calculator_3-way'!B98)</f>
        <v>3.59</v>
      </c>
      <c r="C99" s="4">
        <f>IF('True_Odds_Calculator_3-way'!C98="","",'True_Odds_Calculator_3-way'!C98)</f>
        <v>2.35</v>
      </c>
      <c r="D99" s="4">
        <f t="shared" si="5"/>
        <v>4.3066497774500778E-2</v>
      </c>
      <c r="E99" s="4">
        <f t="shared" si="6"/>
        <v>3.080453261296721</v>
      </c>
      <c r="F99" s="4">
        <f t="shared" si="7"/>
        <v>3.7850681915827971</v>
      </c>
      <c r="G99" s="4">
        <f t="shared" si="8"/>
        <v>2.4320461047226072</v>
      </c>
      <c r="I99" s="4">
        <f t="shared" si="9"/>
        <v>1.0430664977745008</v>
      </c>
    </row>
    <row r="100" spans="1:9" x14ac:dyDescent="0.2">
      <c r="A100" s="4">
        <f>IF('True_Odds_Calculator_3-way'!A99="","",'True_Odds_Calculator_3-way'!A99)</f>
        <v>1.86</v>
      </c>
      <c r="B100" s="4">
        <f>IF('True_Odds_Calculator_3-way'!B99="","",'True_Odds_Calculator_3-way'!B99)</f>
        <v>4.09</v>
      </c>
      <c r="C100" s="4">
        <f>IF('True_Odds_Calculator_3-way'!C99="","",'True_Odds_Calculator_3-way'!C99)</f>
        <v>3.77</v>
      </c>
      <c r="D100" s="4">
        <f t="shared" si="5"/>
        <v>4.738517549818333E-2</v>
      </c>
      <c r="E100" s="4">
        <f t="shared" si="6"/>
        <v>1.9162985692878252</v>
      </c>
      <c r="F100" s="4">
        <f t="shared" si="7"/>
        <v>4.3724693430570127</v>
      </c>
      <c r="G100" s="4">
        <f t="shared" si="8"/>
        <v>4.0087080219825575</v>
      </c>
      <c r="I100" s="4">
        <f t="shared" si="9"/>
        <v>1.0473851754981833</v>
      </c>
    </row>
    <row r="101" spans="1:9" x14ac:dyDescent="0.2">
      <c r="A101" s="4">
        <f>IF('True_Odds_Calculator_3-way'!A100="","",'True_Odds_Calculator_3-way'!A100)</f>
        <v>1.53</v>
      </c>
      <c r="B101" s="4">
        <f>IF('True_Odds_Calculator_3-way'!B100="","",'True_Odds_Calculator_3-way'!B100)</f>
        <v>4.74</v>
      </c>
      <c r="C101" s="4">
        <f>IF('True_Odds_Calculator_3-way'!C100="","",'True_Odds_Calculator_3-way'!C100)</f>
        <v>5.41</v>
      </c>
      <c r="D101" s="4">
        <f t="shared" si="5"/>
        <v>4.9408118925834632E-2</v>
      </c>
      <c r="E101" s="4">
        <f t="shared" si="6"/>
        <v>1.5695497349826786</v>
      </c>
      <c r="F101" s="4">
        <f t="shared" si="7"/>
        <v>5.141359331391639</v>
      </c>
      <c r="G101" s="4">
        <f t="shared" si="8"/>
        <v>5.9391765164999173</v>
      </c>
      <c r="I101" s="4">
        <f t="shared" si="9"/>
        <v>1.0494081189258346</v>
      </c>
    </row>
    <row r="102" spans="1:9" x14ac:dyDescent="0.2">
      <c r="A102" s="4">
        <f>IF('True_Odds_Calculator_3-way'!A101="","",'True_Odds_Calculator_3-way'!A101)</f>
        <v>2.09</v>
      </c>
      <c r="B102" s="4">
        <f>IF('True_Odds_Calculator_3-way'!B101="","",'True_Odds_Calculator_3-way'!B101)</f>
        <v>3.89</v>
      </c>
      <c r="C102" s="4">
        <f>IF('True_Odds_Calculator_3-way'!C101="","",'True_Odds_Calculator_3-way'!C101)</f>
        <v>3.41</v>
      </c>
      <c r="D102" s="4">
        <f t="shared" si="5"/>
        <v>2.8793440226700273E-2</v>
      </c>
      <c r="E102" s="4">
        <f t="shared" si="6"/>
        <v>2.1327823992963868</v>
      </c>
      <c r="F102" s="4">
        <f t="shared" si="7"/>
        <v>4.0408677960014554</v>
      </c>
      <c r="G102" s="4">
        <f t="shared" si="8"/>
        <v>3.5253805722022946</v>
      </c>
      <c r="I102" s="4">
        <f t="shared" si="9"/>
        <v>1.0287934402267003</v>
      </c>
    </row>
    <row r="103" spans="1:9" x14ac:dyDescent="0.2">
      <c r="A103" s="4">
        <f>IF('True_Odds_Calculator_3-way'!A102="","",'True_Odds_Calculator_3-way'!A102)</f>
        <v>1.69</v>
      </c>
      <c r="B103" s="4">
        <f>IF('True_Odds_Calculator_3-way'!B102="","",'True_Odds_Calculator_3-way'!B102)</f>
        <v>4.26</v>
      </c>
      <c r="C103" s="4">
        <f>IF('True_Odds_Calculator_3-way'!C102="","",'True_Odds_Calculator_3-way'!C102)</f>
        <v>4.8600000000000003</v>
      </c>
      <c r="D103" s="4">
        <f t="shared" si="5"/>
        <v>3.2219077241347538E-2</v>
      </c>
      <c r="E103" s="4">
        <f t="shared" si="6"/>
        <v>1.7212406559126729</v>
      </c>
      <c r="F103" s="4">
        <f t="shared" si="7"/>
        <v>4.4642440289332432</v>
      </c>
      <c r="G103" s="4">
        <f t="shared" si="8"/>
        <v>5.1276365007002136</v>
      </c>
      <c r="I103" s="4">
        <f t="shared" si="9"/>
        <v>1.0322190772413475</v>
      </c>
    </row>
    <row r="104" spans="1:9" x14ac:dyDescent="0.2">
      <c r="A104" s="4">
        <f>IF('True_Odds_Calculator_3-way'!A103="","",'True_Odds_Calculator_3-way'!A103)</f>
        <v>1.79</v>
      </c>
      <c r="B104" s="4">
        <f>IF('True_Odds_Calculator_3-way'!B103="","",'True_Odds_Calculator_3-way'!B103)</f>
        <v>4.0199999999999996</v>
      </c>
      <c r="C104" s="4">
        <f>IF('True_Odds_Calculator_3-way'!C103="","",'True_Odds_Calculator_3-way'!C103)</f>
        <v>4.47</v>
      </c>
      <c r="D104" s="4">
        <f t="shared" si="5"/>
        <v>3.112908331500619E-2</v>
      </c>
      <c r="E104" s="4">
        <f t="shared" si="6"/>
        <v>1.8238761027242445</v>
      </c>
      <c r="F104" s="4">
        <f t="shared" si="7"/>
        <v>4.1949853029823636</v>
      </c>
      <c r="G104" s="4">
        <f t="shared" si="8"/>
        <v>4.6874131636034875</v>
      </c>
      <c r="I104" s="4">
        <f t="shared" si="9"/>
        <v>1.0311290833150062</v>
      </c>
    </row>
    <row r="105" spans="1:9" x14ac:dyDescent="0.2">
      <c r="A105" s="4">
        <f>IF('True_Odds_Calculator_3-way'!A104="","",'True_Odds_Calculator_3-way'!A104)</f>
        <v>1.91</v>
      </c>
      <c r="B105" s="4">
        <f>IF('True_Odds_Calculator_3-way'!B104="","",'True_Odds_Calculator_3-way'!B104)</f>
        <v>4.0599999999999996</v>
      </c>
      <c r="C105" s="4">
        <f>IF('True_Odds_Calculator_3-way'!C104="","",'True_Odds_Calculator_3-way'!C104)</f>
        <v>3.87</v>
      </c>
      <c r="D105" s="4">
        <f t="shared" si="5"/>
        <v>2.8263560959833178E-2</v>
      </c>
      <c r="E105" s="4">
        <f t="shared" si="6"/>
        <v>1.9449992246437888</v>
      </c>
      <c r="F105" s="4">
        <f t="shared" si="7"/>
        <v>4.2214713604441947</v>
      </c>
      <c r="G105" s="4">
        <f t="shared" si="8"/>
        <v>4.0164393532683178</v>
      </c>
      <c r="I105" s="4">
        <f t="shared" si="9"/>
        <v>1.0282635609598332</v>
      </c>
    </row>
    <row r="106" spans="1:9" x14ac:dyDescent="0.2">
      <c r="A106" s="4">
        <f>IF('True_Odds_Calculator_3-way'!A105="","",'True_Odds_Calculator_3-way'!A105)</f>
        <v>3</v>
      </c>
      <c r="B106" s="4">
        <f>IF('True_Odds_Calculator_3-way'!B105="","",'True_Odds_Calculator_3-way'!B105)</f>
        <v>3.63</v>
      </c>
      <c r="C106" s="4">
        <f>IF('True_Odds_Calculator_3-way'!C105="","",'True_Odds_Calculator_3-way'!C105)</f>
        <v>2.38</v>
      </c>
      <c r="D106" s="4">
        <f t="shared" si="5"/>
        <v>2.8983494224136042E-2</v>
      </c>
      <c r="E106" s="4">
        <f t="shared" si="6"/>
        <v>3.0895458338300159</v>
      </c>
      <c r="F106" s="4">
        <f t="shared" si="7"/>
        <v>3.761931026474687</v>
      </c>
      <c r="G106" s="4">
        <f t="shared" si="8"/>
        <v>2.4360126320538367</v>
      </c>
      <c r="I106" s="4">
        <f t="shared" si="9"/>
        <v>1.028983494224136</v>
      </c>
    </row>
    <row r="107" spans="1:9" x14ac:dyDescent="0.2">
      <c r="A107" s="4">
        <f>IF('True_Odds_Calculator_3-way'!A106="","",'True_Odds_Calculator_3-way'!A106)</f>
        <v>1.56</v>
      </c>
      <c r="B107" s="4">
        <f>IF('True_Odds_Calculator_3-way'!B106="","",'True_Odds_Calculator_3-way'!B106)</f>
        <v>4.4800000000000004</v>
      </c>
      <c r="C107" s="4">
        <f>IF('True_Odds_Calculator_3-way'!C106="","",'True_Odds_Calculator_3-way'!C106)</f>
        <v>6.03</v>
      </c>
      <c r="D107" s="4">
        <f t="shared" si="5"/>
        <v>3.0077406010241781E-2</v>
      </c>
      <c r="E107" s="4">
        <f t="shared" si="6"/>
        <v>1.5847864581860451</v>
      </c>
      <c r="F107" s="4">
        <f t="shared" si="7"/>
        <v>4.690684893449542</v>
      </c>
      <c r="G107" s="4">
        <f t="shared" si="8"/>
        <v>6.4180042057247562</v>
      </c>
      <c r="I107" s="4">
        <f t="shared" si="9"/>
        <v>1.0300774060102418</v>
      </c>
    </row>
    <row r="108" spans="1:9" x14ac:dyDescent="0.2">
      <c r="A108" s="4">
        <f>IF('True_Odds_Calculator_3-way'!A107="","",'True_Odds_Calculator_3-way'!A107)</f>
        <v>1.99</v>
      </c>
      <c r="B108" s="4">
        <f>IF('True_Odds_Calculator_3-way'!B107="","",'True_Odds_Calculator_3-way'!B107)</f>
        <v>3.8</v>
      </c>
      <c r="C108" s="4">
        <f>IF('True_Odds_Calculator_3-way'!C107="","",'True_Odds_Calculator_3-way'!C107)</f>
        <v>3.79</v>
      </c>
      <c r="D108" s="4">
        <f t="shared" si="5"/>
        <v>2.9522700294975612E-2</v>
      </c>
      <c r="E108" s="4">
        <f t="shared" si="6"/>
        <v>2.0297493760605549</v>
      </c>
      <c r="F108" s="4">
        <f t="shared" si="7"/>
        <v>3.9476230223992625</v>
      </c>
      <c r="G108" s="4">
        <f t="shared" si="8"/>
        <v>3.9368320705058815</v>
      </c>
      <c r="I108" s="4">
        <f t="shared" si="9"/>
        <v>1.0295227002949756</v>
      </c>
    </row>
    <row r="109" spans="1:9" x14ac:dyDescent="0.2">
      <c r="A109" s="4">
        <f>IF('True_Odds_Calculator_3-way'!A108="","",'True_Odds_Calculator_3-way'!A108)</f>
        <v>1.75</v>
      </c>
      <c r="B109" s="4">
        <f>IF('True_Odds_Calculator_3-way'!B108="","",'True_Odds_Calculator_3-way'!B108)</f>
        <v>4.09</v>
      </c>
      <c r="C109" s="4">
        <f>IF('True_Odds_Calculator_3-way'!C108="","",'True_Odds_Calculator_3-way'!C108)</f>
        <v>4.6900000000000004</v>
      </c>
      <c r="D109" s="4">
        <f t="shared" si="5"/>
        <v>2.9146965139374759E-2</v>
      </c>
      <c r="E109" s="4">
        <f t="shared" si="6"/>
        <v>1.7802688363315751</v>
      </c>
      <c r="F109" s="4">
        <f t="shared" si="7"/>
        <v>4.2592499389381908</v>
      </c>
      <c r="G109" s="4">
        <f t="shared" si="8"/>
        <v>4.913909264018991</v>
      </c>
      <c r="I109" s="4">
        <f t="shared" si="9"/>
        <v>1.0291469651393748</v>
      </c>
    </row>
    <row r="110" spans="1:9" x14ac:dyDescent="0.2">
      <c r="A110" s="4">
        <f>IF('True_Odds_Calculator_3-way'!A109="","",'True_Odds_Calculator_3-way'!A109)</f>
        <v>2.62</v>
      </c>
      <c r="B110" s="4">
        <f>IF('True_Odds_Calculator_3-way'!B109="","",'True_Odds_Calculator_3-way'!B109)</f>
        <v>3.66</v>
      </c>
      <c r="C110" s="4">
        <f>IF('True_Odds_Calculator_3-way'!C109="","",'True_Odds_Calculator_3-way'!C109)</f>
        <v>2.69</v>
      </c>
      <c r="D110" s="4">
        <f t="shared" si="5"/>
        <v>2.665064492473479E-2</v>
      </c>
      <c r="E110" s="4">
        <f t="shared" si="6"/>
        <v>2.682433358979738</v>
      </c>
      <c r="F110" s="4">
        <f t="shared" si="7"/>
        <v>3.7829996439177496</v>
      </c>
      <c r="G110" s="4">
        <f t="shared" si="8"/>
        <v>2.7558559876536264</v>
      </c>
      <c r="I110" s="4">
        <f t="shared" si="9"/>
        <v>1.0266506449247348</v>
      </c>
    </row>
    <row r="111" spans="1:9" x14ac:dyDescent="0.2">
      <c r="A111" s="4">
        <f>IF('True_Odds_Calculator_3-way'!A110="","",'True_Odds_Calculator_3-way'!A110)</f>
        <v>1.57</v>
      </c>
      <c r="B111" s="4">
        <f>IF('True_Odds_Calculator_3-way'!B110="","",'True_Odds_Calculator_3-way'!B110)</f>
        <v>4.42</v>
      </c>
      <c r="C111" s="4">
        <f>IF('True_Odds_Calculator_3-way'!C110="","",'True_Odds_Calculator_3-way'!C110)</f>
        <v>5.86</v>
      </c>
      <c r="D111" s="4">
        <f t="shared" si="5"/>
        <v>3.3835483214460726E-2</v>
      </c>
      <c r="E111" s="4">
        <f t="shared" si="6"/>
        <v>1.5983015022439302</v>
      </c>
      <c r="F111" s="4">
        <f t="shared" si="7"/>
        <v>4.651901696889845</v>
      </c>
      <c r="G111" s="4">
        <f t="shared" si="8"/>
        <v>6.2747078481108476</v>
      </c>
      <c r="I111" s="4">
        <f t="shared" si="9"/>
        <v>1.0338354832144607</v>
      </c>
    </row>
    <row r="112" spans="1:9" x14ac:dyDescent="0.2">
      <c r="A112" s="4">
        <f>IF('True_Odds_Calculator_3-way'!A111="","",'True_Odds_Calculator_3-way'!A111)</f>
        <v>1.38</v>
      </c>
      <c r="B112" s="4">
        <f>IF('True_Odds_Calculator_3-way'!B111="","",'True_Odds_Calculator_3-way'!B111)</f>
        <v>5.25</v>
      </c>
      <c r="C112" s="4">
        <f>IF('True_Odds_Calculator_3-way'!C111="","",'True_Odds_Calculator_3-way'!C111)</f>
        <v>8.4600000000000009</v>
      </c>
      <c r="D112" s="4">
        <f t="shared" si="5"/>
        <v>3.3317181328282208E-2</v>
      </c>
      <c r="E112" s="4">
        <f t="shared" si="6"/>
        <v>1.4014789307248543</v>
      </c>
      <c r="F112" s="4">
        <f t="shared" si="7"/>
        <v>5.5750538925423641</v>
      </c>
      <c r="G112" s="4">
        <f t="shared" si="8"/>
        <v>9.3372789177825535</v>
      </c>
      <c r="I112" s="4">
        <f t="shared" si="9"/>
        <v>1.0333171813282822</v>
      </c>
    </row>
    <row r="113" spans="1:9" x14ac:dyDescent="0.2">
      <c r="A113" s="4">
        <f>IF('True_Odds_Calculator_3-way'!A112="","",'True_Odds_Calculator_3-way'!A112)</f>
        <v>2.41</v>
      </c>
      <c r="B113" s="4">
        <f>IF('True_Odds_Calculator_3-way'!B112="","",'True_Odds_Calculator_3-way'!B112)</f>
        <v>3.18</v>
      </c>
      <c r="C113" s="4">
        <f>IF('True_Odds_Calculator_3-way'!C112="","",'True_Odds_Calculator_3-way'!C112)</f>
        <v>3.18</v>
      </c>
      <c r="D113" s="4">
        <f t="shared" si="5"/>
        <v>4.3868576946162419E-2</v>
      </c>
      <c r="E113" s="4">
        <f t="shared" si="6"/>
        <v>2.4980334209782913</v>
      </c>
      <c r="F113" s="4">
        <f t="shared" si="7"/>
        <v>3.3350836983956604</v>
      </c>
      <c r="G113" s="4">
        <f t="shared" si="8"/>
        <v>3.3350836983956604</v>
      </c>
      <c r="I113" s="4">
        <f t="shared" si="9"/>
        <v>1.0438685769461624</v>
      </c>
    </row>
    <row r="114" spans="1:9" x14ac:dyDescent="0.2">
      <c r="A114" s="4">
        <f>IF('True_Odds_Calculator_3-way'!A113="","",'True_Odds_Calculator_3-way'!A113)</f>
        <v>1.91</v>
      </c>
      <c r="B114" s="4">
        <f>IF('True_Odds_Calculator_3-way'!B113="","",'True_Odds_Calculator_3-way'!B113)</f>
        <v>3.62</v>
      </c>
      <c r="C114" s="4">
        <f>IF('True_Odds_Calculator_3-way'!C113="","",'True_Odds_Calculator_3-way'!C113)</f>
        <v>4.1500000000000004</v>
      </c>
      <c r="D114" s="4">
        <f t="shared" si="5"/>
        <v>4.0767158768422407E-2</v>
      </c>
      <c r="E114" s="4">
        <f t="shared" si="6"/>
        <v>1.9608952138796054</v>
      </c>
      <c r="F114" s="4">
        <f t="shared" si="7"/>
        <v>3.807289604962111</v>
      </c>
      <c r="G114" s="4">
        <f t="shared" si="8"/>
        <v>4.3980247107853083</v>
      </c>
      <c r="I114" s="4">
        <f t="shared" si="9"/>
        <v>1.0407671587684224</v>
      </c>
    </row>
    <row r="115" spans="1:9" x14ac:dyDescent="0.2">
      <c r="A115" s="4">
        <f>IF('True_Odds_Calculator_3-way'!A114="","",'True_Odds_Calculator_3-way'!A114)</f>
        <v>5.37</v>
      </c>
      <c r="B115" s="4">
        <f>IF('True_Odds_Calculator_3-way'!B114="","",'True_Odds_Calculator_3-way'!B114)</f>
        <v>4.0599999999999996</v>
      </c>
      <c r="C115" s="4">
        <f>IF('True_Odds_Calculator_3-way'!C114="","",'True_Odds_Calculator_3-way'!C114)</f>
        <v>1.65</v>
      </c>
      <c r="D115" s="4">
        <f t="shared" si="5"/>
        <v>3.8585764072182949E-2</v>
      </c>
      <c r="E115" s="4">
        <f t="shared" si="6"/>
        <v>5.7684159382711897</v>
      </c>
      <c r="F115" s="4">
        <f t="shared" si="7"/>
        <v>4.2836918196529812</v>
      </c>
      <c r="G115" s="4">
        <f t="shared" si="8"/>
        <v>1.68577582146919</v>
      </c>
      <c r="I115" s="4">
        <f t="shared" si="9"/>
        <v>1.0385857640721829</v>
      </c>
    </row>
    <row r="116" spans="1:9" x14ac:dyDescent="0.2">
      <c r="A116" s="4">
        <f>IF('True_Odds_Calculator_3-way'!A115="","",'True_Odds_Calculator_3-way'!A115)</f>
        <v>1.65</v>
      </c>
      <c r="B116" s="4">
        <f>IF('True_Odds_Calculator_3-way'!B115="","",'True_Odds_Calculator_3-way'!B115)</f>
        <v>4.0999999999999996</v>
      </c>
      <c r="C116" s="4">
        <f>IF('True_Odds_Calculator_3-way'!C115="","",'True_Odds_Calculator_3-way'!C115)</f>
        <v>5.49</v>
      </c>
      <c r="D116" s="4">
        <f t="shared" si="5"/>
        <v>3.2112407562227663E-2</v>
      </c>
      <c r="E116" s="4">
        <f t="shared" si="6"/>
        <v>1.6796659649186279</v>
      </c>
      <c r="F116" s="4">
        <f t="shared" si="7"/>
        <v>4.2881958676588594</v>
      </c>
      <c r="G116" s="4">
        <f t="shared" si="8"/>
        <v>5.8327666491295567</v>
      </c>
      <c r="I116" s="4">
        <f t="shared" si="9"/>
        <v>1.0321124075622277</v>
      </c>
    </row>
    <row r="117" spans="1:9" x14ac:dyDescent="0.2">
      <c r="A117" s="4">
        <f>IF('True_Odds_Calculator_3-way'!A116="","",'True_Odds_Calculator_3-way'!A116)</f>
        <v>2.67</v>
      </c>
      <c r="B117" s="4">
        <f>IF('True_Odds_Calculator_3-way'!B116="","",'True_Odds_Calculator_3-way'!B116)</f>
        <v>2.96</v>
      </c>
      <c r="C117" s="4">
        <f>IF('True_Odds_Calculator_3-way'!C116="","",'True_Odds_Calculator_3-way'!C116)</f>
        <v>3.06</v>
      </c>
      <c r="D117" s="4">
        <f t="shared" si="5"/>
        <v>3.9167058664745458E-2</v>
      </c>
      <c r="E117" s="4">
        <f t="shared" si="6"/>
        <v>2.7664342524660648</v>
      </c>
      <c r="F117" s="4">
        <f t="shared" si="7"/>
        <v>3.0789869302348318</v>
      </c>
      <c r="G117" s="4">
        <f t="shared" si="8"/>
        <v>3.1873353204707131</v>
      </c>
      <c r="I117" s="4">
        <f t="shared" si="9"/>
        <v>1.0391670586647455</v>
      </c>
    </row>
    <row r="118" spans="1:9" x14ac:dyDescent="0.2">
      <c r="A118" s="4">
        <f>IF('True_Odds_Calculator_3-way'!A117="","",'True_Odds_Calculator_3-way'!A117)</f>
        <v>3.24</v>
      </c>
      <c r="B118" s="4">
        <f>IF('True_Odds_Calculator_3-way'!B117="","",'True_Odds_Calculator_3-way'!B117)</f>
        <v>3.15</v>
      </c>
      <c r="C118" s="4">
        <f>IF('True_Odds_Calculator_3-way'!C117="","",'True_Odds_Calculator_3-way'!C117)</f>
        <v>2.34</v>
      </c>
      <c r="D118" s="4">
        <f t="shared" si="5"/>
        <v>5.3452720119386843E-2</v>
      </c>
      <c r="E118" s="4">
        <f t="shared" si="6"/>
        <v>3.4385010107292806</v>
      </c>
      <c r="F118" s="4">
        <f t="shared" si="7"/>
        <v>3.3373075762149109</v>
      </c>
      <c r="G118" s="4">
        <f t="shared" si="8"/>
        <v>2.4418065371024738</v>
      </c>
      <c r="I118" s="4">
        <f t="shared" si="9"/>
        <v>1.0534527201193868</v>
      </c>
    </row>
    <row r="119" spans="1:9" x14ac:dyDescent="0.2">
      <c r="A119" s="4">
        <f>IF('True_Odds_Calculator_3-way'!A118="","",'True_Odds_Calculator_3-way'!A118)</f>
        <v>1.68</v>
      </c>
      <c r="B119" s="4">
        <f>IF('True_Odds_Calculator_3-way'!B118="","",'True_Odds_Calculator_3-way'!B118)</f>
        <v>3.58</v>
      </c>
      <c r="C119" s="4">
        <f>IF('True_Odds_Calculator_3-way'!C118="","",'True_Odds_Calculator_3-way'!C118)</f>
        <v>5.33</v>
      </c>
      <c r="D119" s="4">
        <f t="shared" si="5"/>
        <v>6.2184964964635103E-2</v>
      </c>
      <c r="E119" s="4">
        <f t="shared" si="6"/>
        <v>1.7406144263882599</v>
      </c>
      <c r="F119" s="4">
        <f t="shared" si="7"/>
        <v>3.8669567754435183</v>
      </c>
      <c r="G119" s="4">
        <f t="shared" si="8"/>
        <v>5.9920088484856322</v>
      </c>
      <c r="I119" s="4">
        <f t="shared" si="9"/>
        <v>1.0621849649646351</v>
      </c>
    </row>
    <row r="120" spans="1:9" x14ac:dyDescent="0.2">
      <c r="A120" s="4">
        <f>IF('True_Odds_Calculator_3-way'!A119="","",'True_Odds_Calculator_3-way'!A119)</f>
        <v>1.56</v>
      </c>
      <c r="B120" s="4">
        <f>IF('True_Odds_Calculator_3-way'!B119="","",'True_Odds_Calculator_3-way'!B119)</f>
        <v>4.5</v>
      </c>
      <c r="C120" s="4">
        <f>IF('True_Odds_Calculator_3-way'!C119="","",'True_Odds_Calculator_3-way'!C119)</f>
        <v>5.67</v>
      </c>
      <c r="D120" s="4">
        <f t="shared" si="5"/>
        <v>3.9614706281372758E-2</v>
      </c>
      <c r="E120" s="4">
        <f t="shared" si="6"/>
        <v>1.5928113520132534</v>
      </c>
      <c r="F120" s="4">
        <f t="shared" si="7"/>
        <v>4.7842925140631749</v>
      </c>
      <c r="G120" s="4">
        <f t="shared" si="8"/>
        <v>6.1288802660753854</v>
      </c>
      <c r="I120" s="4">
        <f t="shared" si="9"/>
        <v>1.0396147062813728</v>
      </c>
    </row>
    <row r="121" spans="1:9" x14ac:dyDescent="0.2">
      <c r="A121" s="4">
        <f>IF('True_Odds_Calculator_3-way'!A120="","",'True_Odds_Calculator_3-way'!A120)</f>
        <v>3.82</v>
      </c>
      <c r="B121" s="4">
        <f>IF('True_Odds_Calculator_3-way'!B120="","",'True_Odds_Calculator_3-way'!B120)</f>
        <v>3.9</v>
      </c>
      <c r="C121" s="4">
        <f>IF('True_Odds_Calculator_3-way'!C120="","",'True_Odds_Calculator_3-way'!C120)</f>
        <v>1.93</v>
      </c>
      <c r="D121" s="4">
        <f t="shared" si="5"/>
        <v>3.6325076148205238E-2</v>
      </c>
      <c r="E121" s="4">
        <f t="shared" si="6"/>
        <v>4.0052589691751788</v>
      </c>
      <c r="F121" s="4">
        <f t="shared" si="7"/>
        <v>4.0932960793115862</v>
      </c>
      <c r="G121" s="4">
        <f t="shared" si="8"/>
        <v>1.9761816504824568</v>
      </c>
      <c r="I121" s="4">
        <f t="shared" si="9"/>
        <v>1.0363250761482052</v>
      </c>
    </row>
    <row r="122" spans="1:9" x14ac:dyDescent="0.2">
      <c r="A122" s="4">
        <f>IF('True_Odds_Calculator_3-way'!A121="","",'True_Odds_Calculator_3-way'!A121)</f>
        <v>1.86</v>
      </c>
      <c r="B122" s="4">
        <f>IF('True_Odds_Calculator_3-way'!B121="","",'True_Odds_Calculator_3-way'!B121)</f>
        <v>3.84</v>
      </c>
      <c r="C122" s="4">
        <f>IF('True_Odds_Calculator_3-way'!C121="","",'True_Odds_Calculator_3-way'!C121)</f>
        <v>4.3</v>
      </c>
      <c r="D122" s="4">
        <f t="shared" si="5"/>
        <v>3.0609214803700935E-2</v>
      </c>
      <c r="E122" s="4">
        <f t="shared" si="6"/>
        <v>1.895981391030358</v>
      </c>
      <c r="F122" s="4">
        <f t="shared" si="7"/>
        <v>3.9965853963230549</v>
      </c>
      <c r="G122" s="4">
        <f t="shared" si="8"/>
        <v>4.49731148155524</v>
      </c>
      <c r="I122" s="4">
        <f t="shared" si="9"/>
        <v>1.0306092148037009</v>
      </c>
    </row>
    <row r="123" spans="1:9" x14ac:dyDescent="0.2">
      <c r="A123" s="4">
        <f>IF('True_Odds_Calculator_3-way'!A122="","",'True_Odds_Calculator_3-way'!A122)</f>
        <v>1.86</v>
      </c>
      <c r="B123" s="4">
        <f>IF('True_Odds_Calculator_3-way'!B122="","",'True_Odds_Calculator_3-way'!B122)</f>
        <v>3.84</v>
      </c>
      <c r="C123" s="4">
        <f>IF('True_Odds_Calculator_3-way'!C122="","",'True_Odds_Calculator_3-way'!C122)</f>
        <v>4.33</v>
      </c>
      <c r="D123" s="4">
        <f t="shared" si="5"/>
        <v>2.8997957485907389E-2</v>
      </c>
      <c r="E123" s="4">
        <f t="shared" si="6"/>
        <v>1.8940526684281931</v>
      </c>
      <c r="F123" s="4">
        <f t="shared" si="7"/>
        <v>3.9880250640114392</v>
      </c>
      <c r="G123" s="4">
        <f t="shared" si="8"/>
        <v>4.5191429369687635</v>
      </c>
      <c r="I123" s="4">
        <f t="shared" si="9"/>
        <v>1.0289979574859074</v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113</v>
      </c>
      <c r="V3" s="29" t="s">
        <v>114</v>
      </c>
      <c r="W3" s="29" t="s">
        <v>67</v>
      </c>
      <c r="X3" s="38">
        <v>25569</v>
      </c>
      <c r="Y3" s="48" t="s">
        <v>115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D13" sqref="AD1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1.75</v>
      </c>
      <c r="B3">
        <v>3.46</v>
      </c>
      <c r="C3">
        <v>5.66</v>
      </c>
      <c r="D3" s="20">
        <f>IF(OR($A3="",$B3="",$C3=""),"",(1/A3)+(1/B3)+(1/C3)-1)</f>
        <v>3.7124357698715693E-2</v>
      </c>
      <c r="E3" s="17">
        <f>IF(OR($A3="",$B3="",$C3=""),"",A3*'MPTO_working_3-way'!$I2)</f>
        <v>1.8149676259727525</v>
      </c>
      <c r="F3" s="21">
        <f>IF(OR($A3="",$B3="",$C3=""),"",B3*'MPTO_working_3-way'!$I2)</f>
        <v>3.5884502776375564</v>
      </c>
      <c r="G3" s="22">
        <f>IF(OR($A3="",$B3="",$C3=""),"",C3*'MPTO_working_3-way'!$I2)</f>
        <v>5.8701238645747313</v>
      </c>
      <c r="H3" s="17">
        <f>IF(OR($A3="",$B3="",$C3=""),"",'MPTO_working_3-way'!E2)</f>
        <v>1.7887366580547508</v>
      </c>
      <c r="I3" s="21">
        <f>IF(OR($A3="",$B3="",$C3=""),"",'MPTO_working_3-way'!F2)</f>
        <v>3.6147728591167496</v>
      </c>
      <c r="J3" s="22">
        <f>IF(OR($A3="",$B3="",$C3=""),"",'MPTO_working_3-way'!G2)</f>
        <v>6.0862917118045052</v>
      </c>
      <c r="K3" s="17">
        <f>IF(OR($A3="",$B3="",$C3=""),"",'OddsRatio_working_3-way'!H2)</f>
        <v>1.7986083316412687</v>
      </c>
      <c r="L3" s="21">
        <f>IF(OR($A3="",$B3="",$C3=""),"",'OddsRatio_working_3-way'!I2)</f>
        <v>3.6194353277833611</v>
      </c>
      <c r="M3" s="22">
        <f>IF(OR($A3="",$B3="",$C3=""),"",'OddsRatio_working_3-way'!J2)</f>
        <v>5.9620197672644153</v>
      </c>
      <c r="N3" s="23">
        <f>(1/E3)* 100</f>
        <v>55.097401501254808</v>
      </c>
      <c r="O3" s="24">
        <f>(1/F3)* 100</f>
        <v>27.867182840230033</v>
      </c>
      <c r="P3" s="24">
        <f>(1/G3)* 100</f>
        <v>17.035415658515177</v>
      </c>
      <c r="Q3" t="s">
        <v>90</v>
      </c>
      <c r="R3" t="s">
        <v>70</v>
      </c>
      <c r="S3" s="58" t="s">
        <v>327</v>
      </c>
      <c r="AD3" s="28"/>
      <c r="AE3" s="28"/>
      <c r="AH3" s="37"/>
      <c r="AI3" s="28"/>
      <c r="AJ3" t="s">
        <v>68</v>
      </c>
    </row>
    <row r="4" spans="1:36" s="40" customFormat="1" ht="15" x14ac:dyDescent="0.25">
      <c r="A4">
        <v>2.5</v>
      </c>
      <c r="B4">
        <v>2.9</v>
      </c>
      <c r="C4">
        <v>3.46</v>
      </c>
      <c r="D4" s="20">
        <f t="shared" ref="D4:D67" si="0">IF(OR($A4="",$B4="",$C4=""),"",(1/A4)+(1/B4)+(1/C4)-1)</f>
        <v>3.3844927247359102E-2</v>
      </c>
      <c r="E4" s="17">
        <f>IF(OR($A4="",$B4="",$C4=""),"",A4*'MPTO_working_3-way'!$I3)</f>
        <v>2.5846123181183978</v>
      </c>
      <c r="F4" s="21">
        <f>IF(OR($A4="",$B4="",$C4=""),"",B4*'MPTO_working_3-way'!$I3)</f>
        <v>2.9981502890173415</v>
      </c>
      <c r="G4" s="22">
        <f>IF(OR($A4="",$B4="",$C4=""),"",C4*'MPTO_working_3-way'!$I3)</f>
        <v>3.5771034482758624</v>
      </c>
      <c r="H4" s="17"/>
      <c r="I4" s="21"/>
      <c r="J4" s="22"/>
      <c r="K4" s="17"/>
      <c r="L4" s="21"/>
      <c r="M4" s="22"/>
      <c r="N4" s="23">
        <f t="shared" ref="N4" si="1">(1/E4)* 100</f>
        <v>38.690522094547688</v>
      </c>
      <c r="O4" s="24">
        <f t="shared" ref="O4" si="2">(1/F4)* 100</f>
        <v>33.353898357368699</v>
      </c>
      <c r="P4" s="24">
        <f t="shared" ref="P4" si="3">(1/G4)* 100</f>
        <v>27.955579548083591</v>
      </c>
      <c r="Q4" t="s">
        <v>72</v>
      </c>
      <c r="R4" t="s">
        <v>91</v>
      </c>
      <c r="S4" s="58" t="s">
        <v>327</v>
      </c>
      <c r="AD4" s="37"/>
      <c r="AE4" s="37"/>
      <c r="AH4" s="37"/>
      <c r="AI4" s="37"/>
      <c r="AJ4" t="s">
        <v>68</v>
      </c>
    </row>
    <row r="5" spans="1:36" s="40" customFormat="1" ht="15" x14ac:dyDescent="0.25">
      <c r="A5">
        <v>4.78</v>
      </c>
      <c r="B5">
        <v>3.8</v>
      </c>
      <c r="C5">
        <v>1.79</v>
      </c>
      <c r="D5" s="20">
        <f t="shared" si="0"/>
        <v>3.1022133534439167E-2</v>
      </c>
      <c r="E5" s="17">
        <f>IF(OR($A5="",$B5="",$C5=""),"",A5*'MPTO_working_3-way'!$I4)</f>
        <v>4.9282857982946195</v>
      </c>
      <c r="F5" s="21">
        <f>IF(OR($A5="",$B5="",$C5=""),"",B5*'MPTO_working_3-way'!$I4)</f>
        <v>3.9178841074308686</v>
      </c>
      <c r="G5" s="22">
        <f>IF(OR($A5="",$B5="",$C5=""),"",C5*'MPTO_working_3-way'!$I4)</f>
        <v>1.8455296190266461</v>
      </c>
      <c r="H5" s="17"/>
      <c r="I5" s="21"/>
      <c r="J5" s="22"/>
      <c r="K5" s="17"/>
      <c r="L5" s="21"/>
      <c r="M5" s="22"/>
      <c r="N5" s="23">
        <f t="shared" ref="N5:N68" si="4">(1/E5)* 100</f>
        <v>20.291031018250592</v>
      </c>
      <c r="O5" s="24">
        <f t="shared" ref="O5:O68" si="5">(1/F5)* 100</f>
        <v>25.523981122957323</v>
      </c>
      <c r="P5" s="24">
        <f t="shared" ref="P5:P68" si="6">(1/G5)* 100</f>
        <v>54.184987858792091</v>
      </c>
      <c r="Q5" t="s">
        <v>242</v>
      </c>
      <c r="R5" t="s">
        <v>118</v>
      </c>
      <c r="S5" s="58" t="s">
        <v>327</v>
      </c>
      <c r="AD5" s="37"/>
      <c r="AE5" s="37"/>
      <c r="AH5" s="37"/>
      <c r="AI5" s="37"/>
      <c r="AJ5" t="s">
        <v>261</v>
      </c>
    </row>
    <row r="6" spans="1:36" s="40" customFormat="1" ht="15" x14ac:dyDescent="0.25">
      <c r="A6">
        <v>1.46</v>
      </c>
      <c r="B6">
        <v>4.95</v>
      </c>
      <c r="C6">
        <v>6.94</v>
      </c>
      <c r="D6" s="20">
        <f t="shared" si="0"/>
        <v>3.1043927889689904E-2</v>
      </c>
      <c r="E6" s="17">
        <f>IF(OR($A6="",$B6="",$C6=""),"",A6*'MPTO_working_3-way'!$I5)</f>
        <v>1.5053241347189472</v>
      </c>
      <c r="F6" s="21">
        <f>IF(OR($A6="",$B6="",$C6=""),"",B6*'MPTO_working_3-way'!$I5)</f>
        <v>5.1036674430539648</v>
      </c>
      <c r="G6" s="22">
        <f>IF(OR($A6="",$B6="",$C6=""),"",C6*'MPTO_working_3-way'!$I5)</f>
        <v>7.1554448595544482</v>
      </c>
      <c r="H6" s="17"/>
      <c r="I6" s="21"/>
      <c r="J6" s="22"/>
      <c r="K6" s="17"/>
      <c r="L6" s="21"/>
      <c r="M6" s="22"/>
      <c r="N6" s="23">
        <f t="shared" si="4"/>
        <v>66.430875379986247</v>
      </c>
      <c r="O6" s="24">
        <f t="shared" si="5"/>
        <v>19.593753142379779</v>
      </c>
      <c r="P6" s="24">
        <f t="shared" si="6"/>
        <v>13.975371477633992</v>
      </c>
      <c r="Q6" t="s">
        <v>178</v>
      </c>
      <c r="R6" t="s">
        <v>173</v>
      </c>
      <c r="S6" s="58" t="s">
        <v>327</v>
      </c>
      <c r="AD6" s="37"/>
      <c r="AE6" s="37"/>
      <c r="AH6" s="37"/>
      <c r="AI6" s="37"/>
      <c r="AJ6" t="s">
        <v>261</v>
      </c>
    </row>
    <row r="7" spans="1:36" s="40" customFormat="1" ht="15" x14ac:dyDescent="0.25">
      <c r="A7">
        <v>1.64</v>
      </c>
      <c r="B7">
        <v>4.3499999999999996</v>
      </c>
      <c r="C7">
        <v>5.26</v>
      </c>
      <c r="D7" s="20">
        <f t="shared" si="0"/>
        <v>2.9755223473304726E-2</v>
      </c>
      <c r="E7" s="17">
        <f>IF(OR($A7="",$B7="",$C7=""),"",A7*'MPTO_working_3-way'!$I6)</f>
        <v>1.6887985664962197</v>
      </c>
      <c r="F7" s="21">
        <f>IF(OR($A7="",$B7="",$C7=""),"",B7*'MPTO_working_3-way'!$I6)</f>
        <v>4.4794352221088749</v>
      </c>
      <c r="G7" s="22">
        <f>IF(OR($A7="",$B7="",$C7=""),"",C7*'MPTO_working_3-way'!$I6)</f>
        <v>5.4165124754695828</v>
      </c>
      <c r="H7" s="17"/>
      <c r="I7" s="21"/>
      <c r="J7" s="22"/>
      <c r="K7" s="17"/>
      <c r="L7" s="21"/>
      <c r="M7" s="22"/>
      <c r="N7" s="23">
        <f t="shared" si="4"/>
        <v>59.213693085654242</v>
      </c>
      <c r="O7" s="24">
        <f t="shared" si="5"/>
        <v>22.324242910453556</v>
      </c>
      <c r="P7" s="24">
        <f t="shared" si="6"/>
        <v>18.462064003892198</v>
      </c>
      <c r="Q7" t="s">
        <v>136</v>
      </c>
      <c r="R7" t="s">
        <v>133</v>
      </c>
      <c r="S7" s="58" t="s">
        <v>327</v>
      </c>
      <c r="AD7" s="37"/>
      <c r="AE7" s="37"/>
      <c r="AH7" s="37"/>
      <c r="AI7" s="37"/>
      <c r="AJ7" t="s">
        <v>266</v>
      </c>
    </row>
    <row r="8" spans="1:36" s="36" customFormat="1" ht="15" x14ac:dyDescent="0.25">
      <c r="A8">
        <v>2.57</v>
      </c>
      <c r="B8">
        <v>3.27</v>
      </c>
      <c r="C8">
        <v>3</v>
      </c>
      <c r="D8" s="20">
        <f t="shared" si="0"/>
        <v>2.8248789252608875E-2</v>
      </c>
      <c r="E8" s="17">
        <f>IF(OR($A8="",$B8="",$C8=""),"",A8*'MPTO_working_3-way'!$I7)</f>
        <v>2.6425993883792045</v>
      </c>
      <c r="F8" s="21">
        <f>IF(OR($A8="",$B8="",$C8=""),"",B8*'MPTO_working_3-way'!$I7)</f>
        <v>3.3623735408560309</v>
      </c>
      <c r="G8" s="22">
        <f>IF(OR($A8="",$B8="",$C8=""),"",C8*'MPTO_working_3-way'!$I7)</f>
        <v>3.0847463677578268</v>
      </c>
      <c r="H8" s="17"/>
      <c r="I8" s="21"/>
      <c r="J8" s="22"/>
      <c r="K8" s="17"/>
      <c r="L8" s="21"/>
      <c r="M8" s="22"/>
      <c r="N8" s="23">
        <f t="shared" si="4"/>
        <v>37.84152847372502</v>
      </c>
      <c r="O8" s="24">
        <f t="shared" si="5"/>
        <v>29.740895467117216</v>
      </c>
      <c r="P8" s="24">
        <f t="shared" si="6"/>
        <v>32.417576059157767</v>
      </c>
      <c r="Q8" t="s">
        <v>307</v>
      </c>
      <c r="R8" t="s">
        <v>299</v>
      </c>
      <c r="S8" s="58" t="s">
        <v>327</v>
      </c>
      <c r="AD8" s="37"/>
      <c r="AE8" s="37"/>
      <c r="AH8" s="37"/>
      <c r="AI8" s="37"/>
      <c r="AJ8" t="s">
        <v>262</v>
      </c>
    </row>
    <row r="9" spans="1:36" s="36" customFormat="1" ht="15" x14ac:dyDescent="0.25">
      <c r="A9">
        <v>2.66</v>
      </c>
      <c r="B9">
        <v>3.29</v>
      </c>
      <c r="C9">
        <v>2.87</v>
      </c>
      <c r="D9" s="20">
        <f t="shared" si="0"/>
        <v>2.8323273154344131E-2</v>
      </c>
      <c r="E9" s="17">
        <f>IF(OR($A9="",$B9="",$C9=""),"",A9*'MPTO_working_3-way'!$I8)</f>
        <v>2.7353399065905557</v>
      </c>
      <c r="F9" s="21">
        <f>IF(OR($A9="",$B9="",$C9=""),"",B9*'MPTO_working_3-way'!$I8)</f>
        <v>3.3831835686777922</v>
      </c>
      <c r="G9" s="22">
        <f>IF(OR($A9="",$B9="",$C9=""),"",C9*'MPTO_working_3-way'!$I8)</f>
        <v>2.9512877939529676</v>
      </c>
      <c r="H9" s="17"/>
      <c r="I9" s="21"/>
      <c r="J9" s="22"/>
      <c r="K9" s="17"/>
      <c r="L9" s="21"/>
      <c r="M9" s="22"/>
      <c r="N9" s="23">
        <f t="shared" si="4"/>
        <v>36.558527793587544</v>
      </c>
      <c r="O9" s="24">
        <f t="shared" si="5"/>
        <v>29.557958641623976</v>
      </c>
      <c r="P9" s="24">
        <f t="shared" si="6"/>
        <v>33.883513564788466</v>
      </c>
      <c r="Q9" t="s">
        <v>300</v>
      </c>
      <c r="R9" t="s">
        <v>320</v>
      </c>
      <c r="S9" s="58" t="s">
        <v>327</v>
      </c>
      <c r="AD9" s="37"/>
      <c r="AE9" s="37"/>
      <c r="AH9" s="37"/>
      <c r="AI9" s="37"/>
      <c r="AJ9" t="s">
        <v>262</v>
      </c>
    </row>
    <row r="10" spans="1:36" s="36" customFormat="1" ht="15" x14ac:dyDescent="0.25">
      <c r="A10">
        <v>3.55</v>
      </c>
      <c r="B10">
        <v>3.29</v>
      </c>
      <c r="C10">
        <v>2.2599999999999998</v>
      </c>
      <c r="D10" s="20">
        <f t="shared" si="0"/>
        <v>2.811938473242015E-2</v>
      </c>
      <c r="E10" s="17">
        <f>IF(OR($A10="",$B10="",$C10=""),"",A10*'MPTO_working_3-way'!$I9)</f>
        <v>3.6498238158000915</v>
      </c>
      <c r="F10" s="21">
        <f>IF(OR($A10="",$B10="",$C10=""),"",B10*'MPTO_working_3-way'!$I9)</f>
        <v>3.3825127757696625</v>
      </c>
      <c r="G10" s="22">
        <f>IF(OR($A10="",$B10="",$C10=""),"",C10*'MPTO_working_3-way'!$I9)</f>
        <v>2.3235498094952693</v>
      </c>
      <c r="H10" s="17"/>
      <c r="I10" s="21"/>
      <c r="J10" s="22"/>
      <c r="K10" s="17"/>
      <c r="L10" s="21"/>
      <c r="M10" s="22"/>
      <c r="N10" s="23">
        <f t="shared" si="4"/>
        <v>27.39858279380497</v>
      </c>
      <c r="O10" s="24">
        <f t="shared" si="5"/>
        <v>29.563820339819951</v>
      </c>
      <c r="P10" s="24">
        <f t="shared" si="6"/>
        <v>43.037596866375068</v>
      </c>
      <c r="Q10" t="s">
        <v>137</v>
      </c>
      <c r="R10" t="s">
        <v>308</v>
      </c>
      <c r="S10" s="58" t="s">
        <v>327</v>
      </c>
      <c r="AD10" s="37"/>
      <c r="AE10" s="37"/>
      <c r="AH10" s="37"/>
      <c r="AI10" s="37"/>
      <c r="AJ10" t="s">
        <v>262</v>
      </c>
    </row>
    <row r="11" spans="1:36" s="36" customFormat="1" ht="15" x14ac:dyDescent="0.25">
      <c r="A11">
        <v>3.25</v>
      </c>
      <c r="B11">
        <v>3.37</v>
      </c>
      <c r="C11">
        <v>2.36</v>
      </c>
      <c r="D11" s="20">
        <f t="shared" si="0"/>
        <v>2.8157026296140142E-2</v>
      </c>
      <c r="E11" s="17">
        <f>IF(OR($A11="",$B11="",$C11=""),"",A11*'MPTO_working_3-way'!$I10)</f>
        <v>3.3415103354624556</v>
      </c>
      <c r="F11" s="21">
        <f>IF(OR($A11="",$B11="",$C11=""),"",B11*'MPTO_working_3-way'!$I10)</f>
        <v>3.4648891786179923</v>
      </c>
      <c r="G11" s="22">
        <f>IF(OR($A11="",$B11="",$C11=""),"",C11*'MPTO_working_3-way'!$I10)</f>
        <v>2.4264505820588904</v>
      </c>
      <c r="H11" s="17"/>
      <c r="I11" s="21"/>
      <c r="J11" s="22"/>
      <c r="K11" s="17"/>
      <c r="L11" s="21"/>
      <c r="M11" s="22"/>
      <c r="N11" s="23">
        <f t="shared" si="4"/>
        <v>29.926587070143025</v>
      </c>
      <c r="O11" s="24">
        <f t="shared" si="5"/>
        <v>28.860951922244755</v>
      </c>
      <c r="P11" s="24">
        <f t="shared" si="6"/>
        <v>41.21246100761222</v>
      </c>
      <c r="Q11" t="s">
        <v>321</v>
      </c>
      <c r="R11" t="s">
        <v>301</v>
      </c>
      <c r="S11" s="58" t="s">
        <v>327</v>
      </c>
      <c r="AD11" s="37"/>
      <c r="AE11" s="37"/>
      <c r="AH11" s="37"/>
      <c r="AI11" s="37"/>
      <c r="AJ11" t="s">
        <v>262</v>
      </c>
    </row>
    <row r="12" spans="1:36" s="36" customFormat="1" ht="15" x14ac:dyDescent="0.25">
      <c r="A12">
        <v>5.0199999999999996</v>
      </c>
      <c r="B12">
        <v>4.4400000000000004</v>
      </c>
      <c r="C12">
        <v>1.65</v>
      </c>
      <c r="D12" s="20">
        <f t="shared" si="0"/>
        <v>3.0489018536827395E-2</v>
      </c>
      <c r="E12" s="17">
        <f>IF(OR($A12="",$B12="",$C12=""),"",A12*'MPTO_working_3-way'!$I11)</f>
        <v>5.1730548730548733</v>
      </c>
      <c r="F12" s="21">
        <f>IF(OR($A12="",$B12="",$C12=""),"",B12*'MPTO_working_3-way'!$I11)</f>
        <v>4.5753712423035138</v>
      </c>
      <c r="G12" s="22">
        <f>IF(OR($A12="",$B12="",$C12=""),"",C12*'MPTO_working_3-way'!$I11)</f>
        <v>1.7003068805857651</v>
      </c>
      <c r="H12" s="17"/>
      <c r="I12" s="21"/>
      <c r="J12" s="22"/>
      <c r="K12" s="17"/>
      <c r="L12" s="21"/>
      <c r="M12" s="22"/>
      <c r="N12" s="23">
        <f t="shared" si="4"/>
        <v>19.330937415892212</v>
      </c>
      <c r="O12" s="24">
        <f t="shared" si="5"/>
        <v>21.856149961211464</v>
      </c>
      <c r="P12" s="24">
        <f t="shared" si="6"/>
        <v>58.81291262289632</v>
      </c>
      <c r="Q12" t="s">
        <v>188</v>
      </c>
      <c r="R12" t="s">
        <v>145</v>
      </c>
      <c r="S12" s="58" t="s">
        <v>327</v>
      </c>
      <c r="AD12" s="37"/>
      <c r="AE12" s="37"/>
      <c r="AH12" s="37"/>
      <c r="AI12" s="37"/>
      <c r="AJ12" t="s">
        <v>267</v>
      </c>
    </row>
    <row r="13" spans="1:36" s="36" customFormat="1" ht="15" x14ac:dyDescent="0.25">
      <c r="A13">
        <v>4.2</v>
      </c>
      <c r="B13">
        <v>4.34</v>
      </c>
      <c r="C13">
        <v>1.78</v>
      </c>
      <c r="D13" s="20">
        <f t="shared" si="0"/>
        <v>3.0307737448005634E-2</v>
      </c>
      <c r="E13" s="17">
        <f>IF(OR($A13="",$B13="",$C13=""),"",A13*'MPTO_working_3-way'!$I12)</f>
        <v>4.3272924972816238</v>
      </c>
      <c r="F13" s="21">
        <f>IF(OR($A13="",$B13="",$C13=""),"",B13*'MPTO_working_3-way'!$I12)</f>
        <v>4.4715355805243444</v>
      </c>
      <c r="G13" s="22">
        <f>IF(OR($A13="",$B13="",$C13=""),"",C13*'MPTO_working_3-way'!$I12)</f>
        <v>1.83394777265745</v>
      </c>
      <c r="H13" s="17"/>
      <c r="I13" s="21"/>
      <c r="J13" s="22"/>
      <c r="K13" s="17"/>
      <c r="L13" s="21"/>
      <c r="M13" s="22"/>
      <c r="N13" s="23">
        <f t="shared" si="4"/>
        <v>23.109138118770417</v>
      </c>
      <c r="O13" s="24">
        <f t="shared" si="5"/>
        <v>22.363682050422984</v>
      </c>
      <c r="P13" s="24">
        <f t="shared" si="6"/>
        <v>54.527179830806602</v>
      </c>
      <c r="Q13" t="s">
        <v>186</v>
      </c>
      <c r="R13" t="s">
        <v>143</v>
      </c>
      <c r="S13" s="58" t="s">
        <v>327</v>
      </c>
      <c r="AD13" s="37"/>
      <c r="AE13" s="37"/>
      <c r="AH13" s="37"/>
      <c r="AI13" s="37"/>
      <c r="AJ13" t="s">
        <v>267</v>
      </c>
    </row>
    <row r="14" spans="1:36" s="36" customFormat="1" ht="15" x14ac:dyDescent="0.25">
      <c r="A14">
        <v>2.97</v>
      </c>
      <c r="B14">
        <v>3.41</v>
      </c>
      <c r="C14">
        <v>2.52</v>
      </c>
      <c r="D14" s="20">
        <f t="shared" si="0"/>
        <v>2.6780865490542816E-2</v>
      </c>
      <c r="E14" s="17">
        <f>IF(OR($A14="",$B14="",$C14=""),"",A14*'MPTO_working_3-way'!$I13)</f>
        <v>3.0495391705069124</v>
      </c>
      <c r="F14" s="21">
        <f>IF(OR($A14="",$B14="",$C14=""),"",B14*'MPTO_working_3-way'!$I13)</f>
        <v>3.5013227513227512</v>
      </c>
      <c r="G14" s="22">
        <f>IF(OR($A14="",$B14="",$C14=""),"",C14*'MPTO_working_3-way'!$I13)</f>
        <v>2.5874877810361681</v>
      </c>
      <c r="H14" s="17"/>
      <c r="I14" s="21"/>
      <c r="J14" s="22"/>
      <c r="K14" s="17"/>
      <c r="L14" s="21"/>
      <c r="M14" s="22"/>
      <c r="N14" s="23">
        <f t="shared" si="4"/>
        <v>32.791839818662638</v>
      </c>
      <c r="O14" s="24">
        <f t="shared" si="5"/>
        <v>28.560634680770686</v>
      </c>
      <c r="P14" s="24">
        <f t="shared" si="6"/>
        <v>38.64752550056668</v>
      </c>
      <c r="Q14" t="s">
        <v>291</v>
      </c>
      <c r="R14" t="s">
        <v>150</v>
      </c>
      <c r="S14" s="58" t="s">
        <v>327</v>
      </c>
      <c r="AD14" s="37"/>
      <c r="AE14" s="37"/>
      <c r="AH14" s="37"/>
      <c r="AI14" s="37"/>
      <c r="AJ14" t="s">
        <v>263</v>
      </c>
    </row>
    <row r="15" spans="1:36" s="36" customFormat="1" ht="15" x14ac:dyDescent="0.25">
      <c r="A15">
        <v>3.34</v>
      </c>
      <c r="B15">
        <v>3.54</v>
      </c>
      <c r="C15">
        <v>2.25</v>
      </c>
      <c r="D15" s="20">
        <f t="shared" si="0"/>
        <v>2.6331517755449507E-2</v>
      </c>
      <c r="E15" s="17">
        <f>IF(OR($A15="",$B15="",$C15=""),"",A15*'MPTO_working_3-way'!$I14)</f>
        <v>3.4279472693032011</v>
      </c>
      <c r="F15" s="21">
        <f>IF(OR($A15="",$B15="",$C15=""),"",B15*'MPTO_working_3-way'!$I14)</f>
        <v>3.6332135728542911</v>
      </c>
      <c r="G15" s="22">
        <f>IF(OR($A15="",$B15="",$C15=""),"",C15*'MPTO_working_3-way'!$I14)</f>
        <v>2.3092459149497615</v>
      </c>
      <c r="H15" s="17"/>
      <c r="I15" s="21"/>
      <c r="J15" s="22"/>
      <c r="K15" s="17"/>
      <c r="L15" s="21"/>
      <c r="M15" s="22"/>
      <c r="N15" s="23">
        <f t="shared" si="4"/>
        <v>29.171977321671871</v>
      </c>
      <c r="O15" s="24">
        <f t="shared" si="5"/>
        <v>27.523843009713005</v>
      </c>
      <c r="P15" s="24">
        <f t="shared" si="6"/>
        <v>43.304179668615127</v>
      </c>
      <c r="Q15" t="s">
        <v>123</v>
      </c>
      <c r="R15" t="s">
        <v>149</v>
      </c>
      <c r="S15" s="58" t="s">
        <v>327</v>
      </c>
      <c r="AD15" s="37"/>
      <c r="AE15" s="37"/>
      <c r="AH15" s="37"/>
      <c r="AI15" s="37"/>
      <c r="AJ15" t="s">
        <v>263</v>
      </c>
    </row>
    <row r="16" spans="1:36" s="36" customFormat="1" ht="15" x14ac:dyDescent="0.25">
      <c r="A16">
        <v>2.79</v>
      </c>
      <c r="B16">
        <v>3.13</v>
      </c>
      <c r="C16">
        <v>2.74</v>
      </c>
      <c r="D16" s="20">
        <f t="shared" si="0"/>
        <v>4.2875260609109178E-2</v>
      </c>
      <c r="E16" s="17">
        <f>IF(OR($A16="",$B16="",$C16=""),"",A16*'MPTO_working_3-way'!$I15)</f>
        <v>2.9096219770994147</v>
      </c>
      <c r="F16" s="21">
        <f>IF(OR($A16="",$B16="",$C16=""),"",B16*'MPTO_working_3-way'!$I15)</f>
        <v>3.2641995657065115</v>
      </c>
      <c r="G16" s="22">
        <f>IF(OR($A16="",$B16="",$C16=""),"",C16*'MPTO_working_3-way'!$I15)</f>
        <v>2.8574782140689594</v>
      </c>
      <c r="H16" s="17"/>
      <c r="I16" s="21"/>
      <c r="J16" s="22"/>
      <c r="K16" s="17"/>
      <c r="L16" s="21"/>
      <c r="M16" s="22"/>
      <c r="N16" s="23">
        <f t="shared" si="4"/>
        <v>34.368725830043886</v>
      </c>
      <c r="O16" s="24">
        <f t="shared" si="5"/>
        <v>30.635381810166912</v>
      </c>
      <c r="P16" s="24">
        <f t="shared" si="6"/>
        <v>34.995892359789202</v>
      </c>
      <c r="Q16" t="s">
        <v>194</v>
      </c>
      <c r="R16" t="s">
        <v>195</v>
      </c>
      <c r="S16" s="58" t="s">
        <v>327</v>
      </c>
      <c r="AD16" s="37"/>
      <c r="AE16" s="37"/>
      <c r="AH16" s="37"/>
      <c r="AI16" s="37"/>
      <c r="AJ16" t="s">
        <v>264</v>
      </c>
    </row>
    <row r="17" spans="1:36" s="36" customFormat="1" ht="15" x14ac:dyDescent="0.25">
      <c r="A17">
        <v>2.02</v>
      </c>
      <c r="B17">
        <v>3.53</v>
      </c>
      <c r="C17">
        <v>3.89</v>
      </c>
      <c r="D17" s="20">
        <f t="shared" si="0"/>
        <v>3.5405032671024905E-2</v>
      </c>
      <c r="E17" s="17">
        <f>IF(OR($A17="",$B17="",$C17=""),"",A17*'MPTO_working_3-way'!$I16)</f>
        <v>2.0915181659954705</v>
      </c>
      <c r="F17" s="21">
        <f>IF(OR($A17="",$B17="",$C17=""),"",B17*'MPTO_working_3-way'!$I16)</f>
        <v>3.6549797653287177</v>
      </c>
      <c r="G17" s="22">
        <f>IF(OR($A17="",$B17="",$C17=""),"",C17*'MPTO_working_3-way'!$I16)</f>
        <v>4.0277255770902869</v>
      </c>
      <c r="H17" s="17"/>
      <c r="I17" s="21"/>
      <c r="J17" s="22"/>
      <c r="K17" s="17"/>
      <c r="L17" s="21"/>
      <c r="M17" s="22"/>
      <c r="N17" s="23">
        <f t="shared" si="4"/>
        <v>47.81215942841424</v>
      </c>
      <c r="O17" s="24">
        <f t="shared" si="5"/>
        <v>27.359932590763965</v>
      </c>
      <c r="P17" s="24">
        <f t="shared" si="6"/>
        <v>24.827907980821795</v>
      </c>
      <c r="Q17" t="s">
        <v>206</v>
      </c>
      <c r="R17" t="s">
        <v>156</v>
      </c>
      <c r="S17" s="58" t="s">
        <v>327</v>
      </c>
      <c r="AD17" s="37"/>
      <c r="AE17" s="37"/>
      <c r="AH17" s="37"/>
      <c r="AI17" s="37"/>
      <c r="AJ17" t="s">
        <v>265</v>
      </c>
    </row>
    <row r="18" spans="1:36" s="36" customFormat="1" ht="15" x14ac:dyDescent="0.25">
      <c r="A18">
        <v>2.52</v>
      </c>
      <c r="B18">
        <v>3.29</v>
      </c>
      <c r="C18">
        <v>3.01</v>
      </c>
      <c r="D18" s="20">
        <f t="shared" si="0"/>
        <v>3.300267822781433E-2</v>
      </c>
      <c r="E18" s="17">
        <f>IF(OR($A18="",$B18="",$C18=""),"",A18*'MPTO_working_3-way'!$I17)</f>
        <v>2.603166749134092</v>
      </c>
      <c r="F18" s="21">
        <f>IF(OR($A18="",$B18="",$C18=""),"",B18*'MPTO_working_3-way'!$I17)</f>
        <v>3.398578811369509</v>
      </c>
      <c r="G18" s="22">
        <f>IF(OR($A18="",$B18="",$C18=""),"",C18*'MPTO_working_3-way'!$I17)</f>
        <v>3.1093380614657211</v>
      </c>
      <c r="H18" s="17"/>
      <c r="I18" s="21"/>
      <c r="J18" s="22"/>
      <c r="K18" s="17"/>
      <c r="L18" s="21"/>
      <c r="M18" s="22"/>
      <c r="N18" s="23">
        <f t="shared" si="4"/>
        <v>38.414750047519483</v>
      </c>
      <c r="O18" s="24">
        <f t="shared" si="5"/>
        <v>29.424063866185136</v>
      </c>
      <c r="P18" s="24">
        <f t="shared" si="6"/>
        <v>32.16118608629538</v>
      </c>
      <c r="Q18" t="s">
        <v>112</v>
      </c>
      <c r="R18" t="s">
        <v>92</v>
      </c>
      <c r="S18" t="s">
        <v>328</v>
      </c>
      <c r="AD18" s="37"/>
      <c r="AE18" s="37"/>
      <c r="AH18" s="37"/>
      <c r="AI18" s="37"/>
      <c r="AJ18" t="s">
        <v>68</v>
      </c>
    </row>
    <row r="19" spans="1:36" s="36" customFormat="1" ht="15" x14ac:dyDescent="0.25">
      <c r="A19">
        <v>2.88</v>
      </c>
      <c r="B19">
        <v>3.33</v>
      </c>
      <c r="C19">
        <v>2.6</v>
      </c>
      <c r="D19" s="20">
        <f t="shared" si="0"/>
        <v>3.2137907137907096E-2</v>
      </c>
      <c r="E19" s="17">
        <f>IF(OR($A19="",$B19="",$C19=""),"",A19*'MPTO_working_3-way'!$I18)</f>
        <v>2.9725571725571722</v>
      </c>
      <c r="F19" s="21">
        <f>IF(OR($A19="",$B19="",$C19=""),"",B19*'MPTO_working_3-way'!$I18)</f>
        <v>3.4370192307692307</v>
      </c>
      <c r="G19" s="22">
        <f>IF(OR($A19="",$B19="",$C19=""),"",C19*'MPTO_working_3-way'!$I18)</f>
        <v>2.6835585585585586</v>
      </c>
      <c r="H19" s="17"/>
      <c r="I19" s="21"/>
      <c r="J19" s="22"/>
      <c r="K19" s="17"/>
      <c r="L19" s="21"/>
      <c r="M19" s="22"/>
      <c r="N19" s="23">
        <f t="shared" si="4"/>
        <v>33.641068680934403</v>
      </c>
      <c r="O19" s="24">
        <f t="shared" si="5"/>
        <v>29.094978318645964</v>
      </c>
      <c r="P19" s="24">
        <f t="shared" si="6"/>
        <v>37.263953000419633</v>
      </c>
      <c r="Q19" t="s">
        <v>71</v>
      </c>
      <c r="R19" t="s">
        <v>93</v>
      </c>
      <c r="S19" t="s">
        <v>328</v>
      </c>
      <c r="AD19" s="37"/>
      <c r="AE19" s="37"/>
      <c r="AH19" s="37"/>
      <c r="AI19" s="37"/>
      <c r="AJ19" t="s">
        <v>68</v>
      </c>
    </row>
    <row r="20" spans="1:36" s="36" customFormat="1" ht="15" x14ac:dyDescent="0.25">
      <c r="A20">
        <v>1.83</v>
      </c>
      <c r="B20">
        <v>3.45</v>
      </c>
      <c r="C20">
        <v>4.74</v>
      </c>
      <c r="D20" s="20">
        <f t="shared" si="0"/>
        <v>4.7273624030482964E-2</v>
      </c>
      <c r="E20" s="17">
        <f>IF(OR($A20="",$B20="",$C20=""),"",A20*'MPTO_working_3-way'!$I19)</f>
        <v>1.9165107319757839</v>
      </c>
      <c r="F20" s="21">
        <f>IF(OR($A20="",$B20="",$C20=""),"",B20*'MPTO_working_3-way'!$I19)</f>
        <v>3.6130940029051666</v>
      </c>
      <c r="G20" s="22">
        <f>IF(OR($A20="",$B20="",$C20=""),"",C20*'MPTO_working_3-way'!$I19)</f>
        <v>4.9640769779044893</v>
      </c>
      <c r="H20" s="17"/>
      <c r="I20" s="21"/>
      <c r="J20" s="22"/>
      <c r="K20" s="17"/>
      <c r="L20" s="21"/>
      <c r="M20" s="22"/>
      <c r="N20" s="23">
        <f t="shared" si="4"/>
        <v>52.178158113890248</v>
      </c>
      <c r="O20" s="24">
        <f t="shared" si="5"/>
        <v>27.677109956063521</v>
      </c>
      <c r="P20" s="24">
        <f t="shared" si="6"/>
        <v>20.144731930046238</v>
      </c>
      <c r="Q20" t="s">
        <v>77</v>
      </c>
      <c r="R20" t="s">
        <v>73</v>
      </c>
      <c r="S20" t="s">
        <v>328</v>
      </c>
      <c r="AD20" s="37"/>
      <c r="AE20" s="37"/>
      <c r="AH20" s="37"/>
      <c r="AI20" s="37"/>
      <c r="AJ20" t="s">
        <v>68</v>
      </c>
    </row>
    <row r="21" spans="1:36" s="36" customFormat="1" ht="15" x14ac:dyDescent="0.25">
      <c r="A21">
        <v>2.85</v>
      </c>
      <c r="B21">
        <v>3.06</v>
      </c>
      <c r="C21">
        <v>2.81</v>
      </c>
      <c r="D21" s="20">
        <f t="shared" si="0"/>
        <v>3.3546464724367508E-2</v>
      </c>
      <c r="E21" s="17">
        <f>IF(OR($A21="",$B21="",$C21=""),"",A21*'MPTO_working_3-way'!$I20)</f>
        <v>2.9456074244644475</v>
      </c>
      <c r="F21" s="21">
        <f>IF(OR($A21="",$B21="",$C21=""),"",B21*'MPTO_working_3-way'!$I20)</f>
        <v>3.1626521820565645</v>
      </c>
      <c r="G21" s="22">
        <f>IF(OR($A21="",$B21="",$C21=""),"",C21*'MPTO_working_3-way'!$I20)</f>
        <v>2.9042655658754728</v>
      </c>
      <c r="H21" s="17"/>
      <c r="I21" s="21"/>
      <c r="J21" s="22"/>
      <c r="K21" s="17"/>
      <c r="L21" s="21"/>
      <c r="M21" s="22"/>
      <c r="N21" s="23">
        <f t="shared" si="4"/>
        <v>33.948855224039704</v>
      </c>
      <c r="O21" s="24">
        <f t="shared" si="5"/>
        <v>31.619031826311495</v>
      </c>
      <c r="P21" s="24">
        <f t="shared" si="6"/>
        <v>34.432112949648811</v>
      </c>
      <c r="Q21" t="s">
        <v>88</v>
      </c>
      <c r="R21" t="s">
        <v>76</v>
      </c>
      <c r="S21" t="s">
        <v>328</v>
      </c>
      <c r="AD21" s="37"/>
      <c r="AE21" s="37"/>
      <c r="AH21" s="37"/>
      <c r="AI21" s="37"/>
      <c r="AJ21" t="s">
        <v>68</v>
      </c>
    </row>
    <row r="22" spans="1:36" s="36" customFormat="1" ht="15" x14ac:dyDescent="0.25">
      <c r="A22">
        <v>2.4300000000000002</v>
      </c>
      <c r="B22">
        <v>3.53</v>
      </c>
      <c r="C22">
        <v>3</v>
      </c>
      <c r="D22" s="20">
        <f t="shared" si="0"/>
        <v>2.8142086058359217E-2</v>
      </c>
      <c r="E22" s="17">
        <f>IF(OR($A22="",$B22="",$C22=""),"",A22*'MPTO_working_3-way'!$I21)</f>
        <v>2.4983852691218131</v>
      </c>
      <c r="F22" s="21">
        <f>IF(OR($A22="",$B22="",$C22=""),"",B22*'MPTO_working_3-way'!$I21)</f>
        <v>3.6293415637860078</v>
      </c>
      <c r="G22" s="22">
        <f>IF(OR($A22="",$B22="",$C22=""),"",C22*'MPTO_working_3-way'!$I21)</f>
        <v>3.0844262581750774</v>
      </c>
      <c r="H22" s="17"/>
      <c r="I22" s="21"/>
      <c r="J22" s="22"/>
      <c r="K22" s="17"/>
      <c r="L22" s="21"/>
      <c r="M22" s="22"/>
      <c r="N22" s="23">
        <f t="shared" si="4"/>
        <v>40.02585239191319</v>
      </c>
      <c r="O22" s="24">
        <f t="shared" si="5"/>
        <v>27.55320717063713</v>
      </c>
      <c r="P22" s="24">
        <f t="shared" si="6"/>
        <v>32.420940437449687</v>
      </c>
      <c r="Q22" t="s">
        <v>129</v>
      </c>
      <c r="R22" t="s">
        <v>170</v>
      </c>
      <c r="S22" t="s">
        <v>328</v>
      </c>
      <c r="AD22" s="37"/>
      <c r="AE22" s="37"/>
      <c r="AH22" s="37"/>
      <c r="AI22" s="37"/>
      <c r="AJ22" t="s">
        <v>260</v>
      </c>
    </row>
    <row r="23" spans="1:36" s="36" customFormat="1" ht="15" x14ac:dyDescent="0.25">
      <c r="A23">
        <v>1.67</v>
      </c>
      <c r="B23">
        <v>4.3</v>
      </c>
      <c r="C23">
        <v>5.04</v>
      </c>
      <c r="D23" s="20">
        <f t="shared" si="0"/>
        <v>2.9773233157162959E-2</v>
      </c>
      <c r="E23" s="17">
        <f>IF(OR($A23="",$B23="",$C23=""),"",A23*'MPTO_working_3-way'!$I22)</f>
        <v>1.719721299372462</v>
      </c>
      <c r="F23" s="21">
        <f>IF(OR($A23="",$B23="",$C23=""),"",B23*'MPTO_working_3-way'!$I22)</f>
        <v>4.4280249025758005</v>
      </c>
      <c r="G23" s="22">
        <f>IF(OR($A23="",$B23="",$C23=""),"",C23*'MPTO_working_3-way'!$I22)</f>
        <v>5.1900570951121017</v>
      </c>
      <c r="H23" s="17"/>
      <c r="I23" s="21"/>
      <c r="J23" s="22"/>
      <c r="K23" s="17"/>
      <c r="L23" s="21"/>
      <c r="M23" s="22"/>
      <c r="N23" s="23">
        <f t="shared" si="4"/>
        <v>58.148957064432871</v>
      </c>
      <c r="O23" s="24">
        <f t="shared" si="5"/>
        <v>22.58343216223323</v>
      </c>
      <c r="P23" s="24">
        <f t="shared" si="6"/>
        <v>19.267610773333903</v>
      </c>
      <c r="Q23" t="s">
        <v>117</v>
      </c>
      <c r="R23" t="s">
        <v>166</v>
      </c>
      <c r="S23" t="s">
        <v>328</v>
      </c>
      <c r="AD23" s="37"/>
      <c r="AE23" s="37"/>
      <c r="AH23" s="37"/>
      <c r="AI23" s="37"/>
      <c r="AJ23" t="s">
        <v>260</v>
      </c>
    </row>
    <row r="24" spans="1:36" s="36" customFormat="1" ht="15" x14ac:dyDescent="0.25">
      <c r="A24">
        <v>1.54</v>
      </c>
      <c r="B24">
        <v>4.6399999999999997</v>
      </c>
      <c r="C24">
        <v>6</v>
      </c>
      <c r="D24" s="20">
        <f t="shared" si="0"/>
        <v>3.1534557396626361E-2</v>
      </c>
      <c r="E24" s="17">
        <f>IF(OR($A24="",$B24="",$C24=""),"",A24*'MPTO_working_3-way'!$I23)</f>
        <v>1.5885632183908047</v>
      </c>
      <c r="F24" s="21">
        <f>IF(OR($A24="",$B24="",$C24=""),"",B24*'MPTO_working_3-way'!$I23)</f>
        <v>4.7863203463203456</v>
      </c>
      <c r="G24" s="22">
        <f>IF(OR($A24="",$B24="",$C24=""),"",C24*'MPTO_working_3-way'!$I23)</f>
        <v>6.1892073443797582</v>
      </c>
      <c r="H24" s="17"/>
      <c r="I24" s="21"/>
      <c r="J24" s="22"/>
      <c r="K24" s="17"/>
      <c r="L24" s="21"/>
      <c r="M24" s="22"/>
      <c r="N24" s="23">
        <f t="shared" si="4"/>
        <v>62.949965630765888</v>
      </c>
      <c r="O24" s="24">
        <f t="shared" si="5"/>
        <v>20.892876524004201</v>
      </c>
      <c r="P24" s="24">
        <f t="shared" si="6"/>
        <v>16.157157845229911</v>
      </c>
      <c r="Q24" t="s">
        <v>131</v>
      </c>
      <c r="R24" t="s">
        <v>168</v>
      </c>
      <c r="S24" t="s">
        <v>328</v>
      </c>
      <c r="AD24" s="37"/>
      <c r="AE24" s="37"/>
      <c r="AH24" s="37"/>
      <c r="AI24" s="37"/>
      <c r="AJ24" t="s">
        <v>260</v>
      </c>
    </row>
    <row r="25" spans="1:36" s="36" customFormat="1" ht="15" x14ac:dyDescent="0.25">
      <c r="A25">
        <v>2.1</v>
      </c>
      <c r="B25">
        <v>3.19</v>
      </c>
      <c r="C25">
        <v>4.09</v>
      </c>
      <c r="D25" s="20">
        <f t="shared" si="0"/>
        <v>3.4168877521040031E-2</v>
      </c>
      <c r="E25" s="17">
        <f>IF(OR($A25="",$B25="",$C25=""),"",A25*'MPTO_working_3-way'!$I24)</f>
        <v>2.1717546427941841</v>
      </c>
      <c r="F25" s="21">
        <f>IF(OR($A25="",$B25="",$C25=""),"",B25*'MPTO_working_3-way'!$I24)</f>
        <v>3.2989987192921175</v>
      </c>
      <c r="G25" s="22">
        <f>IF(OR($A25="",$B25="",$C25=""),"",C25*'MPTO_working_3-way'!$I24)</f>
        <v>4.2297507090610535</v>
      </c>
      <c r="H25" s="17"/>
      <c r="I25" s="21"/>
      <c r="J25" s="22"/>
      <c r="K25" s="17"/>
      <c r="L25" s="21"/>
      <c r="M25" s="22"/>
      <c r="N25" s="23">
        <f t="shared" si="4"/>
        <v>46.04571714940127</v>
      </c>
      <c r="O25" s="24">
        <f t="shared" si="5"/>
        <v>30.312227590514944</v>
      </c>
      <c r="P25" s="24">
        <f t="shared" si="6"/>
        <v>23.642055260083787</v>
      </c>
      <c r="Q25" t="s">
        <v>98</v>
      </c>
      <c r="R25" t="s">
        <v>82</v>
      </c>
      <c r="S25" t="s">
        <v>328</v>
      </c>
      <c r="AD25" s="37"/>
      <c r="AE25" s="37"/>
      <c r="AH25" s="37"/>
      <c r="AI25" s="37"/>
      <c r="AJ25" t="s">
        <v>111</v>
      </c>
    </row>
    <row r="26" spans="1:36" s="36" customFormat="1" ht="15" x14ac:dyDescent="0.25">
      <c r="A26">
        <v>3.48</v>
      </c>
      <c r="B26">
        <v>3.07</v>
      </c>
      <c r="C26">
        <v>2.38</v>
      </c>
      <c r="D26" s="20">
        <f t="shared" si="0"/>
        <v>3.3257288088772485E-2</v>
      </c>
      <c r="E26" s="17">
        <f>IF(OR($A26="",$B26="",$C26=""),"",A26*'MPTO_working_3-way'!$I25)</f>
        <v>3.5957353625489281</v>
      </c>
      <c r="F26" s="21">
        <f>IF(OR($A26="",$B26="",$C26=""),"",B26*'MPTO_working_3-way'!$I25)</f>
        <v>3.1720998744325315</v>
      </c>
      <c r="G26" s="22">
        <f>IF(OR($A26="",$B26="",$C26=""),"",C26*'MPTO_working_3-way'!$I25)</f>
        <v>2.4591523456512783</v>
      </c>
      <c r="H26" s="17"/>
      <c r="I26" s="21"/>
      <c r="J26" s="22"/>
      <c r="K26" s="17"/>
      <c r="L26" s="21"/>
      <c r="M26" s="22"/>
      <c r="N26" s="23">
        <f t="shared" si="4"/>
        <v>27.810722958519523</v>
      </c>
      <c r="O26" s="24">
        <f t="shared" si="5"/>
        <v>31.524858597930926</v>
      </c>
      <c r="P26" s="24">
        <f t="shared" si="6"/>
        <v>40.664418443549557</v>
      </c>
      <c r="Q26" t="s">
        <v>96</v>
      </c>
      <c r="R26" t="s">
        <v>109</v>
      </c>
      <c r="S26" t="s">
        <v>328</v>
      </c>
      <c r="AD26" s="37"/>
      <c r="AE26" s="37"/>
      <c r="AH26" s="37"/>
      <c r="AI26" s="37"/>
      <c r="AJ26" t="s">
        <v>111</v>
      </c>
    </row>
    <row r="27" spans="1:36" s="36" customFormat="1" ht="15" x14ac:dyDescent="0.25">
      <c r="A27">
        <v>1.83</v>
      </c>
      <c r="B27">
        <v>3.95</v>
      </c>
      <c r="C27">
        <v>4.0199999999999996</v>
      </c>
      <c r="D27" s="20">
        <f t="shared" si="0"/>
        <v>4.8368863299191878E-2</v>
      </c>
      <c r="E27" s="17">
        <f>IF(OR($A27="",$B27="",$C27=""),"",A27*'MPTO_working_3-way'!$I26)</f>
        <v>1.9185150198375212</v>
      </c>
      <c r="F27" s="21">
        <f>IF(OR($A27="",$B27="",$C27=""),"",B27*'MPTO_working_3-way'!$I26)</f>
        <v>4.1410570100318083</v>
      </c>
      <c r="G27" s="22">
        <f>IF(OR($A27="",$B27="",$C27=""),"",C27*'MPTO_working_3-way'!$I26)</f>
        <v>4.214442830462751</v>
      </c>
      <c r="H27" s="17"/>
      <c r="I27" s="21"/>
      <c r="J27" s="22"/>
      <c r="K27" s="17"/>
      <c r="L27" s="21"/>
      <c r="M27" s="22"/>
      <c r="N27" s="23">
        <f t="shared" si="4"/>
        <v>52.123647178153966</v>
      </c>
      <c r="O27" s="24">
        <f t="shared" si="5"/>
        <v>24.148423882537152</v>
      </c>
      <c r="P27" s="24">
        <f t="shared" si="6"/>
        <v>23.727928939308896</v>
      </c>
      <c r="Q27" t="s">
        <v>303</v>
      </c>
      <c r="R27" t="s">
        <v>304</v>
      </c>
      <c r="S27" t="s">
        <v>328</v>
      </c>
      <c r="AD27" s="37"/>
      <c r="AE27" s="37"/>
      <c r="AH27" s="37"/>
      <c r="AI27" s="37"/>
      <c r="AJ27" t="s">
        <v>319</v>
      </c>
    </row>
    <row r="28" spans="1:36" s="36" customFormat="1" ht="15" x14ac:dyDescent="0.25">
      <c r="A28">
        <v>2.65</v>
      </c>
      <c r="B28">
        <v>3.55</v>
      </c>
      <c r="C28">
        <v>2.59</v>
      </c>
      <c r="D28" s="20">
        <f t="shared" si="0"/>
        <v>4.514901751149436E-2</v>
      </c>
      <c r="E28" s="17">
        <f>IF(OR($A28="",$B28="",$C28=""),"",A28*'MPTO_working_3-way'!$I27)</f>
        <v>2.7696448964054601</v>
      </c>
      <c r="F28" s="21">
        <f>IF(OR($A28="",$B28="",$C28=""),"",B28*'MPTO_working_3-way'!$I27)</f>
        <v>3.7102790121658047</v>
      </c>
      <c r="G28" s="22">
        <f>IF(OR($A28="",$B28="",$C28=""),"",C28*'MPTO_working_3-way'!$I27)</f>
        <v>2.7069359553547701</v>
      </c>
      <c r="H28" s="17"/>
      <c r="I28" s="21"/>
      <c r="J28" s="22"/>
      <c r="K28" s="17"/>
      <c r="L28" s="21"/>
      <c r="M28" s="22"/>
      <c r="N28" s="23">
        <f t="shared" si="4"/>
        <v>36.10571164909387</v>
      </c>
      <c r="O28" s="24">
        <f t="shared" si="5"/>
        <v>26.952150949323595</v>
      </c>
      <c r="P28" s="24">
        <f t="shared" si="6"/>
        <v>36.942137401582535</v>
      </c>
      <c r="Q28" t="s">
        <v>302</v>
      </c>
      <c r="R28" t="s">
        <v>305</v>
      </c>
      <c r="S28" t="s">
        <v>328</v>
      </c>
      <c r="AD28" s="37"/>
      <c r="AE28" s="37"/>
      <c r="AH28" s="37"/>
      <c r="AI28" s="37"/>
      <c r="AJ28" t="s">
        <v>319</v>
      </c>
    </row>
    <row r="29" spans="1:36" s="36" customFormat="1" ht="15" x14ac:dyDescent="0.25">
      <c r="A29">
        <v>3.77</v>
      </c>
      <c r="B29">
        <v>3.8</v>
      </c>
      <c r="C29">
        <v>2</v>
      </c>
      <c r="D29" s="20">
        <f t="shared" si="0"/>
        <v>2.8409884126762597E-2</v>
      </c>
      <c r="E29" s="17">
        <f>IF(OR($A29="",$B29="",$C29=""),"",A29*'MPTO_working_3-way'!$I28)</f>
        <v>3.8771052631578948</v>
      </c>
      <c r="F29" s="21">
        <f>IF(OR($A29="",$B29="",$C29=""),"",B29*'MPTO_working_3-way'!$I28)</f>
        <v>3.9079575596816976</v>
      </c>
      <c r="G29" s="22">
        <f>IF(OR($A29="",$B29="",$C29=""),"",C29*'MPTO_working_3-way'!$I28)</f>
        <v>2.0568197682535252</v>
      </c>
      <c r="H29" s="17"/>
      <c r="I29" s="21"/>
      <c r="J29" s="22"/>
      <c r="K29" s="17"/>
      <c r="L29" s="21"/>
      <c r="M29" s="22"/>
      <c r="N29" s="23">
        <f t="shared" si="4"/>
        <v>25.792438742957984</v>
      </c>
      <c r="O29" s="24">
        <f t="shared" si="5"/>
        <v>25.588814226566214</v>
      </c>
      <c r="P29" s="24">
        <f t="shared" si="6"/>
        <v>48.618747030475802</v>
      </c>
      <c r="Q29" t="s">
        <v>132</v>
      </c>
      <c r="R29" t="s">
        <v>245</v>
      </c>
      <c r="S29" t="s">
        <v>328</v>
      </c>
      <c r="AD29" s="37"/>
      <c r="AE29" s="37"/>
      <c r="AH29" s="37"/>
      <c r="AI29" s="37"/>
      <c r="AJ29" t="s">
        <v>266</v>
      </c>
    </row>
    <row r="30" spans="1:36" s="36" customFormat="1" ht="15" x14ac:dyDescent="0.25">
      <c r="A30">
        <v>2.0699999999999998</v>
      </c>
      <c r="B30">
        <v>3.59</v>
      </c>
      <c r="C30">
        <v>3.77</v>
      </c>
      <c r="D30" s="20">
        <f t="shared" si="0"/>
        <v>2.689530886296021E-2</v>
      </c>
      <c r="E30" s="17">
        <f>IF(OR($A30="",$B30="",$C30=""),"",A30*'MPTO_working_3-way'!$I29)</f>
        <v>2.1256732893463273</v>
      </c>
      <c r="F30" s="21">
        <f>IF(OR($A30="",$B30="",$C30=""),"",B30*'MPTO_working_3-way'!$I29)</f>
        <v>3.6865541588180268</v>
      </c>
      <c r="G30" s="22">
        <f>IF(OR($A30="",$B30="",$C30=""),"",C30*'MPTO_working_3-way'!$I29)</f>
        <v>3.8713953144133599</v>
      </c>
      <c r="H30" s="17"/>
      <c r="I30" s="21"/>
      <c r="J30" s="22"/>
      <c r="K30" s="17"/>
      <c r="L30" s="21"/>
      <c r="M30" s="22"/>
      <c r="N30" s="23">
        <f t="shared" si="4"/>
        <v>47.043918038200182</v>
      </c>
      <c r="O30" s="24">
        <f t="shared" si="5"/>
        <v>27.125601765758876</v>
      </c>
      <c r="P30" s="24">
        <f t="shared" si="6"/>
        <v>25.830480196040945</v>
      </c>
      <c r="Q30" t="s">
        <v>244</v>
      </c>
      <c r="R30" t="s">
        <v>135</v>
      </c>
      <c r="S30" t="s">
        <v>328</v>
      </c>
      <c r="AD30" s="37"/>
      <c r="AE30" s="37"/>
      <c r="AH30" s="37"/>
      <c r="AI30" s="37"/>
      <c r="AJ30" t="s">
        <v>266</v>
      </c>
    </row>
    <row r="31" spans="1:36" s="36" customFormat="1" ht="15" x14ac:dyDescent="0.25">
      <c r="A31">
        <v>2.64</v>
      </c>
      <c r="B31">
        <v>3.52</v>
      </c>
      <c r="C31">
        <v>2.74</v>
      </c>
      <c r="D31" s="20">
        <f t="shared" si="0"/>
        <v>2.784229152842288E-2</v>
      </c>
      <c r="E31" s="17">
        <f>IF(OR($A31="",$B31="",$C31=""),"",A31*'MPTO_working_3-way'!$I30)</f>
        <v>2.7135036496350367</v>
      </c>
      <c r="F31" s="21">
        <f>IF(OR($A31="",$B31="",$C31=""),"",B31*'MPTO_working_3-way'!$I30)</f>
        <v>3.6180048661800486</v>
      </c>
      <c r="G31" s="22">
        <f>IF(OR($A31="",$B31="",$C31=""),"",C31*'MPTO_working_3-way'!$I30)</f>
        <v>2.8162878787878789</v>
      </c>
      <c r="H31" s="17"/>
      <c r="I31" s="21"/>
      <c r="J31" s="22"/>
      <c r="K31" s="17"/>
      <c r="L31" s="21"/>
      <c r="M31" s="22"/>
      <c r="N31" s="23">
        <f t="shared" si="4"/>
        <v>36.852723604572965</v>
      </c>
      <c r="O31" s="24">
        <f t="shared" si="5"/>
        <v>27.639542703429726</v>
      </c>
      <c r="P31" s="24">
        <f t="shared" si="6"/>
        <v>35.507733691997309</v>
      </c>
      <c r="Q31" t="s">
        <v>275</v>
      </c>
      <c r="R31" t="s">
        <v>285</v>
      </c>
      <c r="S31" t="s">
        <v>328</v>
      </c>
      <c r="AD31" s="37"/>
      <c r="AE31" s="37"/>
      <c r="AH31" s="37"/>
      <c r="AI31" s="37"/>
      <c r="AJ31" t="s">
        <v>298</v>
      </c>
    </row>
    <row r="32" spans="1:36" s="36" customFormat="1" ht="15" x14ac:dyDescent="0.25">
      <c r="A32">
        <v>4.6399999999999997</v>
      </c>
      <c r="B32">
        <v>3.91</v>
      </c>
      <c r="C32">
        <v>1.79</v>
      </c>
      <c r="D32" s="20">
        <f t="shared" si="0"/>
        <v>2.9930934959730093E-2</v>
      </c>
      <c r="E32" s="17">
        <f>IF(OR($A32="",$B32="",$C32=""),"",A32*'MPTO_working_3-way'!$I31)</f>
        <v>4.7788795382131477</v>
      </c>
      <c r="F32" s="21">
        <f>IF(OR($A32="",$B32="",$C32=""),"",B32*'MPTO_working_3-way'!$I31)</f>
        <v>4.0270299556925444</v>
      </c>
      <c r="G32" s="22">
        <f>IF(OR($A32="",$B32="",$C32=""),"",C32*'MPTO_working_3-way'!$I31)</f>
        <v>1.8435763735779169</v>
      </c>
      <c r="H32" s="17"/>
      <c r="I32" s="21"/>
      <c r="J32" s="22"/>
      <c r="K32" s="17"/>
      <c r="L32" s="21"/>
      <c r="M32" s="22"/>
      <c r="N32" s="23">
        <f t="shared" si="4"/>
        <v>20.925407137881237</v>
      </c>
      <c r="O32" s="24">
        <f t="shared" si="5"/>
        <v>24.832196705823261</v>
      </c>
      <c r="P32" s="24">
        <f t="shared" si="6"/>
        <v>54.242396156295506</v>
      </c>
      <c r="Q32" t="s">
        <v>277</v>
      </c>
      <c r="R32" t="s">
        <v>283</v>
      </c>
      <c r="S32" t="s">
        <v>328</v>
      </c>
      <c r="AD32" s="37"/>
      <c r="AE32" s="37"/>
      <c r="AH32" s="37"/>
      <c r="AI32" s="37"/>
      <c r="AJ32" t="s">
        <v>298</v>
      </c>
    </row>
    <row r="33" spans="1:36" s="36" customFormat="1" ht="15" x14ac:dyDescent="0.25">
      <c r="A33">
        <v>2.93</v>
      </c>
      <c r="B33">
        <v>3.45</v>
      </c>
      <c r="C33">
        <v>2.52</v>
      </c>
      <c r="D33" s="20">
        <f t="shared" si="0"/>
        <v>2.797739761680984E-2</v>
      </c>
      <c r="E33" s="17">
        <f>IF(OR($A33="",$B33="",$C33=""),"",A33*'MPTO_working_3-way'!$I32)</f>
        <v>3.0119737750172528</v>
      </c>
      <c r="F33" s="21">
        <f>IF(OR($A33="",$B33="",$C33=""),"",B33*'MPTO_working_3-way'!$I32)</f>
        <v>3.546522021777994</v>
      </c>
      <c r="G33" s="22">
        <f>IF(OR($A33="",$B33="",$C33=""),"",C33*'MPTO_working_3-way'!$I32)</f>
        <v>2.5905030419943609</v>
      </c>
      <c r="H33" s="17"/>
      <c r="I33" s="21"/>
      <c r="J33" s="22"/>
      <c r="K33" s="17"/>
      <c r="L33" s="21"/>
      <c r="M33" s="22"/>
      <c r="N33" s="23">
        <f t="shared" si="4"/>
        <v>33.200820282516304</v>
      </c>
      <c r="O33" s="24">
        <f t="shared" si="5"/>
        <v>28.196638674716745</v>
      </c>
      <c r="P33" s="24">
        <f t="shared" si="6"/>
        <v>38.602541042766973</v>
      </c>
      <c r="Q33" t="s">
        <v>282</v>
      </c>
      <c r="R33" t="s">
        <v>279</v>
      </c>
      <c r="S33" t="s">
        <v>328</v>
      </c>
      <c r="AD33" s="37"/>
      <c r="AE33" s="37"/>
      <c r="AH33" s="37"/>
      <c r="AI33" s="37"/>
      <c r="AJ33" t="s">
        <v>298</v>
      </c>
    </row>
    <row r="34" spans="1:36" s="36" customFormat="1" ht="15" x14ac:dyDescent="0.25">
      <c r="A34">
        <v>1.44</v>
      </c>
      <c r="B34">
        <v>4.92</v>
      </c>
      <c r="C34">
        <v>7.36</v>
      </c>
      <c r="D34" s="20">
        <f t="shared" si="0"/>
        <v>3.356604218216086E-2</v>
      </c>
      <c r="E34" s="17">
        <f>IF(OR($A34="",$B34="",$C34=""),"",A34*'MPTO_working_3-way'!$I33)</f>
        <v>1.4883351007423116</v>
      </c>
      <c r="F34" s="21">
        <f>IF(OR($A34="",$B34="",$C34=""),"",B34*'MPTO_working_3-way'!$I33)</f>
        <v>5.0851449275362315</v>
      </c>
      <c r="G34" s="22">
        <f>IF(OR($A34="",$B34="",$C34=""),"",C34*'MPTO_working_3-way'!$I33)</f>
        <v>7.6070460704607044</v>
      </c>
      <c r="H34" s="17"/>
      <c r="I34" s="21"/>
      <c r="J34" s="22"/>
      <c r="K34" s="17"/>
      <c r="L34" s="21"/>
      <c r="M34" s="22"/>
      <c r="N34" s="23">
        <f t="shared" si="4"/>
        <v>67.189169932312083</v>
      </c>
      <c r="O34" s="24">
        <f t="shared" si="5"/>
        <v>19.665122907018169</v>
      </c>
      <c r="P34" s="24">
        <f t="shared" si="6"/>
        <v>13.145707160669753</v>
      </c>
      <c r="Q34" t="s">
        <v>284</v>
      </c>
      <c r="R34" t="s">
        <v>280</v>
      </c>
      <c r="S34" t="s">
        <v>328</v>
      </c>
      <c r="AD34" s="37"/>
      <c r="AE34" s="37"/>
      <c r="AH34" s="37"/>
      <c r="AI34" s="37"/>
      <c r="AJ34" t="s">
        <v>298</v>
      </c>
    </row>
    <row r="35" spans="1:36" s="36" customFormat="1" ht="15" x14ac:dyDescent="0.25">
      <c r="A35">
        <v>1.67</v>
      </c>
      <c r="B35">
        <v>4.2699999999999996</v>
      </c>
      <c r="C35">
        <v>5.03</v>
      </c>
      <c r="D35" s="20">
        <f t="shared" si="0"/>
        <v>3.1801589737960878E-2</v>
      </c>
      <c r="E35" s="17">
        <f>IF(OR($A35="",$B35="",$C35=""),"",A35*'MPTO_working_3-way'!$I34)</f>
        <v>1.7231086548623946</v>
      </c>
      <c r="F35" s="21">
        <f>IF(OR($A35="",$B35="",$C35=""),"",B35*'MPTO_working_3-way'!$I34)</f>
        <v>4.4057927881810928</v>
      </c>
      <c r="G35" s="22">
        <f>IF(OR($A35="",$B35="",$C35=""),"",C35*'MPTO_working_3-way'!$I34)</f>
        <v>5.1899619963819434</v>
      </c>
      <c r="H35" s="17"/>
      <c r="I35" s="21"/>
      <c r="J35" s="22"/>
      <c r="K35" s="17"/>
      <c r="L35" s="21"/>
      <c r="M35" s="22"/>
      <c r="N35" s="23">
        <f t="shared" si="4"/>
        <v>58.034645533125641</v>
      </c>
      <c r="O35" s="24">
        <f t="shared" si="5"/>
        <v>22.697390641761082</v>
      </c>
      <c r="P35" s="24">
        <f t="shared" si="6"/>
        <v>19.267963825113281</v>
      </c>
      <c r="Q35" t="s">
        <v>287</v>
      </c>
      <c r="R35" t="s">
        <v>278</v>
      </c>
      <c r="S35" t="s">
        <v>328</v>
      </c>
      <c r="AD35" s="37"/>
      <c r="AE35" s="37"/>
      <c r="AH35" s="37"/>
      <c r="AI35" s="37"/>
      <c r="AJ35" t="s">
        <v>298</v>
      </c>
    </row>
    <row r="36" spans="1:36" s="36" customFormat="1" ht="15" x14ac:dyDescent="0.25">
      <c r="A36">
        <v>3.41</v>
      </c>
      <c r="B36">
        <v>3.33</v>
      </c>
      <c r="C36">
        <v>2.2999999999999998</v>
      </c>
      <c r="D36" s="20">
        <f t="shared" si="0"/>
        <v>2.8338040960761868E-2</v>
      </c>
      <c r="E36" s="17">
        <f>IF(OR($A36="",$B36="",$C36=""),"",A36*'MPTO_working_3-way'!$I35)</f>
        <v>3.5066327196761979</v>
      </c>
      <c r="F36" s="21">
        <f>IF(OR($A36="",$B36="",$C36=""),"",B36*'MPTO_working_3-way'!$I35)</f>
        <v>3.4243656763993373</v>
      </c>
      <c r="G36" s="22">
        <f>IF(OR($A36="",$B36="",$C36=""),"",C36*'MPTO_working_3-way'!$I35)</f>
        <v>2.3651774942097523</v>
      </c>
      <c r="H36" s="17"/>
      <c r="I36" s="21"/>
      <c r="J36" s="22"/>
      <c r="K36" s="17"/>
      <c r="L36" s="21"/>
      <c r="M36" s="22"/>
      <c r="N36" s="23">
        <f t="shared" si="4"/>
        <v>28.517386334441657</v>
      </c>
      <c r="O36" s="24">
        <f t="shared" si="5"/>
        <v>29.202488708842662</v>
      </c>
      <c r="P36" s="24">
        <f t="shared" si="6"/>
        <v>42.280124956715675</v>
      </c>
      <c r="Q36" t="s">
        <v>139</v>
      </c>
      <c r="R36" t="s">
        <v>271</v>
      </c>
      <c r="S36" t="s">
        <v>328</v>
      </c>
      <c r="AD36" s="37"/>
      <c r="AE36" s="37"/>
      <c r="AH36" s="37"/>
      <c r="AI36" s="37"/>
      <c r="AJ36" t="s">
        <v>69</v>
      </c>
    </row>
    <row r="37" spans="1:36" s="36" customFormat="1" ht="15" x14ac:dyDescent="0.25">
      <c r="A37">
        <v>2.1800000000000002</v>
      </c>
      <c r="B37">
        <v>3.49</v>
      </c>
      <c r="C37">
        <v>3.54</v>
      </c>
      <c r="D37" s="20">
        <f t="shared" si="0"/>
        <v>2.7734423325888269E-2</v>
      </c>
      <c r="E37" s="17">
        <f>IF(OR($A37="",$B37="",$C37=""),"",A37*'MPTO_working_3-way'!$I36)</f>
        <v>2.2404610428504368</v>
      </c>
      <c r="F37" s="21">
        <f>IF(OR($A37="",$B37="",$C37=""),"",B37*'MPTO_working_3-way'!$I36)</f>
        <v>3.5867931374073501</v>
      </c>
      <c r="G37" s="22">
        <f>IF(OR($A37="",$B37="",$C37=""),"",C37*'MPTO_working_3-way'!$I36)</f>
        <v>3.6381798585736447</v>
      </c>
      <c r="H37" s="17"/>
      <c r="I37" s="21"/>
      <c r="J37" s="22"/>
      <c r="K37" s="17"/>
      <c r="L37" s="21"/>
      <c r="M37" s="22"/>
      <c r="N37" s="23">
        <f t="shared" si="4"/>
        <v>44.633670520231206</v>
      </c>
      <c r="O37" s="24">
        <f t="shared" si="5"/>
        <v>27.880057803468205</v>
      </c>
      <c r="P37" s="24">
        <f t="shared" si="6"/>
        <v>27.486271676300571</v>
      </c>
      <c r="Q37" t="s">
        <v>183</v>
      </c>
      <c r="R37" t="s">
        <v>322</v>
      </c>
      <c r="S37" t="s">
        <v>328</v>
      </c>
      <c r="AD37" s="37"/>
      <c r="AE37" s="37"/>
      <c r="AH37" s="37"/>
      <c r="AI37" s="37"/>
      <c r="AJ37" t="s">
        <v>69</v>
      </c>
    </row>
    <row r="38" spans="1:36" s="36" customFormat="1" ht="15" x14ac:dyDescent="0.25">
      <c r="A38">
        <v>1.72</v>
      </c>
      <c r="B38">
        <v>4.05</v>
      </c>
      <c r="C38">
        <v>4.96</v>
      </c>
      <c r="D38" s="20">
        <f t="shared" si="0"/>
        <v>2.9921832309929286E-2</v>
      </c>
      <c r="E38" s="17">
        <f>IF(OR($A38="",$B38="",$C38=""),"",A38*'MPTO_working_3-way'!$I37)</f>
        <v>1.7714655515730784</v>
      </c>
      <c r="F38" s="21">
        <f>IF(OR($A38="",$B38="",$C38=""),"",B38*'MPTO_working_3-way'!$I37)</f>
        <v>4.171183420855213</v>
      </c>
      <c r="G38" s="22">
        <f>IF(OR($A38="",$B38="",$C38=""),"",C38*'MPTO_working_3-way'!$I37)</f>
        <v>5.1084122882572496</v>
      </c>
      <c r="H38" s="17"/>
      <c r="I38" s="21"/>
      <c r="J38" s="22"/>
      <c r="K38" s="17"/>
      <c r="L38" s="21"/>
      <c r="M38" s="22"/>
      <c r="N38" s="23">
        <f t="shared" si="4"/>
        <v>56.450434450277086</v>
      </c>
      <c r="O38" s="24">
        <f t="shared" si="5"/>
        <v>23.974011667772</v>
      </c>
      <c r="P38" s="24">
        <f t="shared" si="6"/>
        <v>19.575553881950924</v>
      </c>
      <c r="Q38" t="s">
        <v>272</v>
      </c>
      <c r="R38" t="s">
        <v>138</v>
      </c>
      <c r="S38" t="s">
        <v>328</v>
      </c>
      <c r="AD38" s="37"/>
      <c r="AE38" s="37"/>
      <c r="AH38" s="37"/>
      <c r="AI38" s="37"/>
      <c r="AJ38" t="s">
        <v>69</v>
      </c>
    </row>
    <row r="39" spans="1:36" s="36" customFormat="1" ht="15" x14ac:dyDescent="0.25">
      <c r="A39">
        <v>2.2400000000000002</v>
      </c>
      <c r="B39">
        <v>3.38</v>
      </c>
      <c r="C39">
        <v>3.51</v>
      </c>
      <c r="D39" s="20">
        <f t="shared" si="0"/>
        <v>2.7186844494536677E-2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289</v>
      </c>
      <c r="R39" t="s">
        <v>310</v>
      </c>
      <c r="S39" t="s">
        <v>328</v>
      </c>
      <c r="AD39" s="37"/>
      <c r="AE39" s="37"/>
      <c r="AH39" s="37"/>
      <c r="AI39" s="37"/>
      <c r="AJ39" t="s">
        <v>267</v>
      </c>
    </row>
    <row r="40" spans="1:36" s="36" customFormat="1" ht="15" x14ac:dyDescent="0.25">
      <c r="A40">
        <v>2.23</v>
      </c>
      <c r="B40">
        <v>3.23</v>
      </c>
      <c r="C40">
        <v>3.72</v>
      </c>
      <c r="D40" s="20">
        <f t="shared" si="0"/>
        <v>2.6845220794432079E-2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147</v>
      </c>
      <c r="R40" t="s">
        <v>274</v>
      </c>
      <c r="S40" t="s">
        <v>328</v>
      </c>
      <c r="AD40" s="37"/>
      <c r="AE40" s="37"/>
      <c r="AH40" s="37"/>
      <c r="AI40" s="37"/>
      <c r="AJ40" t="s">
        <v>263</v>
      </c>
    </row>
    <row r="41" spans="1:36" s="36" customFormat="1" ht="15" x14ac:dyDescent="0.25">
      <c r="A41">
        <v>1.71</v>
      </c>
      <c r="B41">
        <v>4.09</v>
      </c>
      <c r="C41">
        <v>4.99</v>
      </c>
      <c r="D41" s="20">
        <f t="shared" si="0"/>
        <v>2.9694900746745745E-2</v>
      </c>
      <c r="E41" s="17">
        <f>IF(OR($A41="",$B41="",$C41=""),"",A41*'MPTO_working_3-way'!$I40)</f>
        <v>1.7564895040856576</v>
      </c>
      <c r="F41" s="21">
        <f>IF(OR($A41="",$B41="",$C41=""),"",B41*'MPTO_working_3-way'!$I40)</f>
        <v>4.2011941939826549</v>
      </c>
      <c r="G41" s="22">
        <f>IF(OR($A41="",$B41="",$C41=""),"",C41*'MPTO_working_3-way'!$I40)</f>
        <v>5.125662354027738</v>
      </c>
      <c r="H41" s="17"/>
      <c r="I41" s="21"/>
      <c r="J41" s="22"/>
      <c r="K41" s="17"/>
      <c r="L41" s="21"/>
      <c r="M41" s="22"/>
      <c r="N41" s="23">
        <f t="shared" si="4"/>
        <v>56.931737859746043</v>
      </c>
      <c r="O41" s="24">
        <f t="shared" si="5"/>
        <v>23.802755926690892</v>
      </c>
      <c r="P41" s="24">
        <f t="shared" si="6"/>
        <v>19.509673695423995</v>
      </c>
      <c r="Q41" t="s">
        <v>290</v>
      </c>
      <c r="R41" t="s">
        <v>247</v>
      </c>
      <c r="S41" t="s">
        <v>328</v>
      </c>
      <c r="AD41" s="37"/>
      <c r="AE41" s="37"/>
      <c r="AH41" s="37"/>
      <c r="AI41" s="37"/>
      <c r="AJ41" t="s">
        <v>263</v>
      </c>
    </row>
    <row r="42" spans="1:36" s="36" customFormat="1" ht="15" x14ac:dyDescent="0.25">
      <c r="A42">
        <v>1.88</v>
      </c>
      <c r="B42">
        <v>3.8</v>
      </c>
      <c r="C42">
        <v>4.2699999999999996</v>
      </c>
      <c r="D42" s="20">
        <f t="shared" si="0"/>
        <v>2.9264825824589336E-2</v>
      </c>
      <c r="E42" s="17">
        <f>IF(OR($A42="",$B42="",$C42=""),"",A42*'MPTO_working_3-way'!$I41)</f>
        <v>1.9304690150935322</v>
      </c>
      <c r="F42" s="21">
        <f>IF(OR($A42="",$B42="",$C42=""),"",B42*'MPTO_working_3-way'!$I41)</f>
        <v>3.9020118390188419</v>
      </c>
      <c r="G42" s="22">
        <f>IF(OR($A42="",$B42="",$C42=""),"",C42*'MPTO_working_3-way'!$I41)</f>
        <v>4.3846290927922249</v>
      </c>
      <c r="H42" s="17"/>
      <c r="I42" s="21"/>
      <c r="J42" s="22"/>
      <c r="K42" s="17"/>
      <c r="L42" s="21"/>
      <c r="M42" s="22"/>
      <c r="N42" s="23">
        <f t="shared" si="4"/>
        <v>51.800883214463276</v>
      </c>
      <c r="O42" s="24">
        <f t="shared" si="5"/>
        <v>25.627805379787095</v>
      </c>
      <c r="P42" s="24">
        <f t="shared" si="6"/>
        <v>22.806946239623173</v>
      </c>
      <c r="Q42" t="s">
        <v>192</v>
      </c>
      <c r="R42" t="s">
        <v>121</v>
      </c>
      <c r="S42" t="s">
        <v>328</v>
      </c>
      <c r="AD42" s="37"/>
      <c r="AE42" s="37"/>
      <c r="AH42" s="37"/>
      <c r="AI42" s="37"/>
      <c r="AJ42" t="s">
        <v>263</v>
      </c>
    </row>
    <row r="43" spans="1:36" s="36" customFormat="1" ht="15" x14ac:dyDescent="0.25">
      <c r="A43">
        <v>2.08</v>
      </c>
      <c r="B43">
        <v>3.12</v>
      </c>
      <c r="C43">
        <v>4.09</v>
      </c>
      <c r="D43" s="20">
        <f t="shared" si="0"/>
        <v>4.5780828788163586E-2</v>
      </c>
      <c r="E43" s="17">
        <f>IF(OR($A43="",$B43="",$C43=""),"",A43*'MPTO_working_3-way'!$I42)</f>
        <v>2.1417653935532313</v>
      </c>
      <c r="F43" s="21">
        <f>IF(OR($A43="",$B43="",$C43=""),"",B43*'MPTO_working_3-way'!$I42)</f>
        <v>3.2126480903298469</v>
      </c>
      <c r="G43" s="22">
        <f>IF(OR($A43="",$B43="",$C43=""),"",C43*'MPTO_working_3-way'!$I42)</f>
        <v>4.2114521440541903</v>
      </c>
      <c r="H43" s="17"/>
      <c r="I43" s="21"/>
      <c r="J43" s="22"/>
      <c r="K43" s="17"/>
      <c r="L43" s="21"/>
      <c r="M43" s="22"/>
      <c r="N43" s="23">
        <f t="shared" si="4"/>
        <v>46.690454659974698</v>
      </c>
      <c r="O43" s="24">
        <f t="shared" si="5"/>
        <v>31.126969773316464</v>
      </c>
      <c r="P43" s="24">
        <f t="shared" si="6"/>
        <v>23.74477889798224</v>
      </c>
      <c r="Q43" t="s">
        <v>251</v>
      </c>
      <c r="R43" t="s">
        <v>197</v>
      </c>
      <c r="S43" t="s">
        <v>328</v>
      </c>
      <c r="AD43" s="37"/>
      <c r="AE43" s="37"/>
      <c r="AH43" s="37"/>
      <c r="AI43" s="37"/>
      <c r="AJ43" t="s">
        <v>264</v>
      </c>
    </row>
    <row r="44" spans="1:36" s="36" customFormat="1" ht="15" x14ac:dyDescent="0.25">
      <c r="A44">
        <v>3.77</v>
      </c>
      <c r="B44">
        <v>3.01</v>
      </c>
      <c r="C44">
        <v>2.23</v>
      </c>
      <c r="D44" s="20">
        <f t="shared" si="0"/>
        <v>4.5908396284725539E-2</v>
      </c>
      <c r="E44" s="17">
        <f>IF(OR($A44="",$B44="",$C44=""),"",A44*'MPTO_working_3-way'!$I43)</f>
        <v>3.8803283933587016</v>
      </c>
      <c r="F44" s="21">
        <f>IF(OR($A44="",$B44="",$C44=""),"",B44*'MPTO_working_3-way'!$I43)</f>
        <v>3.0980871257320137</v>
      </c>
      <c r="G44" s="22">
        <f>IF(OR($A44="",$B44="",$C44=""),"",C44*'MPTO_working_3-way'!$I43)</f>
        <v>2.2952605615888344</v>
      </c>
      <c r="H44" s="17"/>
      <c r="I44" s="21"/>
      <c r="J44" s="22"/>
      <c r="K44" s="17"/>
      <c r="L44" s="21"/>
      <c r="M44" s="22"/>
      <c r="N44" s="23">
        <f t="shared" si="4"/>
        <v>25.771014682971938</v>
      </c>
      <c r="O44" s="24">
        <f t="shared" si="5"/>
        <v>32.277981845449901</v>
      </c>
      <c r="P44" s="24">
        <f t="shared" si="6"/>
        <v>43.568038275696949</v>
      </c>
      <c r="Q44" t="s">
        <v>252</v>
      </c>
      <c r="R44" t="s">
        <v>199</v>
      </c>
      <c r="S44" t="s">
        <v>328</v>
      </c>
      <c r="AD44" s="37"/>
      <c r="AE44" s="37"/>
      <c r="AH44" s="37"/>
      <c r="AI44" s="37"/>
      <c r="AJ44" t="s">
        <v>264</v>
      </c>
    </row>
    <row r="45" spans="1:36" s="36" customFormat="1" ht="15" x14ac:dyDescent="0.25">
      <c r="A45">
        <v>2.5099999999999998</v>
      </c>
      <c r="B45">
        <v>3.64</v>
      </c>
      <c r="C45">
        <v>2.77</v>
      </c>
      <c r="D45" s="20">
        <f t="shared" si="0"/>
        <v>3.414247955217653E-2</v>
      </c>
      <c r="E45" s="17">
        <f>IF(OR($A45="",$B45="",$C45=""),"",A45*'MPTO_working_3-way'!$I44)</f>
        <v>2.6249098802582904</v>
      </c>
      <c r="F45" s="21">
        <f>IF(OR($A45="",$B45="",$C45=""),"",B45*'MPTO_working_3-way'!$I44)</f>
        <v>3.8066422167889158</v>
      </c>
      <c r="G45" s="22">
        <f>IF(OR($A45="",$B45="",$C45=""),"",C45*'MPTO_working_3-way'!$I44)</f>
        <v>2.8968128957432131</v>
      </c>
      <c r="H45" s="17"/>
      <c r="I45" s="21"/>
      <c r="J45" s="22"/>
      <c r="K45" s="17"/>
      <c r="L45" s="21"/>
      <c r="M45" s="22"/>
      <c r="N45" s="23">
        <f t="shared" si="4"/>
        <v>38.096546000337362</v>
      </c>
      <c r="O45" s="24">
        <f t="shared" si="5"/>
        <v>26.269871005727136</v>
      </c>
      <c r="P45" s="24">
        <f t="shared" si="6"/>
        <v>34.520696917273206</v>
      </c>
      <c r="Q45" t="s">
        <v>207</v>
      </c>
      <c r="R45" t="s">
        <v>127</v>
      </c>
      <c r="S45" t="s">
        <v>328</v>
      </c>
      <c r="AD45" s="37"/>
      <c r="AE45" s="37"/>
      <c r="AH45" s="37"/>
      <c r="AI45" s="37"/>
      <c r="AJ45" t="s">
        <v>265</v>
      </c>
    </row>
    <row r="46" spans="1:36" s="36" customFormat="1" ht="15" x14ac:dyDescent="0.25">
      <c r="A46">
        <v>1.6</v>
      </c>
      <c r="B46">
        <v>4.5999999999999996</v>
      </c>
      <c r="C46">
        <v>5.1100000000000003</v>
      </c>
      <c r="D46" s="20">
        <f t="shared" si="0"/>
        <v>3.8086020590487601E-2</v>
      </c>
      <c r="E46" s="17">
        <f>IF(OR($A46="",$B46="",$C46=""),"",A46*'MPTO_working_3-way'!$I45)</f>
        <v>1.6734534340555609</v>
      </c>
      <c r="F46" s="21">
        <f>IF(OR($A46="",$B46="",$C46=""),"",B46*'MPTO_working_3-way'!$I45)</f>
        <v>4.8111786229097371</v>
      </c>
      <c r="G46" s="22">
        <f>IF(OR($A46="",$B46="",$C46=""),"",C46*'MPTO_working_3-way'!$I45)</f>
        <v>5.3445919050149477</v>
      </c>
      <c r="H46" s="17"/>
      <c r="I46" s="21"/>
      <c r="J46" s="22"/>
      <c r="K46" s="17"/>
      <c r="L46" s="21"/>
      <c r="M46" s="22"/>
      <c r="N46" s="23">
        <f t="shared" si="4"/>
        <v>59.756667239705138</v>
      </c>
      <c r="O46" s="24">
        <f t="shared" si="5"/>
        <v>20.784927735549616</v>
      </c>
      <c r="P46" s="24">
        <f t="shared" si="6"/>
        <v>18.710502462529984</v>
      </c>
      <c r="Q46" t="s">
        <v>126</v>
      </c>
      <c r="R46" t="s">
        <v>153</v>
      </c>
      <c r="S46" t="s">
        <v>328</v>
      </c>
      <c r="AD46" s="37"/>
      <c r="AE46" s="37"/>
      <c r="AH46" s="37"/>
      <c r="AI46" s="37"/>
      <c r="AJ46" t="s">
        <v>265</v>
      </c>
    </row>
    <row r="47" spans="1:36" s="36" customFormat="1" ht="15" x14ac:dyDescent="0.25">
      <c r="A47">
        <v>1.76</v>
      </c>
      <c r="B47">
        <v>4.13</v>
      </c>
      <c r="C47">
        <v>4.46</v>
      </c>
      <c r="D47" s="20">
        <f t="shared" si="0"/>
        <v>3.4527815423916364E-2</v>
      </c>
      <c r="E47" s="17">
        <f>IF(OR($A47="",$B47="",$C47=""),"",A47*'MPTO_working_3-way'!$I46)</f>
        <v>1.8200907640118307</v>
      </c>
      <c r="F47" s="21">
        <f>IF(OR($A47="",$B47="",$C47=""),"",B47*'MPTO_working_3-way'!$I46)</f>
        <v>4.2710084405504887</v>
      </c>
      <c r="G47" s="22">
        <f>IF(OR($A47="",$B47="",$C47=""),"",C47*'MPTO_working_3-way'!$I46)</f>
        <v>4.6122754588027073</v>
      </c>
      <c r="H47" s="17"/>
      <c r="I47" s="21"/>
      <c r="J47" s="22"/>
      <c r="K47" s="17"/>
      <c r="L47" s="21"/>
      <c r="M47" s="22"/>
      <c r="N47" s="23">
        <f t="shared" si="4"/>
        <v>54.942314953338226</v>
      </c>
      <c r="O47" s="24">
        <f t="shared" si="5"/>
        <v>23.413674168977067</v>
      </c>
      <c r="P47" s="24">
        <f t="shared" si="6"/>
        <v>21.6812722685819</v>
      </c>
      <c r="Q47" t="s">
        <v>203</v>
      </c>
      <c r="R47" t="s">
        <v>157</v>
      </c>
      <c r="S47" t="s">
        <v>328</v>
      </c>
      <c r="AD47" s="37"/>
      <c r="AE47" s="37"/>
      <c r="AH47" s="37"/>
      <c r="AI47" s="37"/>
      <c r="AJ47" t="s">
        <v>265</v>
      </c>
    </row>
    <row r="48" spans="1:36" s="36" customFormat="1" ht="15" x14ac:dyDescent="0.25">
      <c r="A48">
        <v>2.79</v>
      </c>
      <c r="B48">
        <v>3.52</v>
      </c>
      <c r="C48">
        <v>2.6</v>
      </c>
      <c r="D48" s="20">
        <f t="shared" si="0"/>
        <v>2.7129232774393941E-2</v>
      </c>
      <c r="E48" s="17">
        <f>IF(OR($A48="",$B48="",$C48=""),"",A48*'MPTO_working_3-way'!$I47)</f>
        <v>2.8962599974474603</v>
      </c>
      <c r="F48" s="21">
        <f>IF(OR($A48="",$B48="",$C48=""),"",B48*'MPTO_working_3-way'!$I47)</f>
        <v>3.6540627924785163</v>
      </c>
      <c r="G48" s="22">
        <f>IF(OR($A48="",$B48="",$C48=""),"",C48*'MPTO_working_3-way'!$I47)</f>
        <v>2.6990236535352681</v>
      </c>
      <c r="H48" s="17"/>
      <c r="I48" s="21"/>
      <c r="J48" s="22"/>
      <c r="K48" s="17"/>
      <c r="L48" s="21"/>
      <c r="M48" s="22"/>
      <c r="N48" s="23">
        <f t="shared" si="4"/>
        <v>34.527286945278483</v>
      </c>
      <c r="O48" s="24">
        <f t="shared" si="5"/>
        <v>27.366798459467891</v>
      </c>
      <c r="P48" s="24">
        <f t="shared" si="6"/>
        <v>37.05043483743345</v>
      </c>
      <c r="Q48" t="s">
        <v>318</v>
      </c>
      <c r="R48" t="s">
        <v>159</v>
      </c>
      <c r="S48" t="s">
        <v>328</v>
      </c>
      <c r="AD48" s="37"/>
      <c r="AE48" s="37"/>
      <c r="AH48" s="37"/>
      <c r="AI48" s="37"/>
      <c r="AJ48" t="s">
        <v>268</v>
      </c>
    </row>
    <row r="49" spans="1:36" s="36" customFormat="1" ht="15" x14ac:dyDescent="0.25">
      <c r="A49">
        <v>2.06</v>
      </c>
      <c r="B49">
        <v>3.7</v>
      </c>
      <c r="C49">
        <v>3.6</v>
      </c>
      <c r="D49" s="20">
        <f t="shared" si="0"/>
        <v>3.3484941251931577E-2</v>
      </c>
      <c r="E49" s="17">
        <f>IF(OR($A49="",$B49="",$C49=""),"",A49*'MPTO_working_3-way'!$I48)</f>
        <v>2.1311272997732678</v>
      </c>
      <c r="F49" s="21">
        <f>IF(OR($A49="",$B49="",$C49=""),"",B49*'MPTO_working_3-way'!$I48)</f>
        <v>3.8277529170684907</v>
      </c>
      <c r="G49" s="22">
        <f>IF(OR($A49="",$B49="",$C49=""),"",C49*'MPTO_working_3-way'!$I48)</f>
        <v>3.7243001355260992</v>
      </c>
      <c r="H49" s="17"/>
      <c r="I49" s="21"/>
      <c r="J49" s="22"/>
      <c r="K49" s="17"/>
      <c r="L49" s="21"/>
      <c r="M49" s="22"/>
      <c r="N49" s="23">
        <f t="shared" si="4"/>
        <v>46.923522593248691</v>
      </c>
      <c r="O49" s="24">
        <f t="shared" si="5"/>
        <v>26.124988254619542</v>
      </c>
      <c r="P49" s="24">
        <f t="shared" si="6"/>
        <v>26.850682372803412</v>
      </c>
      <c r="Q49" t="s">
        <v>217</v>
      </c>
      <c r="R49" t="s">
        <v>215</v>
      </c>
      <c r="S49" t="s">
        <v>328</v>
      </c>
      <c r="AD49" s="37"/>
      <c r="AE49" s="37"/>
      <c r="AH49" s="37"/>
      <c r="AI49" s="37"/>
      <c r="AJ49" t="s">
        <v>269</v>
      </c>
    </row>
    <row r="50" spans="1:36" s="36" customFormat="1" ht="15" x14ac:dyDescent="0.25">
      <c r="A50">
        <v>2.04</v>
      </c>
      <c r="B50">
        <v>4.04</v>
      </c>
      <c r="C50">
        <v>3.37</v>
      </c>
      <c r="D50" s="20">
        <f t="shared" si="0"/>
        <v>3.4456735951130524E-2</v>
      </c>
      <c r="E50" s="17">
        <f>IF(OR($A50="",$B50="",$C50=""),"",A50*'MPTO_working_3-way'!$I49)</f>
        <v>2.0953436348597636</v>
      </c>
      <c r="F50" s="21">
        <f>IF(OR($A50="",$B50="",$C50=""),"",B50*'MPTO_working_3-way'!$I49)</f>
        <v>4.1496021004085515</v>
      </c>
      <c r="G50" s="22">
        <f>IF(OR($A50="",$B50="",$C50=""),"",C50*'MPTO_working_3-way'!$I49)</f>
        <v>3.4614255144497075</v>
      </c>
      <c r="H50" s="17"/>
      <c r="I50" s="21"/>
      <c r="J50" s="22"/>
      <c r="K50" s="17"/>
      <c r="L50" s="21"/>
      <c r="M50" s="22"/>
      <c r="N50" s="23">
        <f t="shared" si="4"/>
        <v>47.72486876917101</v>
      </c>
      <c r="O50" s="24">
        <f t="shared" si="5"/>
        <v>24.098696111165559</v>
      </c>
      <c r="P50" s="24">
        <f t="shared" si="6"/>
        <v>28.889831539794912</v>
      </c>
      <c r="Q50" t="s">
        <v>163</v>
      </c>
      <c r="R50" t="s">
        <v>315</v>
      </c>
      <c r="S50" t="s">
        <v>328</v>
      </c>
      <c r="AD50" s="37"/>
      <c r="AE50" s="37"/>
      <c r="AH50" s="37"/>
      <c r="AI50" s="37"/>
      <c r="AJ50" t="s">
        <v>269</v>
      </c>
    </row>
    <row r="51" spans="1:36" s="36" customFormat="1" ht="15" x14ac:dyDescent="0.25">
      <c r="A51">
        <v>1.72</v>
      </c>
      <c r="B51">
        <v>4.1900000000000004</v>
      </c>
      <c r="C51">
        <v>4.72</v>
      </c>
      <c r="D51" s="20">
        <f t="shared" si="0"/>
        <v>3.1923240103743922E-2</v>
      </c>
      <c r="E51" s="17">
        <f>IF(OR($A51="",$B51="",$C51=""),"",A51*'MPTO_working_3-way'!$I50)</f>
        <v>1.7775940989533223</v>
      </c>
      <c r="F51" s="21">
        <f>IF(OR($A51="",$B51="",$C51=""),"",B51*'MPTO_working_3-way'!$I50)</f>
        <v>4.3303019038455934</v>
      </c>
      <c r="G51" s="22">
        <f>IF(OR($A51="",$B51="",$C51=""),"",C51*'MPTO_working_3-way'!$I50)</f>
        <v>4.8780489227091168</v>
      </c>
      <c r="H51" s="17"/>
      <c r="I51" s="21"/>
      <c r="J51" s="22"/>
      <c r="K51" s="17"/>
      <c r="L51" s="21"/>
      <c r="M51" s="22"/>
      <c r="N51" s="23">
        <f t="shared" si="4"/>
        <v>56.2558123133294</v>
      </c>
      <c r="O51" s="24">
        <f t="shared" si="5"/>
        <v>23.093078085662665</v>
      </c>
      <c r="P51" s="24">
        <f t="shared" si="6"/>
        <v>20.499999402314952</v>
      </c>
      <c r="Q51" t="s">
        <v>316</v>
      </c>
      <c r="R51" t="s">
        <v>225</v>
      </c>
      <c r="S51" t="s">
        <v>328</v>
      </c>
      <c r="AD51" s="37"/>
      <c r="AE51" s="37"/>
      <c r="AH51" s="37"/>
      <c r="AI51" s="37"/>
      <c r="AJ51" t="s">
        <v>270</v>
      </c>
    </row>
    <row r="52" spans="1:36" s="36" customFormat="1" ht="15" x14ac:dyDescent="0.25">
      <c r="A52">
        <v>1.51</v>
      </c>
      <c r="B52">
        <v>4.38</v>
      </c>
      <c r="C52">
        <v>6.82</v>
      </c>
      <c r="D52" s="20">
        <f t="shared" si="0"/>
        <v>3.7189723894648807E-2</v>
      </c>
      <c r="E52" s="17">
        <f>IF(OR($A52="",$B52="",$C52=""),"",A52*'MPTO_working_3-way'!$I51)</f>
        <v>1.5620296712862072</v>
      </c>
      <c r="F52" s="21">
        <f>IF(OR($A52="",$B52="",$C52=""),"",B52*'MPTO_working_3-way'!$I51)</f>
        <v>4.5309205034659517</v>
      </c>
      <c r="G52" s="22">
        <f>IF(OR($A52="",$B52="",$C52=""),"",C52*'MPTO_working_3-way'!$I51)</f>
        <v>7.0549949391867104</v>
      </c>
      <c r="H52" s="17"/>
      <c r="I52" s="21"/>
      <c r="J52" s="22"/>
      <c r="K52" s="17"/>
      <c r="L52" s="21"/>
      <c r="M52" s="22"/>
      <c r="N52" s="23">
        <f t="shared" si="4"/>
        <v>64.019270464726802</v>
      </c>
      <c r="O52" s="24">
        <f t="shared" si="5"/>
        <v>22.07057041135559</v>
      </c>
      <c r="P52" s="24">
        <f t="shared" si="6"/>
        <v>14.174354604360333</v>
      </c>
      <c r="Q52" t="s">
        <v>108</v>
      </c>
      <c r="R52" t="s">
        <v>78</v>
      </c>
      <c r="S52" t="s">
        <v>329</v>
      </c>
      <c r="AD52" s="37"/>
      <c r="AE52" s="37"/>
      <c r="AH52" s="37"/>
      <c r="AI52" s="37"/>
      <c r="AJ52" t="s">
        <v>68</v>
      </c>
    </row>
    <row r="53" spans="1:36" s="36" customFormat="1" ht="15" x14ac:dyDescent="0.25">
      <c r="A53">
        <v>2.11</v>
      </c>
      <c r="B53">
        <v>3.18</v>
      </c>
      <c r="C53">
        <v>3.88</v>
      </c>
      <c r="D53" s="20">
        <f t="shared" si="0"/>
        <v>4.6131016857017482E-2</v>
      </c>
      <c r="E53" s="17">
        <f>IF(OR($A53="",$B53="",$C53=""),"",A53*'MPTO_working_3-way'!$I52)</f>
        <v>2.1773580366188994</v>
      </c>
      <c r="F53" s="21">
        <f>IF(OR($A53="",$B53="",$C53=""),"",B53*'MPTO_working_3-way'!$I52)</f>
        <v>3.2815159035299057</v>
      </c>
      <c r="G53" s="22">
        <f>IF(OR($A53="",$B53="",$C53=""),"",C53*'MPTO_working_3-way'!$I52)</f>
        <v>4.0038621716025267</v>
      </c>
      <c r="H53" s="17"/>
      <c r="I53" s="21"/>
      <c r="J53" s="22"/>
      <c r="K53" s="17"/>
      <c r="L53" s="21"/>
      <c r="M53" s="22"/>
      <c r="N53" s="23">
        <f t="shared" si="4"/>
        <v>45.927219280520603</v>
      </c>
      <c r="O53" s="24">
        <f t="shared" si="5"/>
        <v>30.47372096915046</v>
      </c>
      <c r="P53" s="24">
        <f t="shared" si="6"/>
        <v>24.975884711829501</v>
      </c>
      <c r="Q53" t="s">
        <v>107</v>
      </c>
      <c r="R53" t="s">
        <v>75</v>
      </c>
      <c r="S53" t="s">
        <v>329</v>
      </c>
      <c r="AD53" s="37"/>
      <c r="AE53" s="37"/>
      <c r="AH53" s="37"/>
      <c r="AI53" s="37"/>
      <c r="AJ53" t="s">
        <v>68</v>
      </c>
    </row>
    <row r="54" spans="1:36" s="36" customFormat="1" ht="15" x14ac:dyDescent="0.25">
      <c r="A54">
        <v>2.2000000000000002</v>
      </c>
      <c r="B54">
        <v>3.16</v>
      </c>
      <c r="C54">
        <v>3.65</v>
      </c>
      <c r="D54" s="20">
        <f t="shared" si="0"/>
        <v>4.4973753487712154E-2</v>
      </c>
      <c r="E54" s="17">
        <f>IF(OR($A54="",$B54="",$C54=""),"",A54*'MPTO_working_3-way'!$I53)</f>
        <v>2.2818173925682275</v>
      </c>
      <c r="F54" s="21">
        <f>IF(OR($A54="",$B54="",$C54=""),"",B54*'MPTO_working_3-way'!$I53)</f>
        <v>3.2775195275070903</v>
      </c>
      <c r="G54" s="22">
        <f>IF(OR($A54="",$B54="",$C54=""),"",C54*'MPTO_working_3-way'!$I53)</f>
        <v>3.7857424922154679</v>
      </c>
      <c r="H54" s="17"/>
      <c r="I54" s="21"/>
      <c r="J54" s="22"/>
      <c r="K54" s="17"/>
      <c r="L54" s="21"/>
      <c r="M54" s="22"/>
      <c r="N54" s="23">
        <f t="shared" si="4"/>
        <v>43.824716353593992</v>
      </c>
      <c r="O54" s="24">
        <f t="shared" si="5"/>
        <v>30.510878474021137</v>
      </c>
      <c r="P54" s="24">
        <f t="shared" si="6"/>
        <v>26.414897528193642</v>
      </c>
      <c r="Q54" t="s">
        <v>74</v>
      </c>
      <c r="R54" t="s">
        <v>89</v>
      </c>
      <c r="S54" t="s">
        <v>329</v>
      </c>
      <c r="AD54" s="37"/>
      <c r="AE54" s="37"/>
      <c r="AH54" s="37"/>
      <c r="AI54" s="37"/>
      <c r="AJ54" t="s">
        <v>68</v>
      </c>
    </row>
    <row r="55" spans="1:36" s="36" customFormat="1" ht="15" x14ac:dyDescent="0.25">
      <c r="A55">
        <v>2.19</v>
      </c>
      <c r="B55">
        <v>3.2</v>
      </c>
      <c r="C55">
        <v>3.63</v>
      </c>
      <c r="D55" s="20">
        <f t="shared" si="0"/>
        <v>4.4603098230121763E-2</v>
      </c>
      <c r="E55" s="17">
        <f>IF(OR($A55="",$B55="",$C55=""),"",A55*'MPTO_working_3-way'!$I54)</f>
        <v>2.2910269269168682</v>
      </c>
      <c r="F55" s="21">
        <f>IF(OR($A55="",$B55="",$C55=""),"",B55*'MPTO_working_3-way'!$I54)</f>
        <v>3.3476192539424563</v>
      </c>
      <c r="G55" s="22">
        <f>IF(OR($A55="",$B55="",$C55=""),"",C55*'MPTO_working_3-way'!$I54)</f>
        <v>3.7974555911909733</v>
      </c>
      <c r="H55" s="17"/>
      <c r="I55" s="21"/>
      <c r="J55" s="22"/>
      <c r="K55" s="17"/>
      <c r="L55" s="21"/>
      <c r="M55" s="22"/>
      <c r="N55" s="23">
        <f t="shared" si="4"/>
        <v>43.648548528661003</v>
      </c>
      <c r="O55" s="24">
        <f t="shared" si="5"/>
        <v>29.871975399302368</v>
      </c>
      <c r="P55" s="24">
        <f t="shared" si="6"/>
        <v>26.333421839605396</v>
      </c>
      <c r="Q55" t="s">
        <v>94</v>
      </c>
      <c r="R55" t="s">
        <v>87</v>
      </c>
      <c r="S55" t="s">
        <v>329</v>
      </c>
      <c r="AD55" s="37"/>
      <c r="AE55" s="37"/>
      <c r="AH55" s="37"/>
      <c r="AI55" s="37"/>
      <c r="AJ55" t="s">
        <v>68</v>
      </c>
    </row>
    <row r="56" spans="1:36" s="36" customFormat="1" ht="15" x14ac:dyDescent="0.25">
      <c r="A56">
        <v>2.36</v>
      </c>
      <c r="B56">
        <v>3.54</v>
      </c>
      <c r="C56">
        <v>3.05</v>
      </c>
      <c r="D56" s="20">
        <f t="shared" si="0"/>
        <v>3.4083541724553079E-2</v>
      </c>
      <c r="E56" s="17">
        <f>IF(OR($A56="",$B56="",$C56=""),"",A56*'MPTO_working_3-way'!$I55)</f>
        <v>2.4661380582310004</v>
      </c>
      <c r="F56" s="21">
        <f>IF(OR($A56="",$B56="",$C56=""),"",B56*'MPTO_working_3-way'!$I55)</f>
        <v>3.6992070873465011</v>
      </c>
      <c r="G56" s="22">
        <f>IF(OR($A56="",$B56="",$C56=""),"",C56*'MPTO_working_3-way'!$I55)</f>
        <v>3.1871699481375217</v>
      </c>
      <c r="H56" s="17"/>
      <c r="I56" s="21"/>
      <c r="J56" s="22"/>
      <c r="K56" s="17"/>
      <c r="L56" s="21"/>
      <c r="M56" s="22"/>
      <c r="N56" s="23">
        <f t="shared" si="4"/>
        <v>40.549230269667696</v>
      </c>
      <c r="O56" s="24">
        <f t="shared" si="5"/>
        <v>27.032820179778462</v>
      </c>
      <c r="P56" s="24">
        <f t="shared" si="6"/>
        <v>31.37579784800517</v>
      </c>
      <c r="Q56" t="s">
        <v>165</v>
      </c>
      <c r="R56" t="s">
        <v>167</v>
      </c>
      <c r="S56" t="s">
        <v>329</v>
      </c>
      <c r="AD56" s="37"/>
      <c r="AE56" s="37"/>
      <c r="AH56" s="37"/>
      <c r="AI56" s="37"/>
      <c r="AJ56" t="s">
        <v>260</v>
      </c>
    </row>
    <row r="57" spans="1:36" s="36" customFormat="1" ht="15" x14ac:dyDescent="0.25">
      <c r="A57">
        <v>1.82</v>
      </c>
      <c r="B57">
        <v>4.18</v>
      </c>
      <c r="C57">
        <v>4.1500000000000004</v>
      </c>
      <c r="D57" s="20">
        <f t="shared" si="0"/>
        <v>2.9648854633001598E-2</v>
      </c>
      <c r="E57" s="17">
        <f>IF(OR($A57="",$B57="",$C57=""),"",A57*'MPTO_working_3-way'!$I56)</f>
        <v>1.9011776387788217</v>
      </c>
      <c r="F57" s="21">
        <f>IF(OR($A57="",$B57="",$C57=""),"",B57*'MPTO_working_3-way'!$I56)</f>
        <v>4.3664409506019091</v>
      </c>
      <c r="G57" s="22">
        <f>IF(OR($A57="",$B57="",$C57=""),"",C57*'MPTO_working_3-way'!$I56)</f>
        <v>4.3351028576550057</v>
      </c>
      <c r="H57" s="17"/>
      <c r="I57" s="21"/>
      <c r="J57" s="22"/>
      <c r="K57" s="17"/>
      <c r="L57" s="21"/>
      <c r="M57" s="22"/>
      <c r="N57" s="23">
        <f t="shared" si="4"/>
        <v>52.598977581196849</v>
      </c>
      <c r="O57" s="24">
        <f t="shared" si="5"/>
        <v>22.901947176501977</v>
      </c>
      <c r="P57" s="24">
        <f t="shared" si="6"/>
        <v>23.067503421151386</v>
      </c>
      <c r="Q57" t="s">
        <v>128</v>
      </c>
      <c r="R57" t="s">
        <v>169</v>
      </c>
      <c r="S57" t="s">
        <v>329</v>
      </c>
      <c r="AD57" s="37"/>
      <c r="AE57" s="37"/>
      <c r="AH57" s="37"/>
      <c r="AI57" s="37"/>
      <c r="AJ57" t="s">
        <v>260</v>
      </c>
    </row>
    <row r="58" spans="1:36" s="36" customFormat="1" ht="15" x14ac:dyDescent="0.25">
      <c r="A58">
        <v>1.24</v>
      </c>
      <c r="B58">
        <v>6.74</v>
      </c>
      <c r="C58">
        <v>11.97</v>
      </c>
      <c r="D58" s="20">
        <f t="shared" si="0"/>
        <v>3.836175423082766E-2</v>
      </c>
      <c r="E58" s="17">
        <f>IF(OR($A58="",$B58="",$C58=""),"",A58*'MPTO_working_3-way'!$I57)</f>
        <v>1.2822635917384457</v>
      </c>
      <c r="F58" s="21">
        <f>IF(OR($A58="",$B58="",$C58=""),"",B58*'MPTO_working_3-way'!$I57)</f>
        <v>6.9697230712234877</v>
      </c>
      <c r="G58" s="22">
        <f>IF(OR($A58="",$B58="",$C58=""),"",C58*'MPTO_working_3-way'!$I57)</f>
        <v>12.377979994442901</v>
      </c>
      <c r="H58" s="17"/>
      <c r="I58" s="21"/>
      <c r="J58" s="22"/>
      <c r="K58" s="17"/>
      <c r="L58" s="21"/>
      <c r="M58" s="22"/>
      <c r="N58" s="23">
        <f t="shared" si="4"/>
        <v>77.987085217341061</v>
      </c>
      <c r="O58" s="24">
        <f t="shared" si="5"/>
        <v>14.347772354525656</v>
      </c>
      <c r="P58" s="24">
        <f t="shared" si="6"/>
        <v>8.0788626290311534</v>
      </c>
      <c r="Q58" t="s">
        <v>116</v>
      </c>
      <c r="R58" t="s">
        <v>130</v>
      </c>
      <c r="S58" t="s">
        <v>329</v>
      </c>
      <c r="AD58" s="37"/>
      <c r="AE58" s="37"/>
      <c r="AH58" s="37"/>
      <c r="AI58" s="37"/>
      <c r="AJ58" t="s">
        <v>260</v>
      </c>
    </row>
    <row r="59" spans="1:36" s="36" customFormat="1" ht="15" x14ac:dyDescent="0.25">
      <c r="A59">
        <v>2.14</v>
      </c>
      <c r="B59">
        <v>3.03</v>
      </c>
      <c r="C59">
        <v>4.21</v>
      </c>
      <c r="D59" s="20">
        <f t="shared" si="0"/>
        <v>3.4852414137899856E-2</v>
      </c>
      <c r="E59" s="17">
        <f>IF(OR($A59="",$B59="",$C59=""),"",A59*'MPTO_working_3-way'!$I58)</f>
        <v>2.2034485489146234</v>
      </c>
      <c r="F59" s="21">
        <f>IF(OR($A59="",$B59="",$C59=""),"",B59*'MPTO_working_3-way'!$I58)</f>
        <v>3.1198360295379945</v>
      </c>
      <c r="G59" s="22">
        <f>IF(OR($A59="",$B59="",$C59=""),"",C59*'MPTO_working_3-way'!$I58)</f>
        <v>4.3348216780049365</v>
      </c>
      <c r="H59" s="17"/>
      <c r="I59" s="21"/>
      <c r="J59" s="22"/>
      <c r="K59" s="17"/>
      <c r="L59" s="21"/>
      <c r="M59" s="22"/>
      <c r="N59" s="23">
        <f t="shared" si="4"/>
        <v>45.383405956657391</v>
      </c>
      <c r="O59" s="24">
        <f t="shared" si="5"/>
        <v>32.052966583249777</v>
      </c>
      <c r="P59" s="24">
        <f t="shared" si="6"/>
        <v>23.068999702433924</v>
      </c>
      <c r="Q59" t="s">
        <v>110</v>
      </c>
      <c r="R59" t="s">
        <v>97</v>
      </c>
      <c r="S59" t="s">
        <v>329</v>
      </c>
      <c r="AD59" s="37"/>
      <c r="AE59" s="37"/>
      <c r="AH59" s="37"/>
      <c r="AI59" s="37"/>
      <c r="AJ59" t="s">
        <v>111</v>
      </c>
    </row>
    <row r="60" spans="1:36" s="36" customFormat="1" ht="15" x14ac:dyDescent="0.25">
      <c r="A60">
        <v>2.15</v>
      </c>
      <c r="B60">
        <v>3.27</v>
      </c>
      <c r="C60">
        <v>3.82</v>
      </c>
      <c r="D60" s="20">
        <f t="shared" si="0"/>
        <v>3.2706781335326118E-2</v>
      </c>
      <c r="E60" s="17">
        <f>IF(OR($A60="",$B60="",$C60=""),"",A60*'MPTO_working_3-way'!$I59)</f>
        <v>2.2324777715962796</v>
      </c>
      <c r="F60" s="21">
        <f>IF(OR($A60="",$B60="",$C60=""),"",B60*'MPTO_working_3-way'!$I59)</f>
        <v>3.3954429363348066</v>
      </c>
      <c r="G60" s="22">
        <f>IF(OR($A60="",$B60="",$C60=""),"",C60*'MPTO_working_3-way'!$I59)</f>
        <v>3.9665419011617615</v>
      </c>
      <c r="H60" s="17"/>
      <c r="I60" s="21"/>
      <c r="J60" s="22"/>
      <c r="K60" s="17"/>
      <c r="L60" s="21"/>
      <c r="M60" s="22"/>
      <c r="N60" s="23">
        <f t="shared" si="4"/>
        <v>44.793279141362916</v>
      </c>
      <c r="O60" s="24">
        <f t="shared" si="5"/>
        <v>29.45123857918357</v>
      </c>
      <c r="P60" s="24">
        <f t="shared" si="6"/>
        <v>25.210877003646669</v>
      </c>
      <c r="Q60" t="s">
        <v>103</v>
      </c>
      <c r="R60" t="s">
        <v>101</v>
      </c>
      <c r="S60" t="s">
        <v>329</v>
      </c>
      <c r="AD60" s="37"/>
      <c r="AE60" s="37"/>
      <c r="AH60" s="37"/>
      <c r="AI60" s="37"/>
      <c r="AJ60" t="s">
        <v>111</v>
      </c>
    </row>
    <row r="61" spans="1:36" s="36" customFormat="1" ht="15" x14ac:dyDescent="0.25">
      <c r="A61">
        <v>4.6399999999999997</v>
      </c>
      <c r="B61">
        <v>3.43</v>
      </c>
      <c r="C61">
        <v>1.89</v>
      </c>
      <c r="D61" s="20">
        <f t="shared" si="0"/>
        <v>3.6162959984212595E-2</v>
      </c>
      <c r="E61" s="17">
        <f>IF(OR($A61="",$B61="",$C61=""),"",A61*'MPTO_working_3-way'!$I60)</f>
        <v>4.8017152015998548</v>
      </c>
      <c r="F61" s="21">
        <f>IF(OR($A61="",$B61="",$C61=""),"",B61*'MPTO_working_3-way'!$I60)</f>
        <v>3.5495437804929968</v>
      </c>
      <c r="G61" s="22">
        <f>IF(OR($A61="",$B61="",$C61=""),"",C61*'MPTO_working_3-way'!$I60)</f>
        <v>1.9558710627206306</v>
      </c>
      <c r="H61" s="17"/>
      <c r="I61" s="21"/>
      <c r="J61" s="22"/>
      <c r="K61" s="17"/>
      <c r="L61" s="21"/>
      <c r="M61" s="22"/>
      <c r="N61" s="23">
        <f t="shared" si="4"/>
        <v>20.825891541147961</v>
      </c>
      <c r="O61" s="24">
        <f t="shared" si="5"/>
        <v>28.172634621261377</v>
      </c>
      <c r="P61" s="24">
        <f t="shared" si="6"/>
        <v>51.128114683029914</v>
      </c>
      <c r="Q61" t="s">
        <v>85</v>
      </c>
      <c r="R61" t="s">
        <v>104</v>
      </c>
      <c r="S61" t="s">
        <v>329</v>
      </c>
      <c r="AD61" s="37"/>
      <c r="AE61" s="37"/>
      <c r="AH61" s="37"/>
      <c r="AI61" s="37"/>
      <c r="AJ61" t="s">
        <v>111</v>
      </c>
    </row>
    <row r="62" spans="1:36" s="36" customFormat="1" ht="15" x14ac:dyDescent="0.25">
      <c r="A62">
        <v>2.75</v>
      </c>
      <c r="B62">
        <v>2.97</v>
      </c>
      <c r="C62">
        <v>3</v>
      </c>
      <c r="D62" s="20">
        <f t="shared" si="0"/>
        <v>3.3670033670033517E-2</v>
      </c>
      <c r="E62" s="17">
        <f>IF(OR($A62="",$B62="",$C62=""),"",A62*'MPTO_working_3-way'!$I61)</f>
        <v>2.839943648672147</v>
      </c>
      <c r="F62" s="21">
        <f>IF(OR($A62="",$B62="",$C62=""),"",B62*'MPTO_working_3-way'!$I61)</f>
        <v>3.067139140565919</v>
      </c>
      <c r="G62" s="22">
        <f>IF(OR($A62="",$B62="",$C62=""),"",C62*'MPTO_working_3-way'!$I61)</f>
        <v>3.0981203440059781</v>
      </c>
      <c r="H62" s="17"/>
      <c r="I62" s="21"/>
      <c r="J62" s="22"/>
      <c r="K62" s="17"/>
      <c r="L62" s="21"/>
      <c r="M62" s="22"/>
      <c r="N62" s="23">
        <f t="shared" si="4"/>
        <v>35.211966282062079</v>
      </c>
      <c r="O62" s="24">
        <f t="shared" si="5"/>
        <v>32.60367248339081</v>
      </c>
      <c r="P62" s="24">
        <f t="shared" si="6"/>
        <v>32.277635758556912</v>
      </c>
      <c r="Q62" t="s">
        <v>95</v>
      </c>
      <c r="R62" t="s">
        <v>102</v>
      </c>
      <c r="S62" t="s">
        <v>329</v>
      </c>
      <c r="AD62" s="37"/>
      <c r="AE62" s="37"/>
      <c r="AH62" s="37"/>
      <c r="AI62" s="37"/>
      <c r="AJ62" t="s">
        <v>111</v>
      </c>
    </row>
    <row r="63" spans="1:36" s="36" customFormat="1" ht="15" x14ac:dyDescent="0.25">
      <c r="A63">
        <v>1.41</v>
      </c>
      <c r="B63">
        <v>4.7300000000000004</v>
      </c>
      <c r="C63">
        <v>8.56</v>
      </c>
      <c r="D63" s="20">
        <f t="shared" si="0"/>
        <v>3.7458778548828287E-2</v>
      </c>
      <c r="E63" s="17">
        <f>IF(OR($A63="",$B63="",$C63=""),"",A63*'MPTO_working_3-way'!$I62)</f>
        <v>1.4609897735777397</v>
      </c>
      <c r="F63" s="21">
        <f>IF(OR($A63="",$B63="",$C63=""),"",B63*'MPTO_working_3-way'!$I62)</f>
        <v>4.9010508007253257</v>
      </c>
      <c r="G63" s="22">
        <f>IF(OR($A63="",$B63="",$C63=""),"",C63*'MPTO_working_3-way'!$I62)</f>
        <v>8.8695549374648603</v>
      </c>
      <c r="H63" s="17"/>
      <c r="I63" s="21"/>
      <c r="J63" s="22"/>
      <c r="K63" s="17"/>
      <c r="L63" s="21"/>
      <c r="M63" s="22"/>
      <c r="N63" s="23">
        <f t="shared" si="4"/>
        <v>68.4467487784773</v>
      </c>
      <c r="O63" s="24">
        <f t="shared" si="5"/>
        <v>20.403787690835731</v>
      </c>
      <c r="P63" s="24">
        <f t="shared" si="6"/>
        <v>11.274522871221144</v>
      </c>
      <c r="Q63" t="s">
        <v>84</v>
      </c>
      <c r="R63" t="s">
        <v>80</v>
      </c>
      <c r="S63" t="s">
        <v>329</v>
      </c>
      <c r="AD63" s="37"/>
      <c r="AE63" s="37"/>
      <c r="AH63" s="37"/>
      <c r="AI63" s="37"/>
      <c r="AJ63" t="s">
        <v>111</v>
      </c>
    </row>
    <row r="64" spans="1:36" s="36" customFormat="1" ht="15" x14ac:dyDescent="0.25">
      <c r="A64">
        <v>2.2000000000000002</v>
      </c>
      <c r="B64">
        <v>3.27</v>
      </c>
      <c r="C64">
        <v>3.66</v>
      </c>
      <c r="D64" s="20">
        <f t="shared" si="0"/>
        <v>3.357989581481835E-2</v>
      </c>
      <c r="E64" s="17">
        <f>IF(OR($A64="",$B64="",$C64=""),"",A64*'MPTO_working_3-way'!$I63)</f>
        <v>2.2740740740740741</v>
      </c>
      <c r="F64" s="21">
        <f>IF(OR($A64="",$B64="",$C64=""),"",B64*'MPTO_working_3-way'!$I63)</f>
        <v>3.3801010101010096</v>
      </c>
      <c r="G64" s="22">
        <f>IF(OR($A64="",$B64="",$C64=""),"",C64*'MPTO_working_3-way'!$I63)</f>
        <v>3.7832323232323226</v>
      </c>
      <c r="H64" s="17"/>
      <c r="I64" s="21"/>
      <c r="J64" s="22"/>
      <c r="K64" s="17"/>
      <c r="L64" s="21"/>
      <c r="M64" s="22"/>
      <c r="N64" s="23">
        <f t="shared" si="4"/>
        <v>43.973941368078172</v>
      </c>
      <c r="O64" s="24">
        <f t="shared" si="5"/>
        <v>29.584914681887465</v>
      </c>
      <c r="P64" s="24">
        <f t="shared" si="6"/>
        <v>26.432423773161752</v>
      </c>
      <c r="Q64" t="s">
        <v>99</v>
      </c>
      <c r="R64" t="s">
        <v>106</v>
      </c>
      <c r="S64" t="s">
        <v>329</v>
      </c>
      <c r="AD64" s="37"/>
      <c r="AE64" s="37"/>
      <c r="AH64" s="37"/>
      <c r="AI64" s="37"/>
      <c r="AJ64" t="s">
        <v>111</v>
      </c>
    </row>
    <row r="65" spans="1:36" s="36" customFormat="1" ht="15" x14ac:dyDescent="0.25">
      <c r="A65">
        <v>2.38</v>
      </c>
      <c r="B65">
        <v>3.04</v>
      </c>
      <c r="C65">
        <v>3.46</v>
      </c>
      <c r="D65" s="20">
        <f t="shared" si="0"/>
        <v>3.8132776688405867E-2</v>
      </c>
      <c r="E65" s="17">
        <f>IF(OR($A65="",$B65="",$C65=""),"",A65*'MPTO_working_3-way'!$I64)</f>
        <v>2.4691518929462113</v>
      </c>
      <c r="F65" s="21">
        <f>IF(OR($A65="",$B65="",$C65=""),"",B65*'MPTO_working_3-way'!$I64)</f>
        <v>3.1538746867884382</v>
      </c>
      <c r="G65" s="22">
        <f>IF(OR($A65="",$B65="",$C65=""),"",C65*'MPTO_working_3-way'!$I64)</f>
        <v>3.589607373778946</v>
      </c>
      <c r="H65" s="17"/>
      <c r="I65" s="21"/>
      <c r="J65" s="22"/>
      <c r="K65" s="17"/>
      <c r="L65" s="21"/>
      <c r="M65" s="22"/>
      <c r="N65" s="23">
        <f t="shared" si="4"/>
        <v>40.49973607766966</v>
      </c>
      <c r="O65" s="24">
        <f t="shared" si="5"/>
        <v>31.707030218701899</v>
      </c>
      <c r="P65" s="24">
        <f t="shared" si="6"/>
        <v>27.8581999609404</v>
      </c>
      <c r="Q65" t="s">
        <v>105</v>
      </c>
      <c r="R65" t="s">
        <v>83</v>
      </c>
      <c r="S65" t="s">
        <v>329</v>
      </c>
      <c r="AD65" s="37"/>
      <c r="AE65" s="37"/>
      <c r="AH65" s="37"/>
      <c r="AI65" s="37"/>
      <c r="AJ65" t="s">
        <v>111</v>
      </c>
    </row>
    <row r="66" spans="1:36" s="36" customFormat="1" ht="15" x14ac:dyDescent="0.25">
      <c r="A66">
        <v>2.68</v>
      </c>
      <c r="B66">
        <v>3</v>
      </c>
      <c r="C66">
        <v>3.07</v>
      </c>
      <c r="D66" s="20">
        <f t="shared" si="0"/>
        <v>3.2200560714343407E-2</v>
      </c>
      <c r="E66" s="17">
        <f>IF(OR($A66="",$B66="",$C66=""),"",A66*'MPTO_working_3-way'!$I65)</f>
        <v>2.7699941207837133</v>
      </c>
      <c r="F66" s="21">
        <f>IF(OR($A66="",$B66="",$C66=""),"",B66*'MPTO_working_3-way'!$I65)</f>
        <v>3.1007396874444551</v>
      </c>
      <c r="G66" s="22">
        <f>IF(OR($A66="",$B66="",$C66=""),"",C66*'MPTO_working_3-way'!$I65)</f>
        <v>3.173090280151492</v>
      </c>
      <c r="H66" s="17"/>
      <c r="I66" s="21"/>
      <c r="J66" s="22"/>
      <c r="K66" s="17"/>
      <c r="L66" s="21"/>
      <c r="M66" s="22"/>
      <c r="N66" s="23">
        <f t="shared" si="4"/>
        <v>36.101159655785494</v>
      </c>
      <c r="O66" s="24">
        <f t="shared" si="5"/>
        <v>32.250369292501709</v>
      </c>
      <c r="P66" s="24">
        <f t="shared" si="6"/>
        <v>31.515018852607536</v>
      </c>
      <c r="Q66" t="s">
        <v>81</v>
      </c>
      <c r="R66" t="s">
        <v>100</v>
      </c>
      <c r="S66" t="s">
        <v>329</v>
      </c>
      <c r="AD66" s="37"/>
      <c r="AE66" s="37"/>
      <c r="AH66" s="37"/>
      <c r="AI66" s="37"/>
      <c r="AJ66" t="s">
        <v>111</v>
      </c>
    </row>
    <row r="67" spans="1:36" s="36" customFormat="1" ht="15" x14ac:dyDescent="0.25">
      <c r="A67">
        <v>2.99</v>
      </c>
      <c r="B67">
        <v>3.63</v>
      </c>
      <c r="C67">
        <v>2.33</v>
      </c>
      <c r="D67" s="20">
        <f t="shared" si="0"/>
        <v>3.9114803555252209E-2</v>
      </c>
      <c r="E67" s="17">
        <f>IF(OR($A67="",$B67="",$C67=""),"",A67*'MPTO_working_3-way'!$I66)</f>
        <v>3.1040170022983338</v>
      </c>
      <c r="F67" s="21">
        <f>IF(OR($A67="",$B67="",$C67=""),"",B67*'MPTO_working_3-way'!$I66)</f>
        <v>3.7684219793789131</v>
      </c>
      <c r="G67" s="22">
        <f>IF(OR($A67="",$B67="",$C67=""),"",C67*'MPTO_working_3-way'!$I66)</f>
        <v>2.4188493696839859</v>
      </c>
      <c r="H67" s="17"/>
      <c r="I67" s="21"/>
      <c r="J67" s="22"/>
      <c r="K67" s="17"/>
      <c r="L67" s="21"/>
      <c r="M67" s="22"/>
      <c r="N67" s="23">
        <f t="shared" si="4"/>
        <v>32.216318379041141</v>
      </c>
      <c r="O67" s="24">
        <f t="shared" si="5"/>
        <v>26.536306323232239</v>
      </c>
      <c r="P67" s="24">
        <f t="shared" si="6"/>
        <v>41.341970795421894</v>
      </c>
      <c r="Q67" t="s">
        <v>172</v>
      </c>
      <c r="R67" t="s">
        <v>119</v>
      </c>
      <c r="S67" t="s">
        <v>329</v>
      </c>
      <c r="AD67" s="37"/>
      <c r="AE67" s="37"/>
      <c r="AH67" s="37"/>
      <c r="AI67" s="37"/>
      <c r="AJ67" t="s">
        <v>261</v>
      </c>
    </row>
    <row r="68" spans="1:36" s="36" customFormat="1" ht="15" x14ac:dyDescent="0.25">
      <c r="A68">
        <v>2.54</v>
      </c>
      <c r="B68">
        <v>3.71</v>
      </c>
      <c r="C68">
        <v>2.66</v>
      </c>
      <c r="D68" s="20">
        <f t="shared" ref="D68:D122" si="7">IF(OR($A68="",$B68="",$C68=""),"",(1/A68)+(1/B68)+(1/C68)-1)</f>
        <v>3.9182416001376286E-2</v>
      </c>
      <c r="E68" s="17">
        <f>IF(OR($A68="",$B68="",$C68=""),"",A68*'MPTO_working_3-way'!$I67)</f>
        <v>2.6217894242144322</v>
      </c>
      <c r="F68" s="21">
        <f>IF(OR($A68="",$B68="",$C68=""),"",B68*'MPTO_working_3-way'!$I67)</f>
        <v>3.8294640802502138</v>
      </c>
      <c r="G68" s="22">
        <f>IF(OR($A68="",$B68="",$C68=""),"",C68*'MPTO_working_3-way'!$I67)</f>
        <v>2.7456534915001538</v>
      </c>
      <c r="H68" s="17"/>
      <c r="I68" s="21"/>
      <c r="J68" s="22"/>
      <c r="K68" s="17"/>
      <c r="L68" s="21"/>
      <c r="M68" s="22"/>
      <c r="N68" s="23">
        <f t="shared" si="4"/>
        <v>38.141888542388578</v>
      </c>
      <c r="O68" s="24">
        <f t="shared" si="5"/>
        <v>26.113314527673044</v>
      </c>
      <c r="P68" s="24">
        <f t="shared" si="6"/>
        <v>36.421201841228182</v>
      </c>
      <c r="Q68" t="s">
        <v>177</v>
      </c>
      <c r="R68" t="s">
        <v>176</v>
      </c>
      <c r="S68" t="s">
        <v>329</v>
      </c>
      <c r="AD68" s="37"/>
      <c r="AE68" s="37"/>
      <c r="AH68" s="37"/>
      <c r="AI68" s="37"/>
      <c r="AJ68" t="s">
        <v>261</v>
      </c>
    </row>
    <row r="69" spans="1:36" s="36" customFormat="1" ht="15" x14ac:dyDescent="0.25">
      <c r="A69">
        <v>1.96</v>
      </c>
      <c r="B69">
        <v>3.53</v>
      </c>
      <c r="C69">
        <v>4.03</v>
      </c>
      <c r="D69" s="20">
        <f t="shared" si="7"/>
        <v>4.1629158429200119E-2</v>
      </c>
      <c r="E69" s="17">
        <f>IF(OR($A69="",$B69="",$C69=""),"",A69*'MPTO_working_3-way'!$I68)</f>
        <v>2.0366650149682943</v>
      </c>
      <c r="F69" s="21">
        <f>IF(OR($A69="",$B69="",$C69=""),"",B69*'MPTO_working_3-way'!$I68)</f>
        <v>3.6680752565500403</v>
      </c>
      <c r="G69" s="22">
        <f>IF(OR($A69="",$B69="",$C69=""),"",C69*'MPTO_working_3-way'!$I68)</f>
        <v>4.1876326583276668</v>
      </c>
      <c r="H69" s="17"/>
      <c r="I69" s="21"/>
      <c r="J69" s="22"/>
      <c r="K69" s="17"/>
      <c r="L69" s="21"/>
      <c r="M69" s="22"/>
      <c r="N69" s="23">
        <f t="shared" ref="N69:N122" si="8">(1/E69)* 100</f>
        <v>49.099876152955247</v>
      </c>
      <c r="O69" s="24">
        <f t="shared" ref="O69:O122" si="9">(1/F69)* 100</f>
        <v>27.262254181244273</v>
      </c>
      <c r="P69" s="24">
        <f t="shared" ref="P69:P122" si="10">(1/G69)* 100</f>
        <v>23.879840511114708</v>
      </c>
      <c r="Q69" t="s">
        <v>175</v>
      </c>
      <c r="R69" t="s">
        <v>174</v>
      </c>
      <c r="S69" t="s">
        <v>329</v>
      </c>
      <c r="AD69" s="37"/>
      <c r="AE69" s="37"/>
      <c r="AH69" s="37"/>
      <c r="AI69" s="37"/>
      <c r="AJ69" t="s">
        <v>261</v>
      </c>
    </row>
    <row r="70" spans="1:36" s="36" customFormat="1" ht="15" x14ac:dyDescent="0.25">
      <c r="A70">
        <v>1.45</v>
      </c>
      <c r="B70">
        <v>5.03</v>
      </c>
      <c r="C70">
        <v>6.92</v>
      </c>
      <c r="D70" s="20">
        <f t="shared" si="7"/>
        <v>3.2970999991678518E-2</v>
      </c>
      <c r="E70" s="17">
        <f>IF(OR($A70="",$B70="",$C70=""),"",A70*'MPTO_working_3-way'!$I69)</f>
        <v>1.5068145032019955</v>
      </c>
      <c r="F70" s="21">
        <f>IF(OR($A70="",$B70="",$C70=""),"",B70*'MPTO_working_3-way'!$I69)</f>
        <v>5.2270875524869229</v>
      </c>
      <c r="G70" s="22">
        <f>IF(OR($A70="",$B70="",$C70=""),"",C70*'MPTO_working_3-way'!$I69)</f>
        <v>7.1911423187295238</v>
      </c>
      <c r="H70" s="17"/>
      <c r="I70" s="21"/>
      <c r="J70" s="22"/>
      <c r="K70" s="17"/>
      <c r="L70" s="21"/>
      <c r="M70" s="22"/>
      <c r="N70" s="23">
        <f t="shared" si="8"/>
        <v>66.36516955968969</v>
      </c>
      <c r="O70" s="24">
        <f t="shared" si="9"/>
        <v>19.13111249732605</v>
      </c>
      <c r="P70" s="24">
        <f t="shared" si="10"/>
        <v>13.905996511784686</v>
      </c>
      <c r="Q70" t="s">
        <v>179</v>
      </c>
      <c r="R70" t="s">
        <v>134</v>
      </c>
      <c r="S70" t="s">
        <v>329</v>
      </c>
      <c r="AD70" s="37"/>
      <c r="AE70" s="37"/>
      <c r="AH70" s="37"/>
      <c r="AI70" s="37"/>
      <c r="AJ70" t="s">
        <v>266</v>
      </c>
    </row>
    <row r="71" spans="1:36" s="36" customFormat="1" ht="15" x14ac:dyDescent="0.25">
      <c r="A71">
        <v>1.87</v>
      </c>
      <c r="B71">
        <v>3.47</v>
      </c>
      <c r="C71">
        <v>4.59</v>
      </c>
      <c r="D71" s="20">
        <f t="shared" si="7"/>
        <v>4.0808720076392468E-2</v>
      </c>
      <c r="E71" s="17">
        <f>IF(OR($A71="",$B71="",$C71=""),"",A71*'MPTO_working_3-way'!$I70)</f>
        <v>1.9478465262626043</v>
      </c>
      <c r="F71" s="21">
        <f>IF(OR($A71="",$B71="",$C71=""),"",B71*'MPTO_working_3-way'!$I70)</f>
        <v>3.6144531797493245</v>
      </c>
      <c r="G71" s="22">
        <f>IF(OR($A71="",$B71="",$C71=""),"",C71*'MPTO_working_3-way'!$I70)</f>
        <v>4.7810778371900282</v>
      </c>
      <c r="H71" s="17"/>
      <c r="I71" s="21"/>
      <c r="J71" s="22"/>
      <c r="K71" s="17"/>
      <c r="L71" s="21"/>
      <c r="M71" s="22"/>
      <c r="N71" s="23">
        <f t="shared" si="8"/>
        <v>51.338746996598964</v>
      </c>
      <c r="O71" s="24">
        <f t="shared" si="9"/>
        <v>27.666702271942384</v>
      </c>
      <c r="P71" s="24">
        <f t="shared" si="10"/>
        <v>20.91578581342921</v>
      </c>
      <c r="Q71" t="s">
        <v>309</v>
      </c>
      <c r="R71" t="s">
        <v>306</v>
      </c>
      <c r="S71" t="s">
        <v>329</v>
      </c>
      <c r="AD71" s="37"/>
      <c r="AE71" s="37"/>
      <c r="AH71" s="37"/>
      <c r="AI71" s="37"/>
      <c r="AJ71" t="s">
        <v>262</v>
      </c>
    </row>
    <row r="72" spans="1:36" s="36" customFormat="1" ht="15" x14ac:dyDescent="0.25">
      <c r="A72">
        <v>1.89</v>
      </c>
      <c r="B72">
        <v>3.35</v>
      </c>
      <c r="C72">
        <v>4.92</v>
      </c>
      <c r="D72" s="20">
        <f t="shared" si="7"/>
        <v>3.0860024307421519E-2</v>
      </c>
      <c r="E72" s="17">
        <f>IF(OR($A72="",$B72="",$C72=""),"",A72*'MPTO_working_3-way'!$I71)</f>
        <v>1.9523151899842723</v>
      </c>
      <c r="F72" s="21">
        <f>IF(OR($A72="",$B72="",$C72=""),"",B72*'MPTO_working_3-way'!$I71)</f>
        <v>3.460452849972123</v>
      </c>
      <c r="G72" s="22">
        <f>IF(OR($A72="",$B72="",$C72=""),"",C72*'MPTO_working_3-way'!$I71)</f>
        <v>5.0822173199590583</v>
      </c>
      <c r="H72" s="17"/>
      <c r="I72" s="21"/>
      <c r="J72" s="22"/>
      <c r="K72" s="17"/>
      <c r="L72" s="21"/>
      <c r="M72" s="22"/>
      <c r="N72" s="23">
        <f t="shared" si="8"/>
        <v>51.221237489222005</v>
      </c>
      <c r="O72" s="24">
        <f t="shared" si="9"/>
        <v>28.897951896904356</v>
      </c>
      <c r="P72" s="24">
        <f t="shared" si="10"/>
        <v>19.676450986713331</v>
      </c>
      <c r="Q72" t="s">
        <v>288</v>
      </c>
      <c r="R72" t="s">
        <v>323</v>
      </c>
      <c r="S72" t="s">
        <v>329</v>
      </c>
      <c r="AD72" s="37"/>
      <c r="AE72" s="37"/>
      <c r="AH72" s="37"/>
      <c r="AI72" s="37"/>
      <c r="AJ72" t="s">
        <v>298</v>
      </c>
    </row>
    <row r="73" spans="1:36" s="36" customFormat="1" ht="15" x14ac:dyDescent="0.25">
      <c r="A73">
        <v>3.67</v>
      </c>
      <c r="B73">
        <v>3.42</v>
      </c>
      <c r="C73">
        <v>2.16</v>
      </c>
      <c r="D73" s="20">
        <f t="shared" si="7"/>
        <v>2.7840187814373918E-2</v>
      </c>
      <c r="E73" s="17">
        <f>IF(OR($A73="",$B73="",$C73=""),"",A73*'MPTO_working_3-way'!$I72)</f>
        <v>3.8197680026803602</v>
      </c>
      <c r="F73" s="21">
        <f>IF(OR($A73="",$B73="",$C73=""),"",B73*'MPTO_working_3-way'!$I72)</f>
        <v>3.5595658226612623</v>
      </c>
      <c r="G73" s="22">
        <f>IF(OR($A73="",$B73="",$C73=""),"",C73*'MPTO_working_3-way'!$I72)</f>
        <v>2.248146835365008</v>
      </c>
      <c r="H73" s="17"/>
      <c r="I73" s="21"/>
      <c r="J73" s="22"/>
      <c r="K73" s="17"/>
      <c r="L73" s="21"/>
      <c r="M73" s="22"/>
      <c r="N73" s="23">
        <f t="shared" si="8"/>
        <v>26.179600418095873</v>
      </c>
      <c r="O73" s="24">
        <f t="shared" si="9"/>
        <v>28.093313898950832</v>
      </c>
      <c r="P73" s="24">
        <f t="shared" si="10"/>
        <v>44.481080340005477</v>
      </c>
      <c r="Q73" t="s">
        <v>286</v>
      </c>
      <c r="R73" t="s">
        <v>281</v>
      </c>
      <c r="S73" t="s">
        <v>329</v>
      </c>
      <c r="AD73" s="37"/>
      <c r="AE73" s="37"/>
      <c r="AH73" s="37"/>
      <c r="AI73" s="37"/>
      <c r="AJ73" t="s">
        <v>298</v>
      </c>
    </row>
    <row r="74" spans="1:36" s="36" customFormat="1" ht="15" x14ac:dyDescent="0.25">
      <c r="A74">
        <v>2.61</v>
      </c>
      <c r="B74">
        <v>3.8</v>
      </c>
      <c r="C74">
        <v>2.62</v>
      </c>
      <c r="D74" s="20">
        <f t="shared" si="7"/>
        <v>2.7979046501926508E-2</v>
      </c>
      <c r="E74" s="17">
        <f>IF(OR($A74="",$B74="",$C74=""),"",A74*'MPTO_working_3-way'!$I73)</f>
        <v>2.69054466344237</v>
      </c>
      <c r="F74" s="21">
        <f>IF(OR($A74="",$B74="",$C74=""),"",B74*'MPTO_working_3-way'!$I73)</f>
        <v>3.9172680923682015</v>
      </c>
      <c r="G74" s="22">
        <f>IF(OR($A74="",$B74="",$C74=""),"",C74*'MPTO_working_3-way'!$I73)</f>
        <v>2.7008532636854445</v>
      </c>
      <c r="H74" s="17"/>
      <c r="I74" s="21"/>
      <c r="J74" s="22"/>
      <c r="K74" s="17"/>
      <c r="L74" s="21"/>
      <c r="M74" s="22"/>
      <c r="N74" s="23">
        <f t="shared" si="8"/>
        <v>37.167195682994816</v>
      </c>
      <c r="O74" s="24">
        <f t="shared" si="9"/>
        <v>25.527994929635916</v>
      </c>
      <c r="P74" s="24">
        <f t="shared" si="10"/>
        <v>37.025336157487196</v>
      </c>
      <c r="Q74" t="s">
        <v>324</v>
      </c>
      <c r="R74" t="s">
        <v>292</v>
      </c>
      <c r="S74" t="s">
        <v>329</v>
      </c>
      <c r="AD74" s="37"/>
      <c r="AE74" s="37"/>
      <c r="AH74" s="37"/>
      <c r="AI74" s="37"/>
      <c r="AJ74" t="s">
        <v>298</v>
      </c>
    </row>
    <row r="75" spans="1:36" s="36" customFormat="1" ht="15" x14ac:dyDescent="0.25">
      <c r="A75">
        <v>2.91</v>
      </c>
      <c r="B75">
        <v>3</v>
      </c>
      <c r="C75">
        <v>2.85</v>
      </c>
      <c r="D75" s="20">
        <f t="shared" si="7"/>
        <v>2.7853137999638289E-2</v>
      </c>
      <c r="E75" s="17">
        <f>IF(OR($A75="",$B75="",$C75=""),"",A75*'MPTO_working_3-way'!$I74)</f>
        <v>2.9910149465398281</v>
      </c>
      <c r="F75" s="21">
        <f>IF(OR($A75="",$B75="",$C75=""),"",B75*'MPTO_working_3-way'!$I74)</f>
        <v>3.0835205634431215</v>
      </c>
      <c r="G75" s="22">
        <f>IF(OR($A75="",$B75="",$C75=""),"",C75*'MPTO_working_3-way'!$I74)</f>
        <v>2.9293445352709657</v>
      </c>
      <c r="H75" s="17"/>
      <c r="I75" s="21"/>
      <c r="J75" s="22"/>
      <c r="K75" s="17"/>
      <c r="L75" s="21"/>
      <c r="M75" s="22"/>
      <c r="N75" s="23">
        <f t="shared" si="8"/>
        <v>33.43346716327364</v>
      </c>
      <c r="O75" s="24">
        <f t="shared" si="9"/>
        <v>32.430463148375431</v>
      </c>
      <c r="P75" s="24">
        <f t="shared" si="10"/>
        <v>34.137329629868873</v>
      </c>
      <c r="Q75" t="s">
        <v>293</v>
      </c>
      <c r="R75" t="s">
        <v>276</v>
      </c>
      <c r="S75" t="s">
        <v>329</v>
      </c>
      <c r="AD75" s="37"/>
      <c r="AE75" s="37"/>
      <c r="AH75" s="37"/>
      <c r="AI75" s="37"/>
      <c r="AJ75" t="s">
        <v>298</v>
      </c>
    </row>
    <row r="76" spans="1:36" s="36" customFormat="1" ht="15" x14ac:dyDescent="0.25">
      <c r="A76">
        <v>2.82</v>
      </c>
      <c r="B76">
        <v>3.3</v>
      </c>
      <c r="C76">
        <v>2.71</v>
      </c>
      <c r="D76" s="20">
        <f t="shared" si="7"/>
        <v>2.6643922145217491E-2</v>
      </c>
      <c r="E76" s="17">
        <f>IF(OR($A76="",$B76="",$C76=""),"",A76*'MPTO_working_3-way'!$I75)</f>
        <v>2.8989009111354327</v>
      </c>
      <c r="F76" s="21">
        <f>IF(OR($A76="",$B76="",$C76=""),"",B76*'MPTO_working_3-way'!$I75)</f>
        <v>3.3923308534563574</v>
      </c>
      <c r="G76" s="22">
        <f>IF(OR($A76="",$B76="",$C76=""),"",C76*'MPTO_working_3-way'!$I75)</f>
        <v>2.785823216020221</v>
      </c>
      <c r="H76" s="17"/>
      <c r="I76" s="21"/>
      <c r="J76" s="22"/>
      <c r="K76" s="17"/>
      <c r="L76" s="21"/>
      <c r="M76" s="22"/>
      <c r="N76" s="23">
        <f t="shared" si="8"/>
        <v>34.495832408715309</v>
      </c>
      <c r="O76" s="24">
        <f t="shared" si="9"/>
        <v>29.478256785629448</v>
      </c>
      <c r="P76" s="24">
        <f t="shared" si="10"/>
        <v>35.89603224818346</v>
      </c>
      <c r="Q76" t="s">
        <v>325</v>
      </c>
      <c r="R76" t="s">
        <v>184</v>
      </c>
      <c r="S76" t="s">
        <v>329</v>
      </c>
      <c r="AD76" s="37"/>
      <c r="AE76" s="37"/>
      <c r="AH76" s="37"/>
      <c r="AI76" s="37"/>
      <c r="AJ76" t="s">
        <v>69</v>
      </c>
    </row>
    <row r="77" spans="1:36" s="36" customFormat="1" ht="15" x14ac:dyDescent="0.25">
      <c r="A77">
        <v>2.27</v>
      </c>
      <c r="B77">
        <v>3</v>
      </c>
      <c r="C77">
        <v>3.93</v>
      </c>
      <c r="D77" s="20">
        <f t="shared" si="7"/>
        <v>2.8314893903218286E-2</v>
      </c>
      <c r="E77" s="17">
        <f>IF(OR($A77="",$B77="",$C77=""),"",A77*'MPTO_working_3-way'!$I76)</f>
        <v>2.3332266232591787</v>
      </c>
      <c r="F77" s="21">
        <f>IF(OR($A77="",$B77="",$C77=""),"",B77*'MPTO_working_3-way'!$I76)</f>
        <v>3.0835594139989149</v>
      </c>
      <c r="G77" s="22">
        <f>IF(OR($A77="",$B77="",$C77=""),"",C77*'MPTO_working_3-way'!$I76)</f>
        <v>4.0394628323385788</v>
      </c>
      <c r="H77" s="17"/>
      <c r="I77" s="21"/>
      <c r="J77" s="22"/>
      <c r="K77" s="17"/>
      <c r="L77" s="21"/>
      <c r="M77" s="22"/>
      <c r="N77" s="23">
        <f t="shared" si="8"/>
        <v>42.859102927736409</v>
      </c>
      <c r="O77" s="24">
        <f t="shared" si="9"/>
        <v>32.430054548653878</v>
      </c>
      <c r="P77" s="24">
        <f t="shared" si="10"/>
        <v>24.755766831033494</v>
      </c>
      <c r="Q77" t="s">
        <v>273</v>
      </c>
      <c r="R77" t="s">
        <v>326</v>
      </c>
      <c r="S77" t="s">
        <v>329</v>
      </c>
      <c r="AD77" s="37"/>
      <c r="AE77" s="37"/>
      <c r="AH77" s="37"/>
      <c r="AI77" s="37"/>
      <c r="AJ77" t="s">
        <v>69</v>
      </c>
    </row>
    <row r="78" spans="1:36" s="36" customFormat="1" ht="15" x14ac:dyDescent="0.25">
      <c r="A78">
        <v>3.51</v>
      </c>
      <c r="B78">
        <v>3.18</v>
      </c>
      <c r="C78">
        <v>2.33</v>
      </c>
      <c r="D78" s="20">
        <f t="shared" si="7"/>
        <v>2.8550243061539415E-2</v>
      </c>
      <c r="E78" s="17">
        <f>IF(OR($A78="",$B78="",$C78=""),"",A78*'MPTO_working_3-way'!$I77)</f>
        <v>3.6035201667297132</v>
      </c>
      <c r="F78" s="21">
        <f>IF(OR($A78="",$B78="",$C78=""),"",B78*'MPTO_working_3-way'!$I77)</f>
        <v>3.2647276724217917</v>
      </c>
      <c r="G78" s="22">
        <f>IF(OR($A78="",$B78="",$C78=""),"",C78*'MPTO_working_3-way'!$I77)</f>
        <v>2.3920803385983569</v>
      </c>
      <c r="H78" s="17"/>
      <c r="I78" s="21"/>
      <c r="J78" s="22"/>
      <c r="K78" s="17"/>
      <c r="L78" s="21"/>
      <c r="M78" s="22"/>
      <c r="N78" s="23">
        <f t="shared" si="8"/>
        <v>27.750642530953989</v>
      </c>
      <c r="O78" s="24">
        <f t="shared" si="9"/>
        <v>30.630426189826576</v>
      </c>
      <c r="P78" s="24">
        <f t="shared" si="10"/>
        <v>41.804616001565883</v>
      </c>
      <c r="Q78" t="s">
        <v>140</v>
      </c>
      <c r="R78" t="s">
        <v>246</v>
      </c>
      <c r="S78" t="s">
        <v>329</v>
      </c>
      <c r="AD78" s="37"/>
      <c r="AE78" s="37"/>
      <c r="AH78" s="37"/>
      <c r="AI78" s="37"/>
      <c r="AJ78" t="s">
        <v>69</v>
      </c>
    </row>
    <row r="79" spans="1:36" s="36" customFormat="1" ht="15" x14ac:dyDescent="0.25">
      <c r="A79">
        <v>2.16</v>
      </c>
      <c r="B79">
        <v>3.3</v>
      </c>
      <c r="C79">
        <v>3.8</v>
      </c>
      <c r="D79" s="20">
        <f t="shared" si="7"/>
        <v>2.9151160730108039E-2</v>
      </c>
      <c r="E79" s="17">
        <f>IF(OR($A79="",$B79="",$C79=""),"",A79*'MPTO_working_3-way'!$I78)</f>
        <v>2.2211601708309519</v>
      </c>
      <c r="F79" s="21">
        <f>IF(OR($A79="",$B79="",$C79=""),"",B79*'MPTO_working_3-way'!$I78)</f>
        <v>3.3934391498806202</v>
      </c>
      <c r="G79" s="22">
        <f>IF(OR($A79="",$B79="",$C79=""),"",C79*'MPTO_working_3-way'!$I78)</f>
        <v>3.9075965968322293</v>
      </c>
      <c r="H79" s="17"/>
      <c r="I79" s="21"/>
      <c r="J79" s="22"/>
      <c r="K79" s="17"/>
      <c r="L79" s="21"/>
      <c r="M79" s="22"/>
      <c r="N79" s="23">
        <f t="shared" si="8"/>
        <v>45.021516824061045</v>
      </c>
      <c r="O79" s="24">
        <f t="shared" si="9"/>
        <v>29.468629193930873</v>
      </c>
      <c r="P79" s="24">
        <f t="shared" si="10"/>
        <v>25.591177984203124</v>
      </c>
      <c r="Q79" t="s">
        <v>182</v>
      </c>
      <c r="R79" t="s">
        <v>141</v>
      </c>
      <c r="S79" t="s">
        <v>329</v>
      </c>
      <c r="AD79" s="37"/>
      <c r="AE79" s="37"/>
      <c r="AH79" s="37"/>
      <c r="AI79" s="37"/>
      <c r="AJ79" t="s">
        <v>69</v>
      </c>
    </row>
    <row r="80" spans="1:36" s="36" customFormat="1" ht="15" x14ac:dyDescent="0.25">
      <c r="A80">
        <v>5.55</v>
      </c>
      <c r="B80">
        <v>4.66</v>
      </c>
      <c r="C80">
        <v>1.57</v>
      </c>
      <c r="D80" s="20">
        <f t="shared" si="7"/>
        <v>3.1715130017527571E-2</v>
      </c>
      <c r="E80" s="17">
        <f>IF(OR($A80="",$B80="",$C80=""),"",A80*'MPTO_working_3-way'!$I79)</f>
        <v>5.7084538489915433</v>
      </c>
      <c r="F80" s="21">
        <f>IF(OR($A80="",$B80="",$C80=""),"",B80*'MPTO_working_3-way'!$I79)</f>
        <v>4.7930441326667736</v>
      </c>
      <c r="G80" s="22">
        <f>IF(OR($A80="",$B80="",$C80=""),"",C80*'MPTO_working_3-way'!$I79)</f>
        <v>1.6148238816066169</v>
      </c>
      <c r="H80" s="17"/>
      <c r="I80" s="21"/>
      <c r="J80" s="22"/>
      <c r="K80" s="17"/>
      <c r="L80" s="21"/>
      <c r="M80" s="22"/>
      <c r="N80" s="23">
        <f t="shared" si="8"/>
        <v>17.517878333669287</v>
      </c>
      <c r="O80" s="24">
        <f t="shared" si="9"/>
        <v>20.86356754331857</v>
      </c>
      <c r="P80" s="24">
        <f t="shared" si="10"/>
        <v>61.926257803735361</v>
      </c>
      <c r="Q80" t="s">
        <v>144</v>
      </c>
      <c r="R80" t="s">
        <v>294</v>
      </c>
      <c r="S80" t="s">
        <v>329</v>
      </c>
      <c r="AD80" s="37"/>
      <c r="AE80" s="37"/>
      <c r="AH80" s="37"/>
      <c r="AI80" s="37"/>
      <c r="AJ80" t="s">
        <v>267</v>
      </c>
    </row>
    <row r="81" spans="1:36" s="36" customFormat="1" ht="15" x14ac:dyDescent="0.25">
      <c r="A81">
        <v>1.58</v>
      </c>
      <c r="B81">
        <v>4.46</v>
      </c>
      <c r="C81">
        <v>5.52</v>
      </c>
      <c r="D81" s="20">
        <f t="shared" si="7"/>
        <v>3.8286059331689604E-2</v>
      </c>
      <c r="E81" s="17">
        <f>IF(OR($A81="",$B81="",$C81=""),"",A81*'MPTO_working_3-way'!$I80)</f>
        <v>1.6260588339535709</v>
      </c>
      <c r="F81" s="21">
        <f>IF(OR($A81="",$B81="",$C81=""),"",B81*'MPTO_working_3-way'!$I80)</f>
        <v>4.5900141768562817</v>
      </c>
      <c r="G81" s="22">
        <f>IF(OR($A81="",$B81="",$C81=""),"",C81*'MPTO_working_3-way'!$I80)</f>
        <v>5.6809144072301958</v>
      </c>
      <c r="H81" s="17"/>
      <c r="I81" s="21"/>
      <c r="J81" s="22"/>
      <c r="K81" s="17"/>
      <c r="L81" s="21"/>
      <c r="M81" s="22"/>
      <c r="N81" s="23">
        <f t="shared" si="8"/>
        <v>61.498389794950867</v>
      </c>
      <c r="O81" s="24">
        <f t="shared" si="9"/>
        <v>21.786425084309954</v>
      </c>
      <c r="P81" s="24">
        <f t="shared" si="10"/>
        <v>17.60279997754029</v>
      </c>
      <c r="Q81" t="s">
        <v>146</v>
      </c>
      <c r="R81" t="s">
        <v>187</v>
      </c>
      <c r="S81" t="s">
        <v>329</v>
      </c>
      <c r="AD81" s="37"/>
      <c r="AE81" s="37"/>
      <c r="AH81" s="37"/>
      <c r="AI81" s="37"/>
      <c r="AJ81" t="s">
        <v>267</v>
      </c>
    </row>
    <row r="82" spans="1:36" s="36" customFormat="1" ht="15" x14ac:dyDescent="0.25">
      <c r="A82">
        <v>3.29</v>
      </c>
      <c r="B82">
        <v>3.63</v>
      </c>
      <c r="C82">
        <v>2.23</v>
      </c>
      <c r="D82" s="20">
        <f t="shared" si="7"/>
        <v>2.7863954718609474E-2</v>
      </c>
      <c r="E82" s="17">
        <f>IF(OR($A82="",$B82="",$C82=""),"",A82*'MPTO_working_3-way'!$I81)</f>
        <v>3.3943427777576658</v>
      </c>
      <c r="F82" s="21">
        <f>IF(OR($A82="",$B82="",$C82=""),"",B82*'MPTO_working_3-way'!$I81)</f>
        <v>3.7451259219636248</v>
      </c>
      <c r="G82" s="22">
        <f>IF(OR($A82="",$B82="",$C82=""),"",C82*'MPTO_working_3-way'!$I81)</f>
        <v>2.3007247399390867</v>
      </c>
      <c r="H82" s="17"/>
      <c r="I82" s="21"/>
      <c r="J82" s="22"/>
      <c r="K82" s="17"/>
      <c r="L82" s="21"/>
      <c r="M82" s="22"/>
      <c r="N82" s="23">
        <f t="shared" si="8"/>
        <v>29.460784177507531</v>
      </c>
      <c r="O82" s="24">
        <f t="shared" si="9"/>
        <v>26.701371885399389</v>
      </c>
      <c r="P82" s="24">
        <f t="shared" si="10"/>
        <v>43.46456499730931</v>
      </c>
      <c r="Q82" t="s">
        <v>190</v>
      </c>
      <c r="R82" t="s">
        <v>189</v>
      </c>
      <c r="S82" t="s">
        <v>329</v>
      </c>
      <c r="AD82" s="37"/>
      <c r="AE82" s="37"/>
      <c r="AH82" s="37"/>
      <c r="AI82" s="37"/>
      <c r="AJ82" t="s">
        <v>267</v>
      </c>
    </row>
    <row r="83" spans="1:36" s="36" customFormat="1" ht="15" x14ac:dyDescent="0.25">
      <c r="A83">
        <v>2.31</v>
      </c>
      <c r="B83">
        <v>3.37</v>
      </c>
      <c r="C83">
        <v>3.23</v>
      </c>
      <c r="D83" s="20">
        <f t="shared" si="7"/>
        <v>3.9233861164757577E-2</v>
      </c>
      <c r="E83" s="17">
        <f>IF(OR($A83="",$B83="",$C83=""),"",A83*'MPTO_working_3-way'!$I82)</f>
        <v>2.3984407970562032</v>
      </c>
      <c r="F83" s="21">
        <f>IF(OR($A83="",$B83="",$C83=""),"",B83*'MPTO_working_3-way'!$I82)</f>
        <v>3.499024019947794</v>
      </c>
      <c r="G83" s="22">
        <f>IF(OR($A83="",$B83="",$C83=""),"",C83*'MPTO_working_3-way'!$I82)</f>
        <v>3.3536639716413572</v>
      </c>
      <c r="H83" s="17"/>
      <c r="I83" s="21"/>
      <c r="J83" s="22"/>
      <c r="K83" s="17"/>
      <c r="L83" s="21"/>
      <c r="M83" s="22"/>
      <c r="N83" s="23">
        <f t="shared" si="8"/>
        <v>41.693753759833449</v>
      </c>
      <c r="O83" s="24">
        <f t="shared" si="9"/>
        <v>28.579397977808686</v>
      </c>
      <c r="P83" s="24">
        <f t="shared" si="10"/>
        <v>29.818133493874697</v>
      </c>
      <c r="Q83" t="s">
        <v>248</v>
      </c>
      <c r="R83" t="s">
        <v>297</v>
      </c>
      <c r="S83" t="s">
        <v>329</v>
      </c>
      <c r="AD83" s="37"/>
      <c r="AE83" s="37"/>
      <c r="AH83" s="37"/>
      <c r="AI83" s="37"/>
      <c r="AJ83" t="s">
        <v>263</v>
      </c>
    </row>
    <row r="84" spans="1:36" s="36" customFormat="1" ht="15" x14ac:dyDescent="0.25">
      <c r="A84">
        <v>1.49</v>
      </c>
      <c r="B84">
        <v>4.37</v>
      </c>
      <c r="C84">
        <v>6.99</v>
      </c>
      <c r="D84" s="20">
        <f t="shared" si="7"/>
        <v>4.3035407994469921E-2</v>
      </c>
      <c r="E84" s="17">
        <f>IF(OR($A84="",$B84="",$C84=""),"",A84*'MPTO_working_3-way'!$I83)</f>
        <v>1.5315172925307281</v>
      </c>
      <c r="F84" s="21">
        <f>IF(OR($A84="",$B84="",$C84=""),"",B84*'MPTO_working_3-way'!$I83)</f>
        <v>4.4917654821203232</v>
      </c>
      <c r="G84" s="22">
        <f>IF(OR($A84="",$B84="",$C84=""),"",C84*'MPTO_working_3-way'!$I83)</f>
        <v>7.1847690434830804</v>
      </c>
      <c r="H84" s="17"/>
      <c r="I84" s="21"/>
      <c r="J84" s="22"/>
      <c r="K84" s="17"/>
      <c r="L84" s="21"/>
      <c r="M84" s="22"/>
      <c r="N84" s="23">
        <f t="shared" si="8"/>
        <v>65.294724707128054</v>
      </c>
      <c r="O84" s="24">
        <f t="shared" si="9"/>
        <v>22.262961055748466</v>
      </c>
      <c r="P84" s="24">
        <f t="shared" si="10"/>
        <v>13.918331876054477</v>
      </c>
      <c r="Q84" t="s">
        <v>296</v>
      </c>
      <c r="R84" t="s">
        <v>122</v>
      </c>
      <c r="S84" t="s">
        <v>329</v>
      </c>
      <c r="AD84" s="37"/>
      <c r="AE84" s="37"/>
      <c r="AH84" s="37"/>
      <c r="AI84" s="37"/>
      <c r="AJ84" t="s">
        <v>263</v>
      </c>
    </row>
    <row r="85" spans="1:36" s="36" customFormat="1" ht="15" x14ac:dyDescent="0.25">
      <c r="A85">
        <v>1.66</v>
      </c>
      <c r="B85">
        <v>4</v>
      </c>
      <c r="C85">
        <v>5.25</v>
      </c>
      <c r="D85" s="20">
        <f t="shared" si="7"/>
        <v>4.2885829030407496E-2</v>
      </c>
      <c r="E85" s="17">
        <f>IF(OR($A85="",$B85="",$C85=""),"",A85*'MPTO_working_3-way'!$I84)</f>
        <v>1.7251282095334974</v>
      </c>
      <c r="F85" s="21">
        <f>IF(OR($A85="",$B85="",$C85=""),"",B85*'MPTO_working_3-way'!$I84)</f>
        <v>4.1569354446590303</v>
      </c>
      <c r="G85" s="22">
        <f>IF(OR($A85="",$B85="",$C85=""),"",C85*'MPTO_working_3-way'!$I84)</f>
        <v>5.4559777711149771</v>
      </c>
      <c r="H85" s="17"/>
      <c r="I85" s="21"/>
      <c r="J85" s="22"/>
      <c r="K85" s="17"/>
      <c r="L85" s="21"/>
      <c r="M85" s="22"/>
      <c r="N85" s="23">
        <f t="shared" si="8"/>
        <v>57.966706153997464</v>
      </c>
      <c r="O85" s="24">
        <f t="shared" si="9"/>
        <v>24.056183053908942</v>
      </c>
      <c r="P85" s="24">
        <f t="shared" si="10"/>
        <v>18.328520422025861</v>
      </c>
      <c r="Q85" t="s">
        <v>295</v>
      </c>
      <c r="R85" t="s">
        <v>191</v>
      </c>
      <c r="S85" t="s">
        <v>329</v>
      </c>
      <c r="AD85" s="37"/>
      <c r="AE85" s="37"/>
      <c r="AH85" s="37"/>
      <c r="AI85" s="37"/>
      <c r="AJ85" t="s">
        <v>263</v>
      </c>
    </row>
    <row r="86" spans="1:36" s="36" customFormat="1" ht="15" x14ac:dyDescent="0.25">
      <c r="A86">
        <v>1.32</v>
      </c>
      <c r="B86">
        <v>4.96</v>
      </c>
      <c r="C86">
        <v>9.4600000000000009</v>
      </c>
      <c r="D86" s="20">
        <f t="shared" si="7"/>
        <v>6.4896906044693115E-2</v>
      </c>
      <c r="E86" s="17">
        <f>IF(OR($A86="",$B86="",$C86=""),"",A86*'MPTO_working_3-way'!$I85)</f>
        <v>1.3768067385527003</v>
      </c>
      <c r="F86" s="21">
        <f>IF(OR($A86="",$B86="",$C86=""),"",B86*'MPTO_working_3-way'!$I85)</f>
        <v>5.1734556236525711</v>
      </c>
      <c r="G86" s="22">
        <f>IF(OR($A86="",$B86="",$C86=""),"",C86*'MPTO_working_3-way'!$I85)</f>
        <v>9.8671149596276866</v>
      </c>
      <c r="H86" s="17"/>
      <c r="I86" s="21"/>
      <c r="J86" s="22"/>
      <c r="K86" s="17"/>
      <c r="L86" s="21"/>
      <c r="M86" s="22"/>
      <c r="N86" s="23">
        <f t="shared" si="8"/>
        <v>72.631835100632955</v>
      </c>
      <c r="O86" s="24">
        <f t="shared" si="9"/>
        <v>19.32943998645877</v>
      </c>
      <c r="P86" s="24">
        <f t="shared" si="10"/>
        <v>10.134674665204598</v>
      </c>
      <c r="Q86" t="s">
        <v>198</v>
      </c>
      <c r="R86" t="s">
        <v>124</v>
      </c>
      <c r="S86" t="s">
        <v>329</v>
      </c>
      <c r="AD86" s="37"/>
      <c r="AE86" s="37"/>
      <c r="AH86" s="37"/>
      <c r="AI86" s="37"/>
      <c r="AJ86" t="s">
        <v>264</v>
      </c>
    </row>
    <row r="87" spans="1:36" s="36" customFormat="1" ht="15" x14ac:dyDescent="0.25">
      <c r="A87">
        <v>1.56</v>
      </c>
      <c r="B87">
        <v>3.66</v>
      </c>
      <c r="C87">
        <v>6.82</v>
      </c>
      <c r="D87" s="20">
        <f t="shared" si="7"/>
        <v>6.0877250723892606E-2</v>
      </c>
      <c r="E87" s="17">
        <f>IF(OR($A87="",$B87="",$C87=""),"",A87*'MPTO_working_3-way'!$I86)</f>
        <v>1.6269018932874357</v>
      </c>
      <c r="F87" s="21">
        <f>IF(OR($A87="",$B87="",$C87=""),"",B87*'MPTO_working_3-way'!$I86)</f>
        <v>3.8169621342512916</v>
      </c>
      <c r="G87" s="22">
        <f>IF(OR($A87="",$B87="",$C87=""),"",C87*'MPTO_working_3-way'!$I86)</f>
        <v>7.1124813539873797</v>
      </c>
      <c r="H87" s="17"/>
      <c r="I87" s="21"/>
      <c r="J87" s="22"/>
      <c r="K87" s="17"/>
      <c r="L87" s="21"/>
      <c r="M87" s="22"/>
      <c r="N87" s="23">
        <f t="shared" si="8"/>
        <v>61.466521375749807</v>
      </c>
      <c r="O87" s="24">
        <f t="shared" si="9"/>
        <v>26.198845176549096</v>
      </c>
      <c r="P87" s="24">
        <f t="shared" si="10"/>
        <v>14.059790813221362</v>
      </c>
      <c r="Q87" t="s">
        <v>196</v>
      </c>
      <c r="R87" t="s">
        <v>152</v>
      </c>
      <c r="S87" t="s">
        <v>329</v>
      </c>
      <c r="AD87" s="37"/>
      <c r="AE87" s="37"/>
      <c r="AH87" s="37"/>
      <c r="AI87" s="37"/>
      <c r="AJ87" t="s">
        <v>264</v>
      </c>
    </row>
    <row r="88" spans="1:36" s="36" customFormat="1" ht="15" x14ac:dyDescent="0.25">
      <c r="A88">
        <v>1.45</v>
      </c>
      <c r="B88">
        <v>4.2</v>
      </c>
      <c r="C88">
        <v>7.4</v>
      </c>
      <c r="D88" s="20">
        <f t="shared" si="7"/>
        <v>6.2885545644166374E-2</v>
      </c>
      <c r="E88" s="17">
        <f>IF(OR($A88="",$B88="",$C88=""),"",A88*'MPTO_working_3-way'!$I87)</f>
        <v>1.5441005137648049</v>
      </c>
      <c r="F88" s="21">
        <f>IF(OR($A88="",$B88="",$C88=""),"",B88*'MPTO_working_3-way'!$I87)</f>
        <v>4.4725670053877113</v>
      </c>
      <c r="G88" s="22">
        <f>IF(OR($A88="",$B88="",$C88=""),"",C88*'MPTO_working_3-way'!$I87)</f>
        <v>7.8802371047307291</v>
      </c>
      <c r="H88" s="17"/>
      <c r="I88" s="21"/>
      <c r="J88" s="22"/>
      <c r="K88" s="17"/>
      <c r="L88" s="21"/>
      <c r="M88" s="22"/>
      <c r="N88" s="23">
        <f t="shared" si="8"/>
        <v>64.762623358100797</v>
      </c>
      <c r="O88" s="24">
        <f t="shared" si="9"/>
        <v>22.358524730772892</v>
      </c>
      <c r="P88" s="24">
        <f t="shared" si="10"/>
        <v>12.689973495844075</v>
      </c>
      <c r="Q88" t="s">
        <v>200</v>
      </c>
      <c r="R88" t="s">
        <v>249</v>
      </c>
      <c r="S88" t="s">
        <v>329</v>
      </c>
      <c r="AD88" s="37"/>
      <c r="AE88" s="37"/>
      <c r="AH88" s="37"/>
      <c r="AI88" s="37"/>
      <c r="AJ88" t="s">
        <v>264</v>
      </c>
    </row>
    <row r="89" spans="1:36" s="36" customFormat="1" ht="15" x14ac:dyDescent="0.25">
      <c r="A89">
        <v>2.67</v>
      </c>
      <c r="B89">
        <v>3.42</v>
      </c>
      <c r="C89">
        <v>2.72</v>
      </c>
      <c r="D89" s="20">
        <f t="shared" si="7"/>
        <v>3.4576554848235297E-2</v>
      </c>
      <c r="E89" s="17">
        <f>IF(OR($A89="",$B89="",$C89=""),"",A89*'MPTO_working_3-way'!$I88)</f>
        <v>2.8325422594327931</v>
      </c>
      <c r="F89" s="21">
        <f>IF(OR($A89="",$B89="",$C89=""),"",B89*'MPTO_working_3-way'!$I88)</f>
        <v>3.6282001974757128</v>
      </c>
      <c r="G89" s="22">
        <f>IF(OR($A89="",$B89="",$C89=""),"",C89*'MPTO_working_3-way'!$I88)</f>
        <v>2.8855861219689882</v>
      </c>
      <c r="H89" s="17"/>
      <c r="I89" s="21"/>
      <c r="J89" s="22"/>
      <c r="K89" s="17"/>
      <c r="L89" s="21"/>
      <c r="M89" s="22"/>
      <c r="N89" s="23">
        <f t="shared" si="8"/>
        <v>35.303974606904767</v>
      </c>
      <c r="O89" s="24">
        <f t="shared" si="9"/>
        <v>27.561874912408115</v>
      </c>
      <c r="P89" s="24">
        <f t="shared" si="10"/>
        <v>34.655004485454313</v>
      </c>
      <c r="Q89" t="s">
        <v>201</v>
      </c>
      <c r="R89" t="s">
        <v>205</v>
      </c>
      <c r="S89" t="s">
        <v>329</v>
      </c>
      <c r="AD89" s="37"/>
      <c r="AE89" s="37"/>
      <c r="AH89" s="37"/>
      <c r="AI89" s="37"/>
      <c r="AJ89" t="s">
        <v>265</v>
      </c>
    </row>
    <row r="90" spans="1:36" s="36" customFormat="1" ht="15" x14ac:dyDescent="0.25">
      <c r="A90">
        <v>3.75</v>
      </c>
      <c r="B90">
        <v>3.52</v>
      </c>
      <c r="C90">
        <v>2.02</v>
      </c>
      <c r="D90" s="20">
        <f t="shared" si="7"/>
        <v>4.5807080708070824E-2</v>
      </c>
      <c r="E90" s="17">
        <f>IF(OR($A90="",$B90="",$C90=""),"",A90*'MPTO_working_3-way'!$I89)</f>
        <v>3.985820796165624</v>
      </c>
      <c r="F90" s="21">
        <f>IF(OR($A90="",$B90="",$C90=""),"",B90*'MPTO_working_3-way'!$I89)</f>
        <v>3.7413571206674656</v>
      </c>
      <c r="G90" s="22">
        <f>IF(OR($A90="",$B90="",$C90=""),"",C90*'MPTO_working_3-way'!$I89)</f>
        <v>2.1470288022012163</v>
      </c>
      <c r="H90" s="17"/>
      <c r="I90" s="21"/>
      <c r="J90" s="22"/>
      <c r="K90" s="17"/>
      <c r="L90" s="21"/>
      <c r="M90" s="22"/>
      <c r="N90" s="23">
        <f t="shared" si="8"/>
        <v>25.088935281837159</v>
      </c>
      <c r="O90" s="24">
        <f t="shared" si="9"/>
        <v>26.728269121275382</v>
      </c>
      <c r="P90" s="24">
        <f t="shared" si="10"/>
        <v>46.57599371628185</v>
      </c>
      <c r="Q90" t="s">
        <v>202</v>
      </c>
      <c r="R90" t="s">
        <v>208</v>
      </c>
      <c r="S90" t="s">
        <v>329</v>
      </c>
      <c r="AD90" s="37"/>
      <c r="AE90" s="37"/>
      <c r="AH90" s="37"/>
      <c r="AI90" s="37"/>
      <c r="AJ90" t="s">
        <v>265</v>
      </c>
    </row>
    <row r="91" spans="1:36" s="36" customFormat="1" ht="15" x14ac:dyDescent="0.25">
      <c r="A91">
        <v>2.1800000000000002</v>
      </c>
      <c r="B91">
        <v>3.43</v>
      </c>
      <c r="C91">
        <v>3.39</v>
      </c>
      <c r="D91" s="20">
        <f t="shared" si="7"/>
        <v>4.5246036572111459E-2</v>
      </c>
      <c r="E91" s="17">
        <f>IF(OR($A91="",$B91="",$C91=""),"",A91*'MPTO_working_3-way'!$I90)</f>
        <v>2.2553768895691531</v>
      </c>
      <c r="F91" s="21">
        <f>IF(OR($A91="",$B91="",$C91=""),"",B91*'MPTO_working_3-way'!$I90)</f>
        <v>3.5485975831294474</v>
      </c>
      <c r="G91" s="22">
        <f>IF(OR($A91="",$B91="",$C91=""),"",C91*'MPTO_working_3-way'!$I90)</f>
        <v>3.5072145209355177</v>
      </c>
      <c r="H91" s="17"/>
      <c r="I91" s="21"/>
      <c r="J91" s="22"/>
      <c r="K91" s="17"/>
      <c r="L91" s="21"/>
      <c r="M91" s="22"/>
      <c r="N91" s="23">
        <f t="shared" si="8"/>
        <v>44.338487488493818</v>
      </c>
      <c r="O91" s="24">
        <f t="shared" si="9"/>
        <v>28.180146567031056</v>
      </c>
      <c r="P91" s="24">
        <f t="shared" si="10"/>
        <v>28.512655671066824</v>
      </c>
      <c r="Q91" t="s">
        <v>155</v>
      </c>
      <c r="R91" t="s">
        <v>204</v>
      </c>
      <c r="S91" t="s">
        <v>329</v>
      </c>
      <c r="AD91" s="37"/>
      <c r="AE91" s="37"/>
      <c r="AH91" s="37"/>
      <c r="AI91" s="37"/>
      <c r="AJ91" t="s">
        <v>265</v>
      </c>
    </row>
    <row r="92" spans="1:36" s="36" customFormat="1" ht="15" x14ac:dyDescent="0.25">
      <c r="A92">
        <v>1.94</v>
      </c>
      <c r="B92">
        <v>3.85</v>
      </c>
      <c r="C92">
        <v>3.67</v>
      </c>
      <c r="D92" s="20">
        <f t="shared" si="7"/>
        <v>4.7683741298730542E-2</v>
      </c>
      <c r="E92" s="17">
        <f>IF(OR($A92="",$B92="",$C92=""),"",A92*'MPTO_working_3-way'!$I91)</f>
        <v>2.0288657365736573</v>
      </c>
      <c r="F92" s="21">
        <f>IF(OR($A92="",$B92="",$C92=""),"",B92*'MPTO_working_3-way'!$I91)</f>
        <v>4.0263572607260727</v>
      </c>
      <c r="G92" s="22">
        <f>IF(OR($A92="",$B92="",$C92=""),"",C92*'MPTO_working_3-way'!$I91)</f>
        <v>3.8381119861986197</v>
      </c>
      <c r="H92" s="17"/>
      <c r="I92" s="21"/>
      <c r="J92" s="22"/>
      <c r="K92" s="17"/>
      <c r="L92" s="21"/>
      <c r="M92" s="22"/>
      <c r="N92" s="23">
        <f t="shared" si="8"/>
        <v>49.288623784873863</v>
      </c>
      <c r="O92" s="24">
        <f t="shared" si="9"/>
        <v>24.836345491598777</v>
      </c>
      <c r="P92" s="24">
        <f t="shared" si="10"/>
        <v>26.054476878107714</v>
      </c>
      <c r="Q92" t="s">
        <v>158</v>
      </c>
      <c r="R92" t="s">
        <v>154</v>
      </c>
      <c r="S92" t="s">
        <v>329</v>
      </c>
      <c r="AD92" s="37"/>
      <c r="AE92" s="37"/>
      <c r="AH92" s="37"/>
      <c r="AI92" s="37"/>
      <c r="AJ92" t="s">
        <v>265</v>
      </c>
    </row>
    <row r="93" spans="1:36" s="36" customFormat="1" ht="15" x14ac:dyDescent="0.25">
      <c r="A93">
        <v>1.64</v>
      </c>
      <c r="B93">
        <v>3.97</v>
      </c>
      <c r="C93">
        <v>5.87</v>
      </c>
      <c r="D93" s="20">
        <f t="shared" si="7"/>
        <v>3.2003017604401718E-2</v>
      </c>
      <c r="E93" s="17">
        <f>IF(OR($A93="",$B93="",$C93=""),"",A93*'MPTO_working_3-way'!$I92)</f>
        <v>1.7142034999782627</v>
      </c>
      <c r="F93" s="21">
        <f>IF(OR($A93="",$B93="",$C93=""),"",B93*'MPTO_working_3-way'!$I92)</f>
        <v>4.1496267651912824</v>
      </c>
      <c r="G93" s="22">
        <f>IF(OR($A93="",$B93="",$C93=""),"",C93*'MPTO_working_3-way'!$I92)</f>
        <v>6.1355942346782948</v>
      </c>
      <c r="H93" s="17"/>
      <c r="I93" s="21"/>
      <c r="J93" s="22"/>
      <c r="K93" s="17"/>
      <c r="L93" s="21"/>
      <c r="M93" s="22"/>
      <c r="N93" s="23">
        <f t="shared" si="8"/>
        <v>58.33613103769072</v>
      </c>
      <c r="O93" s="24">
        <f t="shared" si="9"/>
        <v>24.098552871993146</v>
      </c>
      <c r="P93" s="24">
        <f t="shared" si="10"/>
        <v>16.298339846986845</v>
      </c>
      <c r="Q93" t="s">
        <v>311</v>
      </c>
      <c r="R93" t="s">
        <v>210</v>
      </c>
      <c r="S93" t="s">
        <v>329</v>
      </c>
      <c r="AD93" s="37"/>
      <c r="AE93" s="37"/>
      <c r="AH93" s="37"/>
      <c r="AI93" s="37"/>
      <c r="AJ93" t="s">
        <v>268</v>
      </c>
    </row>
    <row r="94" spans="1:36" s="36" customFormat="1" ht="15" x14ac:dyDescent="0.25">
      <c r="A94">
        <v>1.61</v>
      </c>
      <c r="B94">
        <v>4.18</v>
      </c>
      <c r="C94">
        <v>5.85</v>
      </c>
      <c r="D94" s="20">
        <f t="shared" si="7"/>
        <v>3.1292633123296776E-2</v>
      </c>
      <c r="E94" s="17">
        <f>IF(OR($A94="",$B94="",$C94=""),"",A94*'MPTO_working_3-way'!$I93)</f>
        <v>1.6867708234909562</v>
      </c>
      <c r="F94" s="21">
        <f>IF(OR($A94="",$B94="",$C94=""),"",B94*'MPTO_working_3-way'!$I93)</f>
        <v>4.3793180386286936</v>
      </c>
      <c r="G94" s="22">
        <f>IF(OR($A94="",$B94="",$C94=""),"",C94*'MPTO_working_3-way'!$I93)</f>
        <v>6.1289498865975736</v>
      </c>
      <c r="H94" s="17"/>
      <c r="I94" s="21"/>
      <c r="J94" s="22"/>
      <c r="K94" s="17"/>
      <c r="L94" s="21"/>
      <c r="M94" s="22"/>
      <c r="N94" s="23">
        <f t="shared" si="8"/>
        <v>59.284876526995589</v>
      </c>
      <c r="O94" s="24">
        <f t="shared" si="9"/>
        <v>22.834605552263852</v>
      </c>
      <c r="P94" s="24">
        <f t="shared" si="10"/>
        <v>16.3160087535834</v>
      </c>
      <c r="Q94" t="s">
        <v>313</v>
      </c>
      <c r="R94" t="s">
        <v>212</v>
      </c>
      <c r="S94" t="s">
        <v>329</v>
      </c>
      <c r="AD94" s="37"/>
      <c r="AE94" s="37"/>
      <c r="AH94" s="37"/>
      <c r="AI94" s="37"/>
      <c r="AJ94" t="s">
        <v>268</v>
      </c>
    </row>
    <row r="95" spans="1:36" s="36" customFormat="1" ht="15" x14ac:dyDescent="0.25">
      <c r="A95">
        <v>1.1599999999999999</v>
      </c>
      <c r="B95">
        <v>8.39</v>
      </c>
      <c r="C95">
        <v>18.920000000000002</v>
      </c>
      <c r="D95" s="20">
        <f t="shared" si="7"/>
        <v>3.4112599461809445E-2</v>
      </c>
      <c r="E95" s="17">
        <f>IF(OR($A95="",$B95="",$C95=""),"",A95*'MPTO_working_3-way'!$I94)</f>
        <v>1.1971235004211058</v>
      </c>
      <c r="F95" s="21">
        <f>IF(OR($A95="",$B95="",$C95=""),"",B95*'MPTO_working_3-way'!$I94)</f>
        <v>8.6585053177009303</v>
      </c>
      <c r="G95" s="22">
        <f>IF(OR($A95="",$B95="",$C95=""),"",C95*'MPTO_working_3-way'!$I94)</f>
        <v>19.525497093075284</v>
      </c>
      <c r="H95" s="17"/>
      <c r="I95" s="21"/>
      <c r="J95" s="22"/>
      <c r="K95" s="17"/>
      <c r="L95" s="21"/>
      <c r="M95" s="22"/>
      <c r="N95" s="23">
        <f t="shared" si="8"/>
        <v>83.533570232998954</v>
      </c>
      <c r="O95" s="24">
        <f t="shared" si="9"/>
        <v>11.549337481558855</v>
      </c>
      <c r="P95" s="24">
        <f t="shared" si="10"/>
        <v>5.1215085343699132</v>
      </c>
      <c r="Q95" t="s">
        <v>312</v>
      </c>
      <c r="R95" t="s">
        <v>209</v>
      </c>
      <c r="S95" t="s">
        <v>329</v>
      </c>
      <c r="AD95" s="37"/>
      <c r="AE95" s="37"/>
      <c r="AH95" s="37"/>
      <c r="AI95" s="37"/>
      <c r="AJ95" t="s">
        <v>268</v>
      </c>
    </row>
    <row r="96" spans="1:36" s="36" customFormat="1" ht="15" x14ac:dyDescent="0.25">
      <c r="A96">
        <v>2.1</v>
      </c>
      <c r="B96">
        <v>3.73</v>
      </c>
      <c r="C96">
        <v>3.51</v>
      </c>
      <c r="D96" s="20">
        <f t="shared" si="7"/>
        <v>2.9187275836069393E-2</v>
      </c>
      <c r="E96" s="17">
        <f>IF(OR($A96="",$B96="",$C96=""),"",A96*'MPTO_working_3-way'!$I95)</f>
        <v>2.1657145295589233</v>
      </c>
      <c r="F96" s="21">
        <f>IF(OR($A96="",$B96="",$C96=""),"",B96*'MPTO_working_3-way'!$I95)</f>
        <v>3.8467215215498971</v>
      </c>
      <c r="G96" s="22">
        <f>IF(OR($A96="",$B96="",$C96=""),"",C96*'MPTO_working_3-way'!$I95)</f>
        <v>3.6198371422627713</v>
      </c>
      <c r="H96" s="17"/>
      <c r="I96" s="21"/>
      <c r="J96" s="22"/>
      <c r="K96" s="17"/>
      <c r="L96" s="21"/>
      <c r="M96" s="22"/>
      <c r="N96" s="23">
        <f t="shared" si="8"/>
        <v>46.174137281318579</v>
      </c>
      <c r="O96" s="24">
        <f t="shared" si="9"/>
        <v>25.996163080635121</v>
      </c>
      <c r="P96" s="24">
        <f t="shared" si="10"/>
        <v>27.625552219592315</v>
      </c>
      <c r="Q96" t="s">
        <v>161</v>
      </c>
      <c r="R96" t="s">
        <v>255</v>
      </c>
      <c r="S96" t="s">
        <v>329</v>
      </c>
      <c r="AD96" s="37"/>
      <c r="AE96" s="37"/>
      <c r="AH96" s="37"/>
      <c r="AI96" s="37"/>
      <c r="AJ96" t="s">
        <v>268</v>
      </c>
    </row>
    <row r="97" spans="1:36" s="36" customFormat="1" ht="15" x14ac:dyDescent="0.25">
      <c r="A97">
        <v>1.89</v>
      </c>
      <c r="B97">
        <v>3.85</v>
      </c>
      <c r="C97">
        <v>4.17</v>
      </c>
      <c r="D97" s="20">
        <f t="shared" si="7"/>
        <v>2.8648942318007187E-2</v>
      </c>
      <c r="E97" s="17">
        <f>IF(OR($A97="",$B97="",$C97=""),"",A97*'MPTO_working_3-way'!$I96)</f>
        <v>1.9544728129828197</v>
      </c>
      <c r="F97" s="21">
        <f>IF(OR($A97="",$B97="",$C97=""),"",B97*'MPTO_working_3-way'!$I96)</f>
        <v>3.9813335079279666</v>
      </c>
      <c r="G97" s="22">
        <f>IF(OR($A97="",$B97="",$C97=""),"",C97*'MPTO_working_3-way'!$I96)</f>
        <v>4.3122495397557454</v>
      </c>
      <c r="H97" s="17"/>
      <c r="I97" s="21"/>
      <c r="J97" s="22"/>
      <c r="K97" s="17"/>
      <c r="L97" s="21"/>
      <c r="M97" s="22"/>
      <c r="N97" s="23">
        <f t="shared" si="8"/>
        <v>51.164692256519515</v>
      </c>
      <c r="O97" s="24">
        <f t="shared" si="9"/>
        <v>25.117212562291396</v>
      </c>
      <c r="P97" s="24">
        <f t="shared" si="10"/>
        <v>23.189752605472876</v>
      </c>
      <c r="Q97" t="s">
        <v>213</v>
      </c>
      <c r="R97" t="s">
        <v>253</v>
      </c>
      <c r="S97" t="s">
        <v>329</v>
      </c>
      <c r="AD97" s="37"/>
      <c r="AE97" s="37"/>
      <c r="AH97" s="37"/>
      <c r="AI97" s="37"/>
      <c r="AJ97" t="s">
        <v>268</v>
      </c>
    </row>
    <row r="98" spans="1:36" s="36" customFormat="1" ht="15" x14ac:dyDescent="0.25">
      <c r="A98">
        <v>2.95</v>
      </c>
      <c r="B98">
        <v>3.59</v>
      </c>
      <c r="C98">
        <v>2.35</v>
      </c>
      <c r="D98" s="20">
        <f t="shared" si="7"/>
        <v>4.3066497774500778E-2</v>
      </c>
      <c r="E98" s="17">
        <f>IF(OR($A98="",$B98="",$C98=""),"",A98*'MPTO_working_3-way'!$I97)</f>
        <v>3.0361024637164049</v>
      </c>
      <c r="F98" s="21">
        <f>IF(OR($A98="",$B98="",$C98=""),"",B98*'MPTO_working_3-way'!$I97)</f>
        <v>3.6947823202514889</v>
      </c>
      <c r="G98" s="22">
        <f>IF(OR($A98="",$B98="",$C98=""),"",C98*'MPTO_working_3-way'!$I97)</f>
        <v>2.418590098214763</v>
      </c>
      <c r="H98" s="17"/>
      <c r="I98" s="21"/>
      <c r="J98" s="22"/>
      <c r="K98" s="17"/>
      <c r="L98" s="21"/>
      <c r="M98" s="22"/>
      <c r="N98" s="23">
        <f t="shared" si="8"/>
        <v>32.936964807700498</v>
      </c>
      <c r="O98" s="24">
        <f t="shared" si="9"/>
        <v>27.065193922762248</v>
      </c>
      <c r="P98" s="24">
        <f t="shared" si="10"/>
        <v>41.346402630943182</v>
      </c>
      <c r="Q98" t="s">
        <v>164</v>
      </c>
      <c r="R98" t="s">
        <v>162</v>
      </c>
      <c r="S98" t="s">
        <v>329</v>
      </c>
      <c r="AD98" s="37"/>
      <c r="AE98" s="37"/>
      <c r="AH98" s="37"/>
      <c r="AI98" s="37"/>
      <c r="AJ98" t="s">
        <v>269</v>
      </c>
    </row>
    <row r="99" spans="1:36" s="36" customFormat="1" ht="15" x14ac:dyDescent="0.25">
      <c r="A99">
        <v>1.86</v>
      </c>
      <c r="B99">
        <v>4.09</v>
      </c>
      <c r="C99">
        <v>3.77</v>
      </c>
      <c r="D99" s="20">
        <f t="shared" si="7"/>
        <v>4.738517549818333E-2</v>
      </c>
      <c r="E99" s="17">
        <f>IF(OR($A99="",$B99="",$C99=""),"",A99*'MPTO_working_3-way'!$I98)</f>
        <v>1.9132870327114935</v>
      </c>
      <c r="F99" s="21">
        <f>IF(OR($A99="",$B99="",$C99=""),"",B99*'MPTO_working_3-way'!$I98)</f>
        <v>4.2071741740806496</v>
      </c>
      <c r="G99" s="22">
        <f>IF(OR($A99="",$B99="",$C99=""),"",C99*'MPTO_working_3-way'!$I98)</f>
        <v>3.878006512538887</v>
      </c>
      <c r="H99" s="17"/>
      <c r="I99" s="21"/>
      <c r="J99" s="22"/>
      <c r="K99" s="17"/>
      <c r="L99" s="21"/>
      <c r="M99" s="22"/>
      <c r="N99" s="23">
        <f t="shared" si="8"/>
        <v>52.266073145481407</v>
      </c>
      <c r="O99" s="24">
        <f t="shared" si="9"/>
        <v>23.768923239754379</v>
      </c>
      <c r="P99" s="24">
        <f t="shared" si="10"/>
        <v>25.786444575754757</v>
      </c>
      <c r="Q99" t="s">
        <v>314</v>
      </c>
      <c r="R99" t="s">
        <v>216</v>
      </c>
      <c r="S99" t="s">
        <v>329</v>
      </c>
      <c r="AD99" s="37"/>
      <c r="AE99" s="37"/>
      <c r="AH99" s="37"/>
      <c r="AI99" s="37"/>
      <c r="AJ99" t="s">
        <v>269</v>
      </c>
    </row>
    <row r="100" spans="1:36" s="36" customFormat="1" ht="15" x14ac:dyDescent="0.25">
      <c r="A100">
        <v>1.53</v>
      </c>
      <c r="B100">
        <v>4.74</v>
      </c>
      <c r="C100">
        <v>5.41</v>
      </c>
      <c r="D100" s="20">
        <f t="shared" si="7"/>
        <v>4.9408118925834632E-2</v>
      </c>
      <c r="E100" s="17">
        <f>IF(OR($A100="",$B100="",$C100=""),"",A100*'MPTO_working_3-way'!$I99)</f>
        <v>1.5958917415949863</v>
      </c>
      <c r="F100" s="21">
        <f>IF(OR($A100="",$B100="",$C100=""),"",B100*'MPTO_working_3-way'!$I99)</f>
        <v>4.944135199451134</v>
      </c>
      <c r="G100" s="22">
        <f>IF(OR($A100="",$B100="",$C100=""),"",C100*'MPTO_working_3-way'!$I99)</f>
        <v>5.642989752960049</v>
      </c>
      <c r="H100" s="17"/>
      <c r="I100" s="21"/>
      <c r="J100" s="22"/>
      <c r="K100" s="17"/>
      <c r="L100" s="21"/>
      <c r="M100" s="22"/>
      <c r="N100" s="23">
        <f t="shared" si="8"/>
        <v>62.660891960037802</v>
      </c>
      <c r="O100" s="24">
        <f t="shared" si="9"/>
        <v>20.225984113683086</v>
      </c>
      <c r="P100" s="24">
        <f t="shared" si="10"/>
        <v>17.721102532136385</v>
      </c>
      <c r="Q100" t="s">
        <v>218</v>
      </c>
      <c r="R100" t="s">
        <v>214</v>
      </c>
      <c r="S100" t="s">
        <v>329</v>
      </c>
      <c r="AD100" s="37"/>
      <c r="AE100" s="37"/>
      <c r="AH100" s="37"/>
      <c r="AI100" s="37"/>
      <c r="AJ100" t="s">
        <v>269</v>
      </c>
    </row>
    <row r="101" spans="1:36" s="36" customFormat="1" ht="15" x14ac:dyDescent="0.25">
      <c r="A101">
        <v>2.09</v>
      </c>
      <c r="B101">
        <v>3.89</v>
      </c>
      <c r="C101">
        <v>3.41</v>
      </c>
      <c r="D101" s="20">
        <f t="shared" si="7"/>
        <v>2.8793440226700273E-2</v>
      </c>
      <c r="E101" s="17">
        <f>IF(OR($A101="",$B101="",$C101=""),"",A101*'MPTO_working_3-way'!$I100)</f>
        <v>2.1890350167912032</v>
      </c>
      <c r="F101" s="21">
        <f>IF(OR($A101="",$B101="",$C101=""),"",B101*'MPTO_working_3-way'!$I100)</f>
        <v>4.0743283326879336</v>
      </c>
      <c r="G101" s="22">
        <f>IF(OR($A101="",$B101="",$C101=""),"",C101*'MPTO_working_3-way'!$I100)</f>
        <v>3.5715834484488052</v>
      </c>
      <c r="H101" s="17"/>
      <c r="I101" s="21"/>
      <c r="J101" s="22"/>
      <c r="K101" s="17"/>
      <c r="L101" s="21"/>
      <c r="M101" s="22"/>
      <c r="N101" s="23">
        <f t="shared" si="8"/>
        <v>45.682229490593073</v>
      </c>
      <c r="O101" s="24">
        <f t="shared" si="9"/>
        <v>24.543922785434322</v>
      </c>
      <c r="P101" s="24">
        <f t="shared" si="10"/>
        <v>27.998785816815108</v>
      </c>
      <c r="Q101" t="s">
        <v>223</v>
      </c>
      <c r="R101" t="s">
        <v>259</v>
      </c>
      <c r="S101" t="s">
        <v>329</v>
      </c>
      <c r="AD101" s="37"/>
      <c r="AE101" s="37"/>
      <c r="AH101" s="37"/>
      <c r="AI101" s="37"/>
      <c r="AJ101" t="s">
        <v>270</v>
      </c>
    </row>
    <row r="102" spans="1:36" s="36" customFormat="1" ht="15" x14ac:dyDescent="0.25">
      <c r="A102">
        <v>1.69</v>
      </c>
      <c r="B102">
        <v>4.26</v>
      </c>
      <c r="C102">
        <v>4.8600000000000003</v>
      </c>
      <c r="D102" s="20">
        <f t="shared" si="7"/>
        <v>3.2219077241347538E-2</v>
      </c>
      <c r="E102" s="17">
        <f>IF(OR($A102="",$B102="",$C102=""),"",A102*'MPTO_working_3-way'!$I101)</f>
        <v>1.7734997209846606</v>
      </c>
      <c r="F102" s="21">
        <f>IF(OR($A102="",$B102="",$C102=""),"",B102*'MPTO_working_3-way'!$I101)</f>
        <v>4.4704785866240551</v>
      </c>
      <c r="G102" s="22">
        <f>IF(OR($A102="",$B102="",$C102=""),"",C102*'MPTO_working_3-way'!$I101)</f>
        <v>5.1001234579795565</v>
      </c>
      <c r="H102" s="17"/>
      <c r="I102" s="21"/>
      <c r="J102" s="22"/>
      <c r="K102" s="17"/>
      <c r="L102" s="21"/>
      <c r="M102" s="22"/>
      <c r="N102" s="23">
        <f t="shared" si="8"/>
        <v>56.38568690863918</v>
      </c>
      <c r="O102" s="24">
        <f t="shared" si="9"/>
        <v>22.368969689108031</v>
      </c>
      <c r="P102" s="24">
        <f t="shared" si="10"/>
        <v>19.60736849292185</v>
      </c>
      <c r="Q102" t="s">
        <v>222</v>
      </c>
      <c r="R102" t="s">
        <v>229</v>
      </c>
      <c r="S102" t="s">
        <v>329</v>
      </c>
      <c r="AD102" s="37"/>
      <c r="AE102" s="37"/>
      <c r="AH102" s="37"/>
      <c r="AI102" s="37"/>
      <c r="AJ102" t="s">
        <v>270</v>
      </c>
    </row>
    <row r="103" spans="1:36" s="36" customFormat="1" ht="15" x14ac:dyDescent="0.25">
      <c r="A103">
        <v>1.79</v>
      </c>
      <c r="B103">
        <v>4.0199999999999996</v>
      </c>
      <c r="C103">
        <v>4.47</v>
      </c>
      <c r="D103" s="20">
        <f t="shared" si="7"/>
        <v>3.112908331500619E-2</v>
      </c>
      <c r="E103" s="17">
        <f>IF(OR($A103="",$B103="",$C103=""),"",A103*'MPTO_working_3-way'!$I102)</f>
        <v>1.8415402580057936</v>
      </c>
      <c r="F103" s="21">
        <f>IF(OR($A103="",$B103="",$C103=""),"",B103*'MPTO_working_3-way'!$I102)</f>
        <v>4.1357496297113343</v>
      </c>
      <c r="G103" s="22">
        <f>IF(OR($A103="",$B103="",$C103=""),"",C103*'MPTO_working_3-way'!$I102)</f>
        <v>4.5987066778133503</v>
      </c>
      <c r="H103" s="17"/>
      <c r="I103" s="21"/>
      <c r="J103" s="22"/>
      <c r="K103" s="17"/>
      <c r="L103" s="21"/>
      <c r="M103" s="22"/>
      <c r="N103" s="23">
        <f t="shared" si="8"/>
        <v>54.302369750140642</v>
      </c>
      <c r="O103" s="24">
        <f t="shared" si="9"/>
        <v>24.179413396206908</v>
      </c>
      <c r="P103" s="24">
        <f t="shared" si="10"/>
        <v>21.745244262360572</v>
      </c>
      <c r="Q103" t="s">
        <v>226</v>
      </c>
      <c r="R103" t="s">
        <v>239</v>
      </c>
      <c r="S103" t="s">
        <v>329</v>
      </c>
      <c r="AD103" s="37"/>
      <c r="AE103" s="37"/>
      <c r="AH103" s="37"/>
      <c r="AI103" s="37"/>
      <c r="AJ103" t="s">
        <v>270</v>
      </c>
    </row>
    <row r="104" spans="1:36" s="36" customFormat="1" ht="15" x14ac:dyDescent="0.25">
      <c r="A104">
        <v>1.91</v>
      </c>
      <c r="B104">
        <v>4.0599999999999996</v>
      </c>
      <c r="C104">
        <v>3.87</v>
      </c>
      <c r="D104" s="20">
        <f t="shared" si="7"/>
        <v>2.8263560959833178E-2</v>
      </c>
      <c r="E104" s="17">
        <f>IF(OR($A104="",$B104="",$C104=""),"",A104*'MPTO_working_3-way'!$I103)</f>
        <v>1.9715384375309737</v>
      </c>
      <c r="F104" s="21">
        <f>IF(OR($A104="",$B104="",$C104=""),"",B104*'MPTO_working_3-way'!$I103)</f>
        <v>4.1908094535998703</v>
      </c>
      <c r="G104" s="22">
        <f>IF(OR($A104="",$B104="",$C104=""),"",C104*'MPTO_working_3-way'!$I103)</f>
        <v>3.9946878289240151</v>
      </c>
      <c r="H104" s="17"/>
      <c r="I104" s="21"/>
      <c r="J104" s="22"/>
      <c r="K104" s="17"/>
      <c r="L104" s="21"/>
      <c r="M104" s="22"/>
      <c r="N104" s="23">
        <f t="shared" si="8"/>
        <v>50.721810996103876</v>
      </c>
      <c r="O104" s="24">
        <f t="shared" si="9"/>
        <v>23.861738670580891</v>
      </c>
      <c r="P104" s="24">
        <f t="shared" si="10"/>
        <v>25.033245220299328</v>
      </c>
      <c r="Q104" t="s">
        <v>227</v>
      </c>
      <c r="R104" t="s">
        <v>240</v>
      </c>
      <c r="S104" t="s">
        <v>329</v>
      </c>
      <c r="AD104" s="37"/>
      <c r="AE104" s="37"/>
      <c r="AH104" s="37"/>
      <c r="AI104" s="37"/>
      <c r="AJ104" t="s">
        <v>270</v>
      </c>
    </row>
    <row r="105" spans="1:36" s="36" customFormat="1" ht="15" x14ac:dyDescent="0.25">
      <c r="A105">
        <v>3</v>
      </c>
      <c r="B105">
        <v>3.63</v>
      </c>
      <c r="C105">
        <v>2.38</v>
      </c>
      <c r="D105" s="20">
        <f t="shared" si="7"/>
        <v>2.8983494224136042E-2</v>
      </c>
      <c r="E105" s="17">
        <f>IF(OR($A105="",$B105="",$C105=""),"",A105*'MPTO_working_3-way'!$I104)</f>
        <v>3.0933872499450183</v>
      </c>
      <c r="F105" s="21">
        <f>IF(OR($A105="",$B105="",$C105=""),"",B105*'MPTO_working_3-way'!$I104)</f>
        <v>3.7429985724334722</v>
      </c>
      <c r="G105" s="22">
        <f>IF(OR($A105="",$B105="",$C105=""),"",C105*'MPTO_working_3-way'!$I104)</f>
        <v>2.4540872182897147</v>
      </c>
      <c r="H105" s="17"/>
      <c r="I105" s="21"/>
      <c r="J105" s="22"/>
      <c r="K105" s="17"/>
      <c r="L105" s="21"/>
      <c r="M105" s="22"/>
      <c r="N105" s="23">
        <f t="shared" si="8"/>
        <v>32.327022748858028</v>
      </c>
      <c r="O105" s="24">
        <f t="shared" si="9"/>
        <v>26.716547726328955</v>
      </c>
      <c r="P105" s="24">
        <f t="shared" si="10"/>
        <v>40.748348002762228</v>
      </c>
      <c r="Q105" t="s">
        <v>220</v>
      </c>
      <c r="R105" t="s">
        <v>219</v>
      </c>
      <c r="S105" t="s">
        <v>329</v>
      </c>
      <c r="AD105" s="37"/>
      <c r="AE105" s="37"/>
      <c r="AH105" s="37"/>
      <c r="AI105" s="37"/>
      <c r="AJ105" t="s">
        <v>270</v>
      </c>
    </row>
    <row r="106" spans="1:36" s="36" customFormat="1" ht="15" x14ac:dyDescent="0.25">
      <c r="A106">
        <v>1.56</v>
      </c>
      <c r="B106">
        <v>4.4800000000000004</v>
      </c>
      <c r="C106">
        <v>6.03</v>
      </c>
      <c r="D106" s="20">
        <f t="shared" si="7"/>
        <v>3.0077406010241781E-2</v>
      </c>
      <c r="E106" s="17">
        <f>IF(OR($A106="",$B106="",$C106=""),"",A106*'MPTO_working_3-way'!$I105)</f>
        <v>1.6040911550973398</v>
      </c>
      <c r="F106" s="21">
        <f>IF(OR($A106="",$B106="",$C106=""),"",B106*'MPTO_working_3-way'!$I105)</f>
        <v>4.6066207531000529</v>
      </c>
      <c r="G106" s="22">
        <f>IF(OR($A106="",$B106="",$C106=""),"",C106*'MPTO_working_3-way'!$I105)</f>
        <v>6.2004292725877947</v>
      </c>
      <c r="H106" s="17"/>
      <c r="I106" s="21"/>
      <c r="J106" s="22"/>
      <c r="K106" s="17"/>
      <c r="L106" s="21"/>
      <c r="M106" s="22"/>
      <c r="N106" s="23">
        <f t="shared" si="8"/>
        <v>62.340596843408058</v>
      </c>
      <c r="O106" s="24">
        <f t="shared" si="9"/>
        <v>21.70788640082959</v>
      </c>
      <c r="P106" s="24">
        <f t="shared" si="10"/>
        <v>16.127915601279692</v>
      </c>
      <c r="Q106" t="s">
        <v>257</v>
      </c>
      <c r="R106" t="s">
        <v>233</v>
      </c>
      <c r="S106" t="s">
        <v>329</v>
      </c>
      <c r="AD106" s="37"/>
      <c r="AE106" s="37"/>
      <c r="AH106" s="37"/>
      <c r="AI106" s="37"/>
      <c r="AJ106" t="s">
        <v>270</v>
      </c>
    </row>
    <row r="107" spans="1:36" s="36" customFormat="1" ht="15" x14ac:dyDescent="0.25">
      <c r="A107">
        <v>1.99</v>
      </c>
      <c r="B107">
        <v>3.8</v>
      </c>
      <c r="C107">
        <v>3.79</v>
      </c>
      <c r="D107" s="20">
        <f t="shared" si="7"/>
        <v>2.9522700294975612E-2</v>
      </c>
      <c r="E107" s="17">
        <f>IF(OR($A107="",$B107="",$C107=""),"",A107*'MPTO_working_3-way'!$I106)</f>
        <v>2.0476771535060307</v>
      </c>
      <c r="F107" s="21">
        <f>IF(OR($A107="",$B107="",$C107=""),"",B107*'MPTO_working_3-way'!$I106)</f>
        <v>3.910137278051717</v>
      </c>
      <c r="G107" s="22">
        <f>IF(OR($A107="",$B107="",$C107=""),"",C107*'MPTO_working_3-way'!$I106)</f>
        <v>3.8998474431094756</v>
      </c>
      <c r="H107" s="17"/>
      <c r="I107" s="21"/>
      <c r="J107" s="22"/>
      <c r="K107" s="17"/>
      <c r="L107" s="21"/>
      <c r="M107" s="22"/>
      <c r="N107" s="23">
        <f t="shared" si="8"/>
        <v>48.835823473822572</v>
      </c>
      <c r="O107" s="24">
        <f t="shared" si="9"/>
        <v>25.574549661291297</v>
      </c>
      <c r="P107" s="24">
        <f t="shared" si="10"/>
        <v>25.642028684144304</v>
      </c>
      <c r="Q107" t="s">
        <v>317</v>
      </c>
      <c r="R107" t="s">
        <v>221</v>
      </c>
      <c r="S107" t="s">
        <v>329</v>
      </c>
      <c r="AD107" s="37"/>
      <c r="AE107" s="37"/>
      <c r="AH107" s="37"/>
      <c r="AI107" s="37"/>
      <c r="AJ107" t="s">
        <v>270</v>
      </c>
    </row>
    <row r="108" spans="1:36" s="36" customFormat="1" ht="15" x14ac:dyDescent="0.25">
      <c r="A108">
        <v>1.75</v>
      </c>
      <c r="B108">
        <v>4.09</v>
      </c>
      <c r="C108">
        <v>4.6900000000000004</v>
      </c>
      <c r="D108" s="20">
        <f t="shared" si="7"/>
        <v>2.9146965139374759E-2</v>
      </c>
      <c r="E108" s="17">
        <f>IF(OR($A108="",$B108="",$C108=""),"",A108*'MPTO_working_3-way'!$I107)</f>
        <v>1.8026354605179231</v>
      </c>
      <c r="F108" s="21">
        <f>IF(OR($A108="",$B108="",$C108=""),"",B108*'MPTO_working_3-way'!$I107)</f>
        <v>4.2130165905818888</v>
      </c>
      <c r="G108" s="22">
        <f>IF(OR($A108="",$B108="",$C108=""),"",C108*'MPTO_working_3-way'!$I107)</f>
        <v>4.8310630341880341</v>
      </c>
      <c r="H108" s="17"/>
      <c r="I108" s="21"/>
      <c r="J108" s="22"/>
      <c r="K108" s="17"/>
      <c r="L108" s="21"/>
      <c r="M108" s="22"/>
      <c r="N108" s="23">
        <f t="shared" si="8"/>
        <v>55.47433310297167</v>
      </c>
      <c r="O108" s="24">
        <f t="shared" si="9"/>
        <v>23.735961596626019</v>
      </c>
      <c r="P108" s="24">
        <f t="shared" si="10"/>
        <v>20.699378023496891</v>
      </c>
      <c r="Q108" t="s">
        <v>236</v>
      </c>
      <c r="R108" t="s">
        <v>241</v>
      </c>
      <c r="S108" t="s">
        <v>329</v>
      </c>
      <c r="AD108" s="37"/>
      <c r="AE108" s="37"/>
      <c r="AH108" s="37"/>
      <c r="AI108" s="37"/>
      <c r="AJ108" t="s">
        <v>270</v>
      </c>
    </row>
    <row r="109" spans="1:36" s="36" customFormat="1" ht="15" x14ac:dyDescent="0.25">
      <c r="A109">
        <v>2.62</v>
      </c>
      <c r="B109">
        <v>3.66</v>
      </c>
      <c r="C109">
        <v>2.69</v>
      </c>
      <c r="D109" s="20">
        <f t="shared" si="7"/>
        <v>2.665064492473479E-2</v>
      </c>
      <c r="E109" s="17">
        <f>IF(OR($A109="",$B109="",$C109=""),"",A109*'MPTO_working_3-way'!$I108)</f>
        <v>2.6973494747728362</v>
      </c>
      <c r="F109" s="21">
        <f>IF(OR($A109="",$B109="",$C109=""),"",B109*'MPTO_working_3-way'!$I108)</f>
        <v>3.7680530830796108</v>
      </c>
      <c r="G109" s="22">
        <f>IF(OR($A109="",$B109="",$C109=""),"",C109*'MPTO_working_3-way'!$I108)</f>
        <v>2.7694160637934844</v>
      </c>
      <c r="H109" s="17"/>
      <c r="I109" s="21"/>
      <c r="J109" s="22"/>
      <c r="K109" s="17"/>
      <c r="L109" s="21"/>
      <c r="M109" s="22"/>
      <c r="N109" s="23">
        <f t="shared" si="8"/>
        <v>37.073431134992894</v>
      </c>
      <c r="O109" s="24">
        <f t="shared" si="9"/>
        <v>26.538904255104207</v>
      </c>
      <c r="P109" s="24">
        <f t="shared" si="10"/>
        <v>36.108695008803494</v>
      </c>
      <c r="Q109" t="s">
        <v>231</v>
      </c>
      <c r="R109" t="s">
        <v>230</v>
      </c>
      <c r="S109" t="s">
        <v>329</v>
      </c>
      <c r="AD109" s="37"/>
      <c r="AE109" s="37"/>
      <c r="AH109" s="37"/>
      <c r="AI109" s="37"/>
      <c r="AJ109" t="s">
        <v>270</v>
      </c>
    </row>
    <row r="110" spans="1:36" s="36" customFormat="1" ht="15" x14ac:dyDescent="0.25">
      <c r="A110">
        <v>1.57</v>
      </c>
      <c r="B110">
        <v>4.42</v>
      </c>
      <c r="C110">
        <v>5.86</v>
      </c>
      <c r="D110" s="20">
        <f t="shared" si="7"/>
        <v>3.3835483214460726E-2</v>
      </c>
      <c r="E110" s="17">
        <f>IF(OR($A110="",$B110="",$C110=""),"",A110*'MPTO_working_3-way'!$I109)</f>
        <v>1.6157607352688184</v>
      </c>
      <c r="F110" s="21">
        <f>IF(OR($A110="",$B110="",$C110=""),"",B110*'MPTO_working_3-way'!$I109)</f>
        <v>4.5488295859160361</v>
      </c>
      <c r="G110" s="22">
        <f>IF(OR($A110="",$B110="",$C110=""),"",C110*'MPTO_working_3-way'!$I109)</f>
        <v>6.0308012157167363</v>
      </c>
      <c r="H110" s="17"/>
      <c r="I110" s="21"/>
      <c r="J110" s="22"/>
      <c r="K110" s="17"/>
      <c r="L110" s="21"/>
      <c r="M110" s="22"/>
      <c r="N110" s="23">
        <f t="shared" si="8"/>
        <v>61.890351595505713</v>
      </c>
      <c r="O110" s="24">
        <f t="shared" si="9"/>
        <v>21.983676924195468</v>
      </c>
      <c r="P110" s="24">
        <f t="shared" si="10"/>
        <v>16.581544710741291</v>
      </c>
      <c r="Q110" t="s">
        <v>258</v>
      </c>
      <c r="R110" t="s">
        <v>238</v>
      </c>
      <c r="S110" t="s">
        <v>329</v>
      </c>
      <c r="AD110" s="37"/>
      <c r="AE110" s="37"/>
      <c r="AH110" s="37"/>
      <c r="AI110" s="37"/>
      <c r="AJ110" t="s">
        <v>270</v>
      </c>
    </row>
    <row r="111" spans="1:36" s="36" customFormat="1" ht="15" x14ac:dyDescent="0.25">
      <c r="A111">
        <v>1.38</v>
      </c>
      <c r="B111">
        <v>5.25</v>
      </c>
      <c r="C111">
        <v>8.4600000000000009</v>
      </c>
      <c r="D111" s="20">
        <f t="shared" si="7"/>
        <v>3.3317181328282208E-2</v>
      </c>
      <c r="E111" s="17">
        <f>IF(OR($A111="",$B111="",$C111=""),"",A111*'MPTO_working_3-way'!$I110)</f>
        <v>1.4167778899961339</v>
      </c>
      <c r="F111" s="21">
        <f>IF(OR($A111="",$B111="",$C111=""),"",B111*'MPTO_working_3-way'!$I110)</f>
        <v>5.3899158858548573</v>
      </c>
      <c r="G111" s="22">
        <f>IF(OR($A111="",$B111="",$C111=""),"",C111*'MPTO_working_3-way'!$I110)</f>
        <v>8.6854644560632579</v>
      </c>
      <c r="H111" s="17"/>
      <c r="I111" s="21"/>
      <c r="J111" s="22"/>
      <c r="K111" s="17"/>
      <c r="L111" s="21"/>
      <c r="M111" s="22"/>
      <c r="N111" s="23">
        <f t="shared" si="8"/>
        <v>70.582693805500369</v>
      </c>
      <c r="O111" s="24">
        <f t="shared" si="9"/>
        <v>18.553165228874384</v>
      </c>
      <c r="P111" s="24">
        <f t="shared" si="10"/>
        <v>11.513489060471688</v>
      </c>
      <c r="Q111" t="s">
        <v>234</v>
      </c>
      <c r="R111" t="s">
        <v>228</v>
      </c>
      <c r="S111" t="s">
        <v>329</v>
      </c>
      <c r="AD111" s="37"/>
      <c r="AE111" s="37"/>
      <c r="AH111" s="37"/>
      <c r="AI111" s="37"/>
      <c r="AJ111" t="s">
        <v>270</v>
      </c>
    </row>
    <row r="112" spans="1:36" s="36" customFormat="1" ht="15" x14ac:dyDescent="0.25">
      <c r="A112">
        <v>2.41</v>
      </c>
      <c r="B112">
        <v>3.18</v>
      </c>
      <c r="C112">
        <v>3.18</v>
      </c>
      <c r="D112" s="20">
        <f t="shared" si="7"/>
        <v>4.3868576946162419E-2</v>
      </c>
      <c r="E112" s="17">
        <f>IF(OR($A112="",$B112="",$C112=""),"",A112*'MPTO_working_3-way'!$I111)</f>
        <v>2.4915435145468505</v>
      </c>
      <c r="F112" s="21">
        <f>IF(OR($A112="",$B112="",$C112=""),"",B112*'MPTO_working_3-way'!$I111)</f>
        <v>3.2875968366219852</v>
      </c>
      <c r="G112" s="22">
        <f>IF(OR($A112="",$B112="",$C112=""),"",C112*'MPTO_working_3-way'!$I111)</f>
        <v>3.2875968366219852</v>
      </c>
      <c r="H112" s="17"/>
      <c r="I112" s="21"/>
      <c r="J112" s="22"/>
      <c r="K112" s="17"/>
      <c r="L112" s="21"/>
      <c r="M112" s="22"/>
      <c r="N112" s="23">
        <f t="shared" si="8"/>
        <v>40.135762998378738</v>
      </c>
      <c r="O112" s="24">
        <f t="shared" si="9"/>
        <v>30.41735497675873</v>
      </c>
      <c r="P112" s="24">
        <f t="shared" si="10"/>
        <v>30.41735497675873</v>
      </c>
      <c r="Q112" t="s">
        <v>79</v>
      </c>
      <c r="R112" t="s">
        <v>86</v>
      </c>
      <c r="S112" t="s">
        <v>330</v>
      </c>
      <c r="AD112" s="37"/>
      <c r="AE112" s="37"/>
      <c r="AH112" s="37"/>
      <c r="AI112" s="37"/>
      <c r="AJ112" t="s">
        <v>68</v>
      </c>
    </row>
    <row r="113" spans="1:36" s="36" customFormat="1" ht="15" x14ac:dyDescent="0.25">
      <c r="A113">
        <v>1.91</v>
      </c>
      <c r="B113">
        <v>3.62</v>
      </c>
      <c r="C113">
        <v>4.1500000000000004</v>
      </c>
      <c r="D113" s="20">
        <f t="shared" si="7"/>
        <v>4.0767158768422407E-2</v>
      </c>
      <c r="E113" s="17">
        <f>IF(OR($A113="",$B113="",$C113=""),"",A113*'MPTO_working_3-way'!$I112)</f>
        <v>1.9736358163370189</v>
      </c>
      <c r="F113" s="21">
        <f>IF(OR($A113="",$B113="",$C113=""),"",B113*'MPTO_working_3-way'!$I112)</f>
        <v>3.7406081964083815</v>
      </c>
      <c r="G113" s="22">
        <f>IF(OR($A113="",$B113="",$C113=""),"",C113*'MPTO_working_3-way'!$I112)</f>
        <v>4.2882663025123717</v>
      </c>
      <c r="H113" s="17"/>
      <c r="I113" s="21"/>
      <c r="J113" s="22"/>
      <c r="K113" s="17"/>
      <c r="L113" s="21"/>
      <c r="M113" s="22"/>
      <c r="N113" s="23">
        <f t="shared" si="8"/>
        <v>50.667909029739633</v>
      </c>
      <c r="O113" s="24">
        <f t="shared" si="9"/>
        <v>26.733620510166496</v>
      </c>
      <c r="P113" s="24">
        <f t="shared" si="10"/>
        <v>23.31944728838619</v>
      </c>
      <c r="Q113" t="s">
        <v>171</v>
      </c>
      <c r="R113" t="s">
        <v>243</v>
      </c>
      <c r="S113" t="s">
        <v>330</v>
      </c>
      <c r="AD113" s="37"/>
      <c r="AE113" s="37"/>
      <c r="AH113" s="37"/>
      <c r="AI113" s="37"/>
      <c r="AJ113" t="s">
        <v>261</v>
      </c>
    </row>
    <row r="114" spans="1:36" s="36" customFormat="1" ht="15" x14ac:dyDescent="0.25">
      <c r="A114">
        <v>5.37</v>
      </c>
      <c r="B114">
        <v>4.0599999999999996</v>
      </c>
      <c r="C114">
        <v>1.65</v>
      </c>
      <c r="D114" s="20">
        <f t="shared" si="7"/>
        <v>3.8585764072182949E-2</v>
      </c>
      <c r="E114" s="17">
        <f>IF(OR($A114="",$B114="",$C114=""),"",A114*'MPTO_working_3-way'!$I113)</f>
        <v>5.6055742582008925</v>
      </c>
      <c r="F114" s="21">
        <f>IF(OR($A114="",$B114="",$C114=""),"",B114*'MPTO_working_3-way'!$I113)</f>
        <v>4.2381064224014189</v>
      </c>
      <c r="G114" s="22">
        <f>IF(OR($A114="",$B114="",$C114=""),"",C114*'MPTO_working_3-way'!$I113)</f>
        <v>1.7223831519611679</v>
      </c>
      <c r="H114" s="17"/>
      <c r="I114" s="21"/>
      <c r="J114" s="22"/>
      <c r="K114" s="17"/>
      <c r="L114" s="21"/>
      <c r="M114" s="22"/>
      <c r="N114" s="23">
        <f t="shared" si="8"/>
        <v>17.839385474860336</v>
      </c>
      <c r="O114" s="24">
        <f t="shared" si="9"/>
        <v>23.595443349753701</v>
      </c>
      <c r="P114" s="24">
        <f t="shared" si="10"/>
        <v>58.059090909090912</v>
      </c>
      <c r="Q114" t="s">
        <v>180</v>
      </c>
      <c r="R114" t="s">
        <v>181</v>
      </c>
      <c r="S114" t="s">
        <v>330</v>
      </c>
      <c r="AD114" s="37"/>
      <c r="AE114" s="37"/>
      <c r="AH114" s="37"/>
      <c r="AI114" s="37"/>
      <c r="AJ114" t="s">
        <v>266</v>
      </c>
    </row>
    <row r="115" spans="1:36" s="36" customFormat="1" ht="15" x14ac:dyDescent="0.25">
      <c r="A115">
        <v>1.65</v>
      </c>
      <c r="B115">
        <v>4.0999999999999996</v>
      </c>
      <c r="C115">
        <v>5.49</v>
      </c>
      <c r="D115" s="20">
        <f t="shared" si="7"/>
        <v>3.2112407562227663E-2</v>
      </c>
      <c r="E115" s="17">
        <f>IF(OR($A115="",$B115="",$C115=""),"",A115*'MPTO_working_3-way'!$I114)</f>
        <v>1.717265811967897</v>
      </c>
      <c r="F115" s="21">
        <f>IF(OR($A115="",$B115="",$C115=""),"",B115*'MPTO_working_3-way'!$I114)</f>
        <v>4.2671453509505319</v>
      </c>
      <c r="G115" s="22">
        <f>IF(OR($A115="",$B115="",$C115=""),"",C115*'MPTO_working_3-way'!$I114)</f>
        <v>5.7138117016386394</v>
      </c>
      <c r="H115" s="17"/>
      <c r="I115" s="21"/>
      <c r="J115" s="22"/>
      <c r="K115" s="17"/>
      <c r="L115" s="21"/>
      <c r="M115" s="22"/>
      <c r="N115" s="23">
        <f t="shared" si="8"/>
        <v>58.232103209115436</v>
      </c>
      <c r="O115" s="24">
        <f t="shared" si="9"/>
        <v>23.434870803668407</v>
      </c>
      <c r="P115" s="24">
        <f t="shared" si="10"/>
        <v>17.501451784160377</v>
      </c>
      <c r="Q115" t="s">
        <v>185</v>
      </c>
      <c r="R115" t="s">
        <v>142</v>
      </c>
      <c r="S115" t="s">
        <v>330</v>
      </c>
      <c r="AD115" s="37"/>
      <c r="AE115" s="37"/>
      <c r="AH115" s="37"/>
      <c r="AI115" s="37"/>
      <c r="AJ115" t="s">
        <v>69</v>
      </c>
    </row>
    <row r="116" spans="1:36" s="36" customFormat="1" ht="15" x14ac:dyDescent="0.25">
      <c r="A116">
        <v>2.67</v>
      </c>
      <c r="B116">
        <v>2.96</v>
      </c>
      <c r="C116">
        <v>3.06</v>
      </c>
      <c r="D116" s="20">
        <f t="shared" si="7"/>
        <v>3.9167058664745458E-2</v>
      </c>
      <c r="E116" s="17">
        <f>IF(OR($A116="",$B116="",$C116=""),"",A116*'MPTO_working_3-way'!$I115)</f>
        <v>2.7730239900727285</v>
      </c>
      <c r="F116" s="21">
        <f>IF(OR($A116="",$B116="",$C116=""),"",B116*'MPTO_working_3-way'!$I115)</f>
        <v>3.0742138616536616</v>
      </c>
      <c r="G116" s="22">
        <f>IF(OR($A116="",$B116="",$C116=""),"",C116*'MPTO_working_3-way'!$I115)</f>
        <v>3.1780724380608798</v>
      </c>
      <c r="H116" s="17"/>
      <c r="I116" s="21"/>
      <c r="J116" s="22"/>
      <c r="K116" s="17"/>
      <c r="L116" s="21"/>
      <c r="M116" s="22"/>
      <c r="N116" s="23">
        <f t="shared" si="8"/>
        <v>36.061714704955463</v>
      </c>
      <c r="O116" s="24">
        <f t="shared" si="9"/>
        <v>32.528641304807806</v>
      </c>
      <c r="P116" s="24">
        <f t="shared" si="10"/>
        <v>31.465613811186632</v>
      </c>
      <c r="Q116" t="s">
        <v>148</v>
      </c>
      <c r="R116" t="s">
        <v>120</v>
      </c>
      <c r="S116" t="s">
        <v>330</v>
      </c>
      <c r="AD116" s="37"/>
      <c r="AE116" s="37"/>
      <c r="AH116" s="37"/>
      <c r="AI116" s="37"/>
      <c r="AJ116" t="s">
        <v>263</v>
      </c>
    </row>
    <row r="117" spans="1:36" s="36" customFormat="1" ht="15" x14ac:dyDescent="0.25">
      <c r="A117">
        <v>3.24</v>
      </c>
      <c r="B117">
        <v>3.15</v>
      </c>
      <c r="C117">
        <v>2.34</v>
      </c>
      <c r="D117" s="20">
        <f t="shared" si="7"/>
        <v>5.3452720119386843E-2</v>
      </c>
      <c r="E117" s="17">
        <f>IF(OR($A117="",$B117="",$C117=""),"",A117*'MPTO_working_3-way'!$I116)</f>
        <v>3.3440442005016178</v>
      </c>
      <c r="F117" s="21">
        <f>IF(OR($A117="",$B117="",$C117=""),"",B117*'MPTO_working_3-way'!$I116)</f>
        <v>3.2511540838210169</v>
      </c>
      <c r="G117" s="22">
        <f>IF(OR($A117="",$B117="",$C117=""),"",C117*'MPTO_working_3-way'!$I116)</f>
        <v>2.4151430336956126</v>
      </c>
      <c r="H117" s="17"/>
      <c r="I117" s="21"/>
      <c r="J117" s="22"/>
      <c r="K117" s="17"/>
      <c r="L117" s="21"/>
      <c r="M117" s="22"/>
      <c r="N117" s="23">
        <f t="shared" si="8"/>
        <v>29.903910954585967</v>
      </c>
      <c r="O117" s="24">
        <f t="shared" si="9"/>
        <v>30.758308410431283</v>
      </c>
      <c r="P117" s="24">
        <f t="shared" si="10"/>
        <v>41.405415167888265</v>
      </c>
      <c r="Q117" t="s">
        <v>151</v>
      </c>
      <c r="R117" t="s">
        <v>193</v>
      </c>
      <c r="S117" t="s">
        <v>330</v>
      </c>
      <c r="AD117" s="37"/>
      <c r="AE117" s="37"/>
      <c r="AH117" s="37"/>
      <c r="AI117" s="37"/>
      <c r="AJ117" t="s">
        <v>264</v>
      </c>
    </row>
    <row r="118" spans="1:36" s="36" customFormat="1" ht="15" x14ac:dyDescent="0.25">
      <c r="A118">
        <v>1.68</v>
      </c>
      <c r="B118">
        <v>3.58</v>
      </c>
      <c r="C118">
        <v>5.33</v>
      </c>
      <c r="D118" s="20">
        <f t="shared" si="7"/>
        <v>6.2184964964635103E-2</v>
      </c>
      <c r="E118" s="17">
        <f>IF(OR($A118="",$B118="",$C118=""),"",A118*'MPTO_working_3-way'!$I117)</f>
        <v>1.7458006585567722</v>
      </c>
      <c r="F118" s="21">
        <f>IF(OR($A118="",$B118="",$C118=""),"",B118*'MPTO_working_3-way'!$I117)</f>
        <v>3.7202180700197887</v>
      </c>
      <c r="G118" s="22">
        <f>IF(OR($A118="",$B118="",$C118=""),"",C118*'MPTO_working_3-way'!$I117)</f>
        <v>5.5387604226830938</v>
      </c>
      <c r="H118" s="17"/>
      <c r="I118" s="21"/>
      <c r="J118" s="22"/>
      <c r="K118" s="17"/>
      <c r="L118" s="21"/>
      <c r="M118" s="22"/>
      <c r="N118" s="23">
        <f t="shared" si="8"/>
        <v>57.280308327222492</v>
      </c>
      <c r="O118" s="24">
        <f t="shared" si="9"/>
        <v>26.880144689869773</v>
      </c>
      <c r="P118" s="24">
        <f t="shared" si="10"/>
        <v>18.054581236347801</v>
      </c>
      <c r="Q118" t="s">
        <v>125</v>
      </c>
      <c r="R118" t="s">
        <v>250</v>
      </c>
      <c r="S118" t="s">
        <v>330</v>
      </c>
      <c r="AD118" s="37"/>
      <c r="AE118" s="37"/>
      <c r="AH118" s="37"/>
      <c r="AI118" s="37"/>
      <c r="AJ118" t="s">
        <v>264</v>
      </c>
    </row>
    <row r="119" spans="1:36" s="36" customFormat="1" ht="15" x14ac:dyDescent="0.25">
      <c r="A119">
        <v>1.56</v>
      </c>
      <c r="B119">
        <v>4.5</v>
      </c>
      <c r="C119">
        <v>5.67</v>
      </c>
      <c r="D119" s="20">
        <f t="shared" si="7"/>
        <v>3.9614706281372758E-2</v>
      </c>
      <c r="E119" s="17">
        <f>IF(OR($A119="",$B119="",$C119=""),"",A119*'MPTO_working_3-way'!$I118)</f>
        <v>1.6433862433862436</v>
      </c>
      <c r="F119" s="21">
        <f>IF(OR($A119="",$B119="",$C119=""),"",B119*'MPTO_working_3-way'!$I118)</f>
        <v>4.7405372405372406</v>
      </c>
      <c r="G119" s="22">
        <f>IF(OR($A119="",$B119="",$C119=""),"",C119*'MPTO_working_3-way'!$I118)</f>
        <v>5.9730769230769232</v>
      </c>
      <c r="H119" s="17"/>
      <c r="I119" s="21"/>
      <c r="J119" s="22"/>
      <c r="K119" s="17"/>
      <c r="L119" s="21"/>
      <c r="M119" s="22"/>
      <c r="N119" s="23">
        <f t="shared" si="8"/>
        <v>60.849967804249829</v>
      </c>
      <c r="O119" s="24">
        <f t="shared" si="9"/>
        <v>21.094655505473277</v>
      </c>
      <c r="P119" s="24">
        <f t="shared" si="10"/>
        <v>16.741790083708949</v>
      </c>
      <c r="Q119" t="s">
        <v>211</v>
      </c>
      <c r="R119" t="s">
        <v>160</v>
      </c>
      <c r="S119" t="s">
        <v>330</v>
      </c>
      <c r="AD119" s="37"/>
      <c r="AE119" s="37"/>
      <c r="AH119" s="37"/>
      <c r="AI119" s="37"/>
      <c r="AJ119" t="s">
        <v>268</v>
      </c>
    </row>
    <row r="120" spans="1:36" s="36" customFormat="1" ht="15" x14ac:dyDescent="0.25">
      <c r="A120">
        <v>3.82</v>
      </c>
      <c r="B120">
        <v>3.9</v>
      </c>
      <c r="C120">
        <v>1.93</v>
      </c>
      <c r="D120" s="20">
        <f t="shared" si="7"/>
        <v>3.6325076148205238E-2</v>
      </c>
      <c r="E120" s="17">
        <f>IF(OR($A120="",$B120="",$C120=""),"",A120*'MPTO_working_3-way'!$I119)</f>
        <v>4.0575465661649055</v>
      </c>
      <c r="F120" s="21">
        <f>IF(OR($A120="",$B120="",$C120=""),"",B120*'MPTO_working_3-way'!$I119)</f>
        <v>4.1425213633620768</v>
      </c>
      <c r="G120" s="22">
        <f>IF(OR($A120="",$B120="",$C120=""),"",C120*'MPTO_working_3-way'!$I119)</f>
        <v>2.0500169823817456</v>
      </c>
      <c r="H120" s="17"/>
      <c r="I120" s="21"/>
      <c r="J120" s="22"/>
      <c r="K120" s="17"/>
      <c r="L120" s="21"/>
      <c r="M120" s="22"/>
      <c r="N120" s="23">
        <f t="shared" si="8"/>
        <v>24.645434961580136</v>
      </c>
      <c r="O120" s="24">
        <f t="shared" si="9"/>
        <v>24.139887577752852</v>
      </c>
      <c r="P120" s="24">
        <f t="shared" si="10"/>
        <v>48.780083706339958</v>
      </c>
      <c r="Q120" t="s">
        <v>254</v>
      </c>
      <c r="R120" t="s">
        <v>256</v>
      </c>
      <c r="S120" t="s">
        <v>330</v>
      </c>
      <c r="AD120" s="37"/>
      <c r="AE120" s="37"/>
      <c r="AH120" s="37"/>
      <c r="AI120" s="37"/>
      <c r="AJ120" t="s">
        <v>268</v>
      </c>
    </row>
    <row r="121" spans="1:36" s="36" customFormat="1" ht="15" x14ac:dyDescent="0.25">
      <c r="A121">
        <v>1.86</v>
      </c>
      <c r="B121">
        <v>3.84</v>
      </c>
      <c r="C121">
        <v>4.3</v>
      </c>
      <c r="D121" s="20">
        <f t="shared" si="7"/>
        <v>3.0609214803700935E-2</v>
      </c>
      <c r="E121" s="17">
        <f>IF(OR($A121="",$B121="",$C121=""),"",A121*'MPTO_working_3-way'!$I120)</f>
        <v>1.9336833536833535</v>
      </c>
      <c r="F121" s="21">
        <f>IF(OR($A121="",$B121="",$C121=""),"",B121*'MPTO_working_3-way'!$I120)</f>
        <v>3.9921204721204711</v>
      </c>
      <c r="G121" s="22">
        <f>IF(OR($A121="",$B121="",$C121=""),"",C121*'MPTO_working_3-way'!$I120)</f>
        <v>4.470343237009903</v>
      </c>
      <c r="H121" s="17"/>
      <c r="I121" s="21"/>
      <c r="J121" s="22"/>
      <c r="K121" s="17"/>
      <c r="L121" s="21"/>
      <c r="M121" s="22"/>
      <c r="N121" s="23">
        <f t="shared" si="8"/>
        <v>51.71477522910677</v>
      </c>
      <c r="O121" s="24">
        <f t="shared" si="9"/>
        <v>25.049344251598598</v>
      </c>
      <c r="P121" s="24">
        <f t="shared" si="10"/>
        <v>22.369646959567117</v>
      </c>
      <c r="Q121" t="s">
        <v>224</v>
      </c>
      <c r="R121" t="s">
        <v>232</v>
      </c>
      <c r="S121" t="s">
        <v>330</v>
      </c>
      <c r="AD121" s="37"/>
      <c r="AE121" s="37"/>
      <c r="AH121" s="37"/>
      <c r="AI121" s="37"/>
      <c r="AJ121" t="s">
        <v>270</v>
      </c>
    </row>
    <row r="122" spans="1:36" s="36" customFormat="1" ht="15" x14ac:dyDescent="0.25">
      <c r="A122">
        <v>1.86</v>
      </c>
      <c r="B122">
        <v>3.84</v>
      </c>
      <c r="C122">
        <v>4.33</v>
      </c>
      <c r="D122" s="20">
        <f t="shared" si="7"/>
        <v>2.8997957485907389E-2</v>
      </c>
      <c r="E122" s="17">
        <f>IF(OR($A122="",$B122="",$C122=""),"",A122*'MPTO_working_3-way'!$I121)</f>
        <v>1.9275646416356618</v>
      </c>
      <c r="F122" s="21">
        <f>IF(OR($A122="",$B122="",$C122=""),"",B122*'MPTO_working_3-way'!$I121)</f>
        <v>3.979488292409108</v>
      </c>
      <c r="G122" s="22">
        <f>IF(OR($A122="",$B122="",$C122=""),"",C122*'MPTO_working_3-way'!$I121)</f>
        <v>4.4872875797217286</v>
      </c>
      <c r="H122" s="17"/>
      <c r="I122" s="21"/>
      <c r="J122" s="22"/>
      <c r="K122" s="17"/>
      <c r="L122" s="21"/>
      <c r="M122" s="22"/>
      <c r="N122" s="23">
        <f t="shared" si="8"/>
        <v>51.878934610018376</v>
      </c>
      <c r="O122" s="24">
        <f t="shared" si="9"/>
        <v>25.128858951727651</v>
      </c>
      <c r="P122" s="24">
        <f t="shared" si="10"/>
        <v>22.285177453726138</v>
      </c>
      <c r="Q122" t="s">
        <v>237</v>
      </c>
      <c r="R122" t="s">
        <v>235</v>
      </c>
      <c r="S122" t="s">
        <v>330</v>
      </c>
      <c r="AD122" s="37"/>
      <c r="AE122" s="37"/>
      <c r="AH122" s="37"/>
      <c r="AI122" s="37"/>
      <c r="AJ122" t="s">
        <v>270</v>
      </c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 s="29"/>
      <c r="B196" s="29"/>
      <c r="C196" s="29"/>
      <c r="D196" s="30"/>
      <c r="E196" s="31"/>
      <c r="F196" s="32"/>
      <c r="G196" s="33"/>
      <c r="H196" s="31"/>
      <c r="I196" s="32"/>
      <c r="J196" s="33"/>
      <c r="K196" s="31"/>
      <c r="L196" s="32"/>
      <c r="M196" s="33"/>
      <c r="N196" s="34"/>
      <c r="O196" s="35"/>
      <c r="P196" s="35"/>
      <c r="Q196" s="29"/>
      <c r="R196" s="29"/>
      <c r="S196" s="29"/>
      <c r="AD196" s="37"/>
      <c r="AF196" s="29"/>
      <c r="AG196" s="29"/>
      <c r="AH196" s="48"/>
      <c r="AI196" s="37"/>
      <c r="AJ196" s="29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 s="29"/>
      <c r="B200" s="29"/>
      <c r="C200" s="29"/>
      <c r="D200" s="30"/>
      <c r="E200" s="31"/>
      <c r="F200" s="32"/>
      <c r="G200" s="33"/>
      <c r="H200" s="31"/>
      <c r="I200" s="32"/>
      <c r="J200" s="33"/>
      <c r="K200" s="31"/>
      <c r="L200" s="32"/>
      <c r="M200" s="33"/>
      <c r="N200" s="34"/>
      <c r="O200" s="35"/>
      <c r="P200" s="35"/>
      <c r="Q200" s="29"/>
      <c r="R200" s="29"/>
      <c r="S200" s="29"/>
      <c r="AD200" s="37"/>
      <c r="AE200" s="37"/>
      <c r="AF200" s="29"/>
      <c r="AG200" s="29"/>
      <c r="AH200" s="48"/>
      <c r="AI200" s="37"/>
      <c r="AJ200" s="29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1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1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1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2022-08-13T04:56:01Z</dcterms:modified>
</cp:coreProperties>
</file>