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77084A5F-E261-42F3-BF7E-A9A0B4AA5070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48" i="4" l="1"/>
  <c r="X48" i="4" s="1"/>
  <c r="Y48" i="4" s="1"/>
  <c r="AI981" i="4"/>
  <c r="W154" i="4"/>
  <c r="V959" i="4"/>
  <c r="W959" i="4" s="1"/>
  <c r="AI5" i="4"/>
  <c r="AO5" i="4" s="1"/>
  <c r="AU5" i="4" s="1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N5" i="4" l="1"/>
  <c r="AT5" i="4" s="1"/>
  <c r="AA31" i="4"/>
  <c r="AB31" i="4"/>
  <c r="AD31" i="4"/>
  <c r="AH24" i="4"/>
  <c r="AQ36" i="4"/>
  <c r="AW36" i="4" s="1"/>
  <c r="AF31" i="4"/>
  <c r="AG31" i="4"/>
  <c r="AH31" i="4"/>
  <c r="AL5" i="4"/>
  <c r="AR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E5" i="4"/>
  <c r="I5" i="4" s="1"/>
  <c r="G5" i="4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53" i="4" l="1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" i="4" l="1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D22" i="4"/>
  <c r="H22" i="4" s="1"/>
  <c r="G22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908" i="4" l="1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91" i="3"/>
  <c r="D109" i="3"/>
  <c r="D98" i="3"/>
  <c r="D94" i="3"/>
  <c r="D92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116" i="3"/>
  <c r="D117" i="3"/>
  <c r="D118" i="3"/>
  <c r="D114" i="3"/>
  <c r="D99" i="3"/>
  <c r="D569" i="3"/>
  <c r="D565" i="3"/>
  <c r="D880" i="3"/>
  <c r="D479" i="10"/>
  <c r="D444" i="3"/>
  <c r="D980" i="3"/>
  <c r="D741" i="10"/>
  <c r="D316" i="3"/>
  <c r="D869" i="3"/>
  <c r="D582" i="10"/>
  <c r="D238" i="3"/>
  <c r="D90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81" i="3"/>
  <c r="D89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82" i="3"/>
  <c r="D86" i="3"/>
  <c r="D119" i="3"/>
  <c r="D108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84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83" i="3"/>
  <c r="D101" i="3"/>
  <c r="D112" i="3"/>
  <c r="D88" i="3"/>
  <c r="D122" i="3"/>
  <c r="D97" i="3"/>
  <c r="D106" i="3"/>
  <c r="D93" i="3"/>
  <c r="D209" i="3"/>
  <c r="D164" i="3"/>
  <c r="D349" i="3"/>
  <c r="D278" i="3"/>
  <c r="D243" i="3"/>
  <c r="D502" i="10"/>
  <c r="D455" i="10"/>
  <c r="D214" i="3"/>
  <c r="D228" i="10"/>
  <c r="D757" i="3"/>
  <c r="D158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87" i="3"/>
  <c r="D85" i="3"/>
  <c r="D111" i="3"/>
  <c r="D568" i="3"/>
  <c r="D616" i="3"/>
  <c r="D816" i="3"/>
  <c r="D975" i="10"/>
  <c r="D283" i="3"/>
  <c r="D560" i="3"/>
  <c r="D515" i="3"/>
  <c r="D295" i="3"/>
  <c r="D225" i="10"/>
  <c r="D101" i="10"/>
  <c r="D149" i="3"/>
  <c r="D102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78" i="3"/>
  <c r="D2" i="3"/>
  <c r="D80" i="3"/>
  <c r="D79" i="3"/>
  <c r="D3" i="3"/>
  <c r="D43" i="3"/>
  <c r="D60" i="3"/>
  <c r="D62" i="3"/>
  <c r="D41" i="3"/>
  <c r="D54" i="3"/>
  <c r="D71" i="3"/>
  <c r="D65" i="3"/>
  <c r="D61" i="3"/>
  <c r="D59" i="3"/>
  <c r="D51" i="3"/>
  <c r="D57" i="3"/>
  <c r="D47" i="3"/>
  <c r="D45" i="3"/>
  <c r="D42" i="3"/>
  <c r="D69" i="3"/>
  <c r="D56" i="3"/>
  <c r="D64" i="3"/>
  <c r="D77" i="3"/>
  <c r="D74" i="3"/>
  <c r="D46" i="3"/>
  <c r="D36" i="3"/>
  <c r="D30" i="3"/>
  <c r="D4" i="3"/>
  <c r="D19" i="3"/>
  <c r="D27" i="3"/>
  <c r="D10" i="3"/>
  <c r="D12" i="3"/>
  <c r="D14" i="3"/>
  <c r="D33" i="3"/>
  <c r="D23" i="3"/>
  <c r="D13" i="3"/>
  <c r="D20" i="3"/>
  <c r="D25" i="3"/>
  <c r="D29" i="3"/>
  <c r="D16" i="3"/>
  <c r="D8" i="3"/>
  <c r="D37" i="3"/>
  <c r="D49" i="3"/>
  <c r="D40" i="3"/>
  <c r="D48" i="3"/>
  <c r="D50" i="3"/>
  <c r="D35" i="3"/>
  <c r="D63" i="3"/>
  <c r="D67" i="3"/>
  <c r="D66" i="3"/>
  <c r="D55" i="3"/>
  <c r="D34" i="3"/>
  <c r="D53" i="3"/>
  <c r="D52" i="3"/>
  <c r="D76" i="3"/>
  <c r="D44" i="3"/>
  <c r="D73" i="3"/>
  <c r="D70" i="3"/>
  <c r="D75" i="3"/>
  <c r="D68" i="3"/>
  <c r="D58" i="3"/>
  <c r="D72" i="3"/>
  <c r="D26" i="3"/>
  <c r="D6" i="3"/>
  <c r="D9" i="3"/>
  <c r="D18" i="3"/>
  <c r="D31" i="3"/>
  <c r="D17" i="3"/>
  <c r="D7" i="3"/>
  <c r="D28" i="3"/>
  <c r="D24" i="3"/>
  <c r="D32" i="3"/>
  <c r="D11" i="3"/>
  <c r="D15" i="3"/>
  <c r="D22" i="3"/>
  <c r="D5" i="3"/>
  <c r="D21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<sst xmlns="http://schemas.openxmlformats.org/spreadsheetml/2006/main" count="442" uniqueCount="237">
  <si>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</si>
  <si>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</si>
  <si>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</si>
  <si>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</si>
  <si>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</si>
  <si>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</si>
  <si>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</si>
  <si>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</si>
  <si>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</si>
  <si>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</si>
  <si>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</si>
  <si>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</si>
  <si>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</si>
  <si>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</si>
  <si>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</si>
  <si>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</si>
  <si>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</si>
  <si>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</si>
  <si>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</si>
  <si>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</si>
  <si>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</si>
  <si>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</si>
  <si>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</si>
  <si>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</si>
  <si>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</si>
  <si>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</si>
  <si>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</si>
  <si>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</si>
  <si>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</si>
  <si>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</si>
  <si>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</si>
  <si>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</si>
  <si>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</si>
  <si>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</si>
  <si>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</si>
  <si>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</si>
  <si>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</si>
  <si>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</si>
  <si>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</si>
  <si>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</si>
  <si>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</si>
  <si>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</si>
  <si>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</si>
  <si>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</si>
  <si>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</si>
  <si>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</si>
  <si>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</si>
  <si>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</si>
  <si>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</si>
  <si>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</si>
  <si>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</si>
  <si>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</si>
  <si>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</si>
  <si>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</si>
  <si>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</si>
  <si>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</si>
  <si>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</si>
  <si>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</si>
  <si>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</si>
  <si>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</si>
  <si>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</si>
  <si>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</si>
  <si>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</si>
  <si>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</si>
  <si>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</si>
  <si>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</si>
  <si>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</si>
  <si>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</si>
  <si>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</si>
  <si>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</si>
  <si>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</si>
  <si>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</si>
  <si>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</si>
  <si>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</si>
  <si>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</si>
  <si>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</si>
  <si>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</si>
  <si>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</si>
  <si>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Barracas Central</t>
  </si>
  <si>
    <t>Central Cordoba</t>
  </si>
  <si>
    <t>Atl. Tucuman</t>
  </si>
  <si>
    <t>Independiente</t>
  </si>
  <si>
    <t>Banfield</t>
  </si>
  <si>
    <t>Patronato</t>
  </si>
  <si>
    <t>Velez Sarsfield</t>
  </si>
  <si>
    <t>Platense</t>
  </si>
  <si>
    <t>Godoy Cruz</t>
  </si>
  <si>
    <t>America MG</t>
  </si>
  <si>
    <t>Cuiaba</t>
  </si>
  <si>
    <t>Athletico-PR</t>
  </si>
  <si>
    <t>Santos</t>
  </si>
  <si>
    <t>Avai</t>
  </si>
  <si>
    <t>Sao Paulo</t>
  </si>
  <si>
    <t>Ceara</t>
  </si>
  <si>
    <t>Coritiba</t>
  </si>
  <si>
    <t>Shanghai Port</t>
  </si>
  <si>
    <t>Wuhan FC</t>
  </si>
  <si>
    <t>Changchun Yatai</t>
  </si>
  <si>
    <t>Guangzhou City</t>
  </si>
  <si>
    <t>Henan Songshan Longmen</t>
  </si>
  <si>
    <t>Dalian Pro</t>
  </si>
  <si>
    <t>Racing Club</t>
  </si>
  <si>
    <t>Huracan</t>
  </si>
  <si>
    <t>Talleres Cordoba</t>
  </si>
  <si>
    <t>Sarmiento Junin</t>
  </si>
  <si>
    <t>Union de Santa Fe</t>
  </si>
  <si>
    <t>Tigre</t>
  </si>
  <si>
    <t>Estudiantes L.P.</t>
  </si>
  <si>
    <t>Gimnasia L.P.</t>
  </si>
  <si>
    <t>Boca Juniors</t>
  </si>
  <si>
    <t>Arsenal Sarandi</t>
  </si>
  <si>
    <t>Atletico GO</t>
  </si>
  <si>
    <t>Corinthians</t>
  </si>
  <si>
    <t>Juventude</t>
  </si>
  <si>
    <t>Fluminense</t>
  </si>
  <si>
    <t>Flamengo RJ</t>
  </si>
  <si>
    <t>Fortaleza</t>
  </si>
  <si>
    <t>Palmeiras</t>
  </si>
  <si>
    <t>Atletico-MG</t>
  </si>
  <si>
    <t>Bragantino</t>
  </si>
  <si>
    <t>Internacional</t>
  </si>
  <si>
    <t>Defensa y Justicia</t>
  </si>
  <si>
    <t>River Plate</t>
  </si>
  <si>
    <t>Rosario Central</t>
  </si>
  <si>
    <t>Lanus</t>
  </si>
  <si>
    <t>Argentinos Jrs</t>
  </si>
  <si>
    <t>Aldosivi</t>
  </si>
  <si>
    <t>Botafogo RJ</t>
  </si>
  <si>
    <t>Goias</t>
  </si>
  <si>
    <t>Super League</t>
  </si>
  <si>
    <t>Liga Profesional</t>
  </si>
  <si>
    <t>Serie A</t>
  </si>
  <si>
    <t>MLS</t>
  </si>
  <si>
    <t>New England Revolution</t>
  </si>
  <si>
    <t>San Lorenzo</t>
  </si>
  <si>
    <t>Newells Old Boys</t>
  </si>
  <si>
    <t>Seattle Sounders</t>
  </si>
  <si>
    <t>Vancouver Whitecaps</t>
  </si>
  <si>
    <t>Orlando City</t>
  </si>
  <si>
    <t>Shenzhen</t>
  </si>
  <si>
    <t>Cangzhou</t>
  </si>
  <si>
    <t>Meizhou Hakka</t>
  </si>
  <si>
    <t>Beijing Guoan</t>
  </si>
  <si>
    <t>Bohemians</t>
  </si>
  <si>
    <t>Shelbourne</t>
  </si>
  <si>
    <t>Derry City</t>
  </si>
  <si>
    <t>Drogheda</t>
  </si>
  <si>
    <t>Dundalk</t>
  </si>
  <si>
    <t>Shamrock Rovers</t>
  </si>
  <si>
    <t>St. Patricks</t>
  </si>
  <si>
    <t>UC Dublin</t>
  </si>
  <si>
    <t>Sligo Rovers</t>
  </si>
  <si>
    <t>Finn Harps</t>
  </si>
  <si>
    <t>Iwata</t>
  </si>
  <si>
    <t>Sagan Tosu</t>
  </si>
  <si>
    <t>Kashima Antlers</t>
  </si>
  <si>
    <t>Kyoto</t>
  </si>
  <si>
    <t>Shimizu S-Pulse</t>
  </si>
  <si>
    <t>Avispa Fukuoka</t>
  </si>
  <si>
    <t>Shonan Bellmare</t>
  </si>
  <si>
    <t>FC Tokyo</t>
  </si>
  <si>
    <t>Gamba Osaka</t>
  </si>
  <si>
    <t>Yokohama F. Marinos</t>
  </si>
  <si>
    <t>Kashiwa Reysol</t>
  </si>
  <si>
    <t>Vissel Kobe</t>
  </si>
  <si>
    <t>Kawasaki Frontale</t>
  </si>
  <si>
    <t>Hokkaido Consadole Sapporo</t>
  </si>
  <si>
    <t>Sanfrecce Hiroshima</t>
  </si>
  <si>
    <t>Cerezo Osaka</t>
  </si>
  <si>
    <t>Urawa Reds</t>
  </si>
  <si>
    <t>Nagoya Grampus</t>
  </si>
  <si>
    <t>Sarpsborg 08</t>
  </si>
  <si>
    <t>Stromsgodset</t>
  </si>
  <si>
    <t>Kristiansund</t>
  </si>
  <si>
    <t>Bodo/Glimt</t>
  </si>
  <si>
    <t>Los Angeles FC</t>
  </si>
  <si>
    <t>Portland Timbers</t>
  </si>
  <si>
    <t>Jerv</t>
  </si>
  <si>
    <t>Ham-Kam</t>
  </si>
  <si>
    <t>Lillestrom</t>
  </si>
  <si>
    <t>Rosenborg</t>
  </si>
  <si>
    <t>Odd</t>
  </si>
  <si>
    <t>Molde</t>
  </si>
  <si>
    <t>Tromso</t>
  </si>
  <si>
    <t>Haugesund</t>
  </si>
  <si>
    <t>Viking</t>
  </si>
  <si>
    <t>Sandefjord</t>
  </si>
  <si>
    <t>Aalesund</t>
  </si>
  <si>
    <t>Valerenga</t>
  </si>
  <si>
    <t>New York Red Bulls</t>
  </si>
  <si>
    <t>Toronto FC</t>
  </si>
  <si>
    <t>CF Montreal</t>
  </si>
  <si>
    <t>Austin FC</t>
  </si>
  <si>
    <t>Columbus Crew</t>
  </si>
  <si>
    <t>Charlotte</t>
  </si>
  <si>
    <t>Houston Dynamo</t>
  </si>
  <si>
    <t>Philadelphia Union</t>
  </si>
  <si>
    <t>FC Cincinnati</t>
  </si>
  <si>
    <t>Chicago Fire</t>
  </si>
  <si>
    <t>DC United</t>
  </si>
  <si>
    <t>FC Dallas</t>
  </si>
  <si>
    <t>Real Salt Lake</t>
  </si>
  <si>
    <t>Atlanta Utd</t>
  </si>
  <si>
    <t>Inter Miami</t>
  </si>
  <si>
    <t>Minnesota United</t>
  </si>
  <si>
    <t>New York City</t>
  </si>
  <si>
    <t>Colorado Rapids</t>
  </si>
  <si>
    <t>Nashville SC</t>
  </si>
  <si>
    <t>Sporting Kansas City</t>
  </si>
  <si>
    <t>Premier Division</t>
  </si>
  <si>
    <t>J1 League</t>
  </si>
  <si>
    <t>Eliteserien</t>
  </si>
  <si>
    <t>Colon Santa Fe</t>
  </si>
  <si>
    <t>Tianjin Jinmen Tiger</t>
  </si>
  <si>
    <t>Chengdu Rongcheng</t>
  </si>
  <si>
    <t>Degerfors</t>
  </si>
  <si>
    <t>AIK</t>
  </si>
  <si>
    <t>Hammarby</t>
  </si>
  <si>
    <t>Hacken</t>
  </si>
  <si>
    <t>Mjallby</t>
  </si>
  <si>
    <t>Norrkoping</t>
  </si>
  <si>
    <t>Sundsvall</t>
  </si>
  <si>
    <t>Djurgarden</t>
  </si>
  <si>
    <t>Elfsborg</t>
  </si>
  <si>
    <t>Varberg</t>
  </si>
  <si>
    <t>Kalmar</t>
  </si>
  <si>
    <t>Varnamo</t>
  </si>
  <si>
    <t>Malmo FF</t>
  </si>
  <si>
    <t>Helsingborg</t>
  </si>
  <si>
    <t>Sirius</t>
  </si>
  <si>
    <t>Goteborg</t>
  </si>
  <si>
    <t>24/06/2022</t>
  </si>
  <si>
    <t>25/06/2022</t>
  </si>
  <si>
    <t>26/06/2022</t>
  </si>
  <si>
    <t>27/06/2022</t>
  </si>
  <si>
    <t>28/06/2022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</si>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</sst>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1.0389961897405937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33.586811822660003</v>
      </c>
      <c r="I2" s="6">
        <f>IF('Log_working_3-way'!$D2="","",'True_Odds_Calculator_3-way'!O3/'True_Odds_Calculator_3-way'!B3-1)</f>
        <v>5.6449776105301321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3.6708183301858988E-2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1.0312268256198713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12.269604312621398</v>
      </c>
      <c r="I3" s="6">
        <f>IF('Log_working_3-way'!$D3="","",'True_Odds_Calculator_3-way'!O4/'True_Odds_Calculator_3-way'!B4-1)</f>
        <v>8.4468179139658215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3.3747563352826582E-2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1.0850095938200219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-0.54135500604061848</v>
      </c>
      <c r="I4" s="6">
        <f>IF('Log_working_3-way'!$D4="","",'True_Odds_Calculator_3-way'!O5/'True_Odds_Calculator_3-way'!B5-1)</f>
        <v>1.9750985058706694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5.2935466611860882E-2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1.0657703702711834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0.30815794622355575</v>
      </c>
      <c r="I5" s="6">
        <f>IF('Log_working_3-way'!$D5="","",'True_Odds_Calculator_3-way'!O6/'True_Odds_Calculator_3-way'!B6-1)</f>
        <v>4.3071167099545837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5.3078210704821549E-2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1.0274419239456005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6.1769179586609511</v>
      </c>
      <c r="I6" s="6">
        <f>IF('Log_working_3-way'!$D6="","",'True_Odds_Calculator_3-way'!O7/'True_Odds_Calculator_3-way'!B7-1)</f>
        <v>7.1657377662986814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2.8883922524719052E-2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1.0330677791203196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36.438889347140133</v>
      </c>
      <c r="I7" s="6">
        <f>IF('Log_working_3-way'!$D7="","",'True_Odds_Calculator_3-way'!O8/'True_Odds_Calculator_3-way'!B8-1)</f>
        <v>4.5014367957325359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3.0446127229927011E-2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1.024928286288894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7.9429539521190922</v>
      </c>
      <c r="I8" s="6">
        <f>IF('Log_working_3-way'!$D8="","",'True_Odds_Calculator_3-way'!O9/'True_Odds_Calculator_3-way'!B9-1)</f>
        <v>8.3928444638108939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2.6812449737350974E-2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1.0448714697891253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9.0660507842099447E-2</v>
      </c>
      <c r="I9" s="6">
        <f>IF('Log_working_3-way'!$D9="","",'True_Odds_Calculator_3-way'!O10/'True_Odds_Calculator_3-way'!B10-1)</f>
        <v>2.1647625507450625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3.3257595644403892E-2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1.0270453982703722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7.5586474221879616</v>
      </c>
      <c r="I10" s="6">
        <f>IF('Log_working_3-way'!$D10="","",'True_Odds_Calculator_3-way'!O11/'True_Odds_Calculator_3-way'!B11-1)</f>
        <v>7.2618384269349043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2.8809728910117016E-2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1.0394238732832792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32.749675735840661</v>
      </c>
      <c r="I11" s="6">
        <f>IF('Log_working_3-way'!$D11="","",'True_Odds_Calculator_3-way'!O12/'True_Odds_Calculator_3-way'!B12-1)</f>
        <v>5.746203134650103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3.7425661171480495E-2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1.0437485924258603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22.448988990861306</v>
      </c>
      <c r="I12" s="6">
        <f>IF('Log_working_3-way'!$D12="","",'True_Odds_Calculator_3-way'!O13/'True_Odds_Calculator_3-way'!B13-1)</f>
        <v>7.325828584706926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4.5136796504284593E-2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1.040138635527931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15.104459376751294</v>
      </c>
      <c r="I13" s="6">
        <f>IF('Log_working_3-way'!$D13="","",'True_Odds_Calculator_3-way'!O14/'True_Odds_Calculator_3-way'!B14-1)</f>
        <v>8.9770561233534334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4.2975716946240805E-2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1.0407435115899111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10.472384073129565</v>
      </c>
      <c r="I14" s="6">
        <f>IF('Log_working_3-way'!$D14="","",'True_Odds_Calculator_3-way'!O15/'True_Odds_Calculator_3-way'!B15-1)</f>
        <v>7.4873245302920779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4.3639808864722518E-2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1.0435404713256231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19.883001991749559</v>
      </c>
      <c r="I15" s="6">
        <f>IF('Log_working_3-way'!$D15="","",'True_Odds_Calculator_3-way'!O16/'True_Odds_Calculator_3-way'!B16-1)</f>
        <v>7.3711876266076377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4.5633583498063457E-2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1.0370286738106156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30.892294216506649</v>
      </c>
      <c r="I16" s="6">
        <f>IF('Log_working_3-way'!$D16="","",'True_Odds_Calculator_3-way'!O17/'True_Odds_Calculator_3-way'!B17-1)</f>
        <v>6.5761371191531923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3.5656514897534741E-2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1.0305687319501644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12.680873195113183</v>
      </c>
      <c r="I17" s="6">
        <f>IF('Log_working_3-way'!$D17="","",'True_Odds_Calculator_3-way'!O18/'True_Odds_Calculator_3-way'!B18-1)</f>
        <v>9.0082077707367443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3.3053727782846432E-2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1.0336195009627525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22.223040057588825</v>
      </c>
      <c r="I18" s="6">
        <f>IF('Log_working_3-way'!$D18="","",'True_Odds_Calculator_3-way'!O19/'True_Odds_Calculator_3-way'!B19-1)</f>
        <v>8.4379886234044577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3.4714639916291423E-2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1.0457067793689467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44.823987917973582</v>
      </c>
      <c r="I19" s="6">
        <f>IF('Log_working_3-way'!$D19="","",'True_Odds_Calculator_3-way'!O20/'True_Odds_Calculator_3-way'!B20-1)</f>
        <v>3.4366692422746521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3.7937286664097236E-2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1.0762985033057271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0.61064289985048359</v>
      </c>
      <c r="I20" s="6">
        <f>IF('Log_working_3-way'!$D20="","",'True_Odds_Calculator_3-way'!O21/'True_Odds_Calculator_3-way'!B21-1)</f>
        <v>4.9950886266141703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6.3687413724810904E-2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1.0520564626210231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7.8094998282322745</v>
      </c>
      <c r="I21" s="6">
        <f>IF('Log_working_3-way'!$D21="","",'True_Odds_Calculator_3-way'!O22/'True_Odds_Calculator_3-way'!B22-1)</f>
        <v>8.4314922978688305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5.5118070725351354E-2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1.0653988885050445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2.6787829682124147</v>
      </c>
      <c r="I22" s="6">
        <f>IF('Log_working_3-way'!$D22="","",'True_Odds_Calculator_3-way'!O23/'True_Odds_Calculator_3-way'!B23-1)</f>
        <v>5.6270843814368199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6.1682843097525142E-2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1.065199201845356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2.234627184207016</v>
      </c>
      <c r="I23" s="6">
        <f>IF('Log_working_3-way'!$D23="","",'True_Odds_Calculator_3-way'!O24/'True_Odds_Calculator_3-way'!B24-1)</f>
        <v>5.2653927550401605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6.0201094565355717E-2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1.0329059377731262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32.146595099815947</v>
      </c>
      <c r="I24" s="6">
        <f>IF('Log_working_3-way'!$D24="","",'True_Odds_Calculator_3-way'!O25/'True_Odds_Calculator_3-way'!B25-1)</f>
        <v>3.8945314344841204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3.1736644983244577E-2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1.027630954196324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5.1040632056168294</v>
      </c>
      <c r="I25" s="6">
        <f>IF('Log_working_3-way'!$D25="","",'True_Odds_Calculator_3-way'!O26/'True_Odds_Calculator_3-way'!B26-1)</f>
        <v>8.6704412064743881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2.9046942628214278E-2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1.0356061787723081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44.553098913016825</v>
      </c>
      <c r="I26" s="6">
        <f>IF('Log_working_3-way'!$D26="","",'True_Odds_Calculator_3-way'!O27/'True_Odds_Calculator_3-way'!B27-1)</f>
        <v>3.1450799827106524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2.9855663542615485E-2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1.0298862314020829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5.8994507617637275</v>
      </c>
      <c r="I27" s="6">
        <f>IF('Log_working_3-way'!$D27="","",'True_Odds_Calculator_3-way'!O28/'True_Odds_Calculator_3-way'!B28-1)</f>
        <v>5.2500661146449543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3.0677854898304435E-2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1.0376328222430811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45.773922693885893</v>
      </c>
      <c r="I28" s="6">
        <f>IF('Log_working_3-way'!$D28="","",'True_Odds_Calculator_3-way'!O29/'True_Odds_Calculator_3-way'!B29-1)</f>
        <v>3.0068083687802316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3.1029810298103033E-2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1.0252454593892999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16.632342032769525</v>
      </c>
      <c r="I29" s="6">
        <f>IF('Log_working_3-way'!$D29="","",'True_Odds_Calculator_3-way'!O30/'True_Odds_Calculator_3-way'!B30-1)</f>
        <v>5.99887218882977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2.6961762972258718E-2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1.0304453186087368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31.080945138634306</v>
      </c>
      <c r="I30" s="6">
        <f>IF('Log_working_3-way'!$D30="","",'True_Odds_Calculator_3-way'!O31/'True_Odds_Calculator_3-way'!B31-1)</f>
        <v>5.2886952652156518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2.9566371490018728E-2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1.0275322896080892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17.854667096492921</v>
      </c>
      <c r="I31" s="6">
        <f>IF('Log_working_3-way'!$D31="","",'True_Odds_Calculator_3-way'!O32/'True_Odds_Calculator_3-way'!B32-1)</f>
        <v>6.0968746589860032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2.9270242211121511E-2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1.0624652567898156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44.214292951467456</v>
      </c>
      <c r="I32" s="6">
        <f>IF('Log_working_3-way'!$D32="","",'True_Odds_Calculator_3-way'!O33/'True_Odds_Calculator_3-way'!B33-1)</f>
        <v>3.6944716508869302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5.1933417044979002E-2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1.0576195418501244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8.2622310545606972</v>
      </c>
      <c r="I33" s="6">
        <f>IF('Log_working_3-way'!$D33="","",'True_Odds_Calculator_3-way'!O34/'True_Odds_Calculator_3-way'!B34-1)</f>
        <v>8.4389310040773786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6.0969802785603822E-2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1.0423878008765322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17.905034492881256</v>
      </c>
      <c r="I34" s="6">
        <f>IF('Log_working_3-way'!$D34="","",'True_Odds_Calculator_3-way'!O35/'True_Odds_Calculator_3-way'!B35-1)</f>
        <v>8.2306177539650633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4.4858523119392535E-2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1.0595537590752695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44.969989366104592</v>
      </c>
      <c r="I35" s="6">
        <f>IF('Log_working_3-way'!$D35="","",'True_Odds_Calculator_3-way'!O36/'True_Odds_Calculator_3-way'!B36-1)</f>
        <v>3.5842648675339772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4.9060687352119547E-2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1.0393090352132843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38.693475197330301</v>
      </c>
      <c r="I36" s="6">
        <f>IF('Log_working_3-way'!$D36="","",'True_Odds_Calculator_3-way'!O37/'True_Odds_Calculator_3-way'!B37-1)</f>
        <v>4.2980075160957973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3.5217678496366922E-2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1.0418727308483569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2.0039256897405506</v>
      </c>
      <c r="I37" s="6">
        <f>IF('Log_working_3-way'!$D37="","",'True_Odds_Calculator_3-way'!O38/'True_Odds_Calculator_3-way'!B38-1)</f>
        <v>5.3269271417654425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3.9149307700544478E-2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1.0304178404204616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3.283018465077947E-2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1.0330474799494411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3.3932321903779483E-2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1.0325629694045144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19.752172841261089</v>
      </c>
      <c r="I42" s="6">
        <f>IF('Log_working_3-way'!$D42="","",'True_Odds_Calculator_3-way'!O41/'True_Odds_Calculator_3-way'!B41-1)</f>
        <v>8.3963895544674205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3.4229702454001476E-2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1.041627081133365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39.257285869957833</v>
      </c>
      <c r="I43" s="6">
        <f>IF('Log_working_3-way'!$D43="","",'True_Odds_Calculator_3-way'!O42/'True_Odds_Calculator_3-way'!B42-1)</f>
        <v>5.3263668672087245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3.6600976337981539E-2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1.1295243211691735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76.080930441221426</v>
      </c>
      <c r="I44" s="6">
        <f>IF('Log_working_3-way'!$D44="","",'True_Odds_Calculator_3-way'!O43/'True_Odds_Calculator_3-way'!B43-1)</f>
        <v>0.29825918030245857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5.6878362963020068E-2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1.0911695857397989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54.365665436085521</v>
      </c>
      <c r="I45" s="6">
        <f>IF('Log_working_3-way'!$D45="","",'True_Odds_Calculator_3-way'!O44/'True_Odds_Calculator_3-way'!B44-1)</f>
        <v>3.4233838229271276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6.516646381362512E-2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1.0512165961064652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8.9740963716480113</v>
      </c>
      <c r="I46" s="6">
        <f>IF('Log_working_3-way'!$D46="","",'True_Odds_Calculator_3-way'!O45/'True_Odds_Calculator_3-way'!B45-1)</f>
        <v>9.1049027959333699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5.4698516747852644E-2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1.0275278655079119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26.430836953104063</v>
      </c>
      <c r="I47" s="6">
        <f>IF('Log_working_3-way'!$D47="","",'True_Odds_Calculator_3-way'!O46/'True_Odds_Calculator_3-way'!B46-1)</f>
        <v>4.2221675569596977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2.7645878551349146E-2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1.0294979219020812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23.680816440064355</v>
      </c>
      <c r="I48" s="6">
        <f>IF('Log_working_3-way'!$D48="","",'True_Odds_Calculator_3-way'!O47/'True_Odds_Calculator_3-way'!B47-1)</f>
        <v>5.8515019392524588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3.0277567340763589E-2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1.0248533891978355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8.6228180737042006</v>
      </c>
      <c r="I49" s="6">
        <f>IF('Log_working_3-way'!$D49="","",'True_Odds_Calculator_3-way'!O48/'True_Odds_Calculator_3-way'!B48-1)</f>
        <v>8.1004110660836961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2.6779871399198685E-2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1.0254093894756422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11.033974199745751</v>
      </c>
      <c r="I50" s="6">
        <f>IF('Log_working_3-way'!$D50="","",'True_Odds_Calculator_3-way'!O49/'True_Odds_Calculator_3-way'!B49-1)</f>
        <v>7.2021719768683514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2.7425735090327308E-2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1.026057781900618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8.6917929875540185</v>
      </c>
      <c r="I51" s="6">
        <f>IF('Log_working_3-way'!$D51="","",'True_Odds_Calculator_3-way'!O50/'True_Odds_Calculator_3-way'!B50-1)</f>
        <v>7.5248992115674849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2.7982068081558564E-2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1.0262138855823566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16.624379496111111</v>
      </c>
      <c r="I52" s="6">
        <f>IF('Log_working_3-way'!$D52="","",'True_Odds_Calculator_3-way'!O51/'True_Odds_Calculator_3-way'!B51-1)</f>
        <v>8.102360984136542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2.8078217491644297E-2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1.0416598410362679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47.930114913536642</v>
      </c>
      <c r="I53" s="6">
        <f>IF('Log_working_3-way'!$D53="","",'True_Odds_Calculator_3-way'!O52/'True_Odds_Calculator_3-way'!B52-1)</f>
        <v>2.1354802581024335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3.3680608032436776E-2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1.0255667488669145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11.956053024953786</v>
      </c>
      <c r="I54" s="6">
        <f>IF('Log_working_3-way'!$D54="","",'True_Odds_Calculator_3-way'!O53/'True_Odds_Calculator_3-way'!B53-1)</f>
        <v>6.6749198089053667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2.7541769367106506E-2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1.0654121042581437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68.478369254560519</v>
      </c>
      <c r="I55" s="6">
        <f>IF('Log_working_3-way'!$D55="","",'True_Odds_Calculator_3-way'!O54/'True_Odds_Calculator_3-way'!B54-1)</f>
        <v>0.61068356045868977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3.5244291763653735E-2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1.0254173928735619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8.7459987169875131</v>
      </c>
      <c r="I56" s="6">
        <f>IF('Log_working_3-way'!$D56="","",'True_Odds_Calculator_3-way'!O55/'True_Odds_Calculator_3-way'!B55-1)</f>
        <v>6.5092318509529719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2.7133906880742353E-2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1.025887732462913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11.866369808163727</v>
      </c>
      <c r="I57" s="6">
        <f>IF('Log_working_3-way'!$D57="","",'True_Odds_Calculator_3-way'!O56/'True_Odds_Calculator_3-way'!B56-1)</f>
        <v>5.8325287157487837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2.7746347283542416E-2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1.0337282384311219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32.687989358319399</v>
      </c>
      <c r="I58" s="6">
        <f>IF('Log_working_3-way'!$D58="","",'True_Odds_Calculator_3-way'!O57/'True_Odds_Calculator_3-way'!B57-1)</f>
        <v>4.1927467342373719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3.2401792539427987E-2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1.0373643621884521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1.6408070815506344</v>
      </c>
      <c r="I59" s="6">
        <f>IF('Log_working_3-way'!$D59="","",'True_Odds_Calculator_3-way'!O58/'True_Odds_Calculator_3-way'!B58-1)</f>
        <v>4.2379279202321802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3.3705882443165969E-2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1.027905910164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22.738239716623767</v>
      </c>
      <c r="I60" s="6">
        <f>IF('Log_working_3-way'!$D60="","",'True_Odds_Calculator_3-way'!O59/'True_Odds_Calculator_3-way'!B59-1)</f>
        <v>6.3508574353384804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2.8929531430944344E-2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1.027888767520958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5.9906431370452324</v>
      </c>
      <c r="I61" s="6">
        <f>IF('Log_working_3-way'!$D61="","",'True_Odds_Calculator_3-way'!O60/'True_Odds_Calculator_3-way'!B60-1)</f>
        <v>7.5688878248730465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2.9399214883085723E-2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1.0448824428210455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0.54549638380016252</v>
      </c>
      <c r="I62" s="6">
        <f>IF('Log_working_3-way'!$D62="","",'True_Odds_Calculator_3-way'!O61/'True_Odds_Calculator_3-way'!B61-1)</f>
        <v>2.7074426859144136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3.5701619077643798E-2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1.0282608550521792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24.287391048203151</v>
      </c>
      <c r="I63" s="6">
        <f>IF('Log_working_3-way'!$D63="","",'True_Odds_Calculator_3-way'!O62/'True_Odds_Calculator_3-way'!B62-1)</f>
        <v>6.3722986021581116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2.8995177729654875E-2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1.0256790984060722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9.7281005517846353</v>
      </c>
      <c r="I64" s="6">
        <f>IF('Log_working_3-way'!$D64="","",'True_Odds_Calculator_3-way'!O63/'True_Odds_Calculator_3-way'!B63-1)</f>
        <v>5.582150329340422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2.7330371977891454E-2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1.0254156236479017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16.748225813802048</v>
      </c>
      <c r="I65" s="6">
        <f>IF('Log_working_3-way'!$D65="","",'True_Odds_Calculator_3-way'!O64/'True_Odds_Calculator_3-way'!B64-1)</f>
        <v>7.4564340082364833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2.7213726868378307E-2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1.0264227425544588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14.087679117497721</v>
      </c>
      <c r="I66" s="6">
        <f>IF('Log_working_3-way'!$D66="","",'True_Odds_Calculator_3-way'!O65/'True_Odds_Calculator_3-way'!B65-1)</f>
        <v>6.6375389837855385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2.8422761297516086E-2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1.0273028465551484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18.753007870095662</v>
      </c>
      <c r="I67" s="6">
        <f>IF('Log_working_3-way'!$D67="","",'True_Odds_Calculator_3-way'!O66/'True_Odds_Calculator_3-way'!B66-1)</f>
        <v>6.1885872509288946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2.8938047142901713E-2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1.0317710680440917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27.410891606407453</v>
      </c>
      <c r="I68" s="6">
        <f>IF('Log_working_3-way'!$D68="","",'True_Odds_Calculator_3-way'!O67/'True_Odds_Calculator_3-way'!B67-1)</f>
        <v>5.8052599677311321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3.1848174705317422E-2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1.0273094428795011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19.263877148873416</v>
      </c>
      <c r="I69" s="6">
        <f>IF('Log_working_3-way'!$D69="","",'True_Odds_Calculator_3-way'!O68/'True_Odds_Calculator_3-way'!B68-1)</f>
        <v>6.843780765246624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2.8896351697464961E-2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1.0270302010045045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23.971909216603649</v>
      </c>
      <c r="I70" s="6">
        <f>IF('Log_working_3-way'!$D70="","",'True_Odds_Calculator_3-way'!O69/'True_Odds_Calculator_3-way'!B69-1)</f>
        <v>5.6762754788625802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2.7813363561906002E-2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1.0308350887502464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13.488680798695313</v>
      </c>
      <c r="I71" s="6">
        <f>IF('Log_working_3-way'!$D71="","",'True_Odds_Calculator_3-way'!O70/'True_Odds_Calculator_3-way'!B70-1)</f>
        <v>7.0254590819236391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3.3168938155293981E-2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1.0468669022031207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27.737573426191094</v>
      </c>
      <c r="I72" s="6">
        <f>IF('Log_working_3-way'!$D72="","",'True_Odds_Calculator_3-way'!O71/'True_Odds_Calculator_3-way'!B71-1)</f>
        <v>7.1742431078943554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4.6552949538024135E-2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1.0422701468974276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9.071757753235266</v>
      </c>
      <c r="I73" s="6">
        <f>IF('Log_working_3-way'!$D73="","",'True_Odds_Calculator_3-way'!O72/'True_Odds_Calculator_3-way'!B72-1)</f>
        <v>8.8796141645409179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4.529526950427698E-2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1.0402000619344713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3.2528700298435407</v>
      </c>
      <c r="I74" s="6">
        <f>IF('Log_working_3-way'!$D74="","",'True_Odds_Calculator_3-way'!O73/'True_Odds_Calculator_3-way'!B73-1)</f>
        <v>6.6248669509490199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3.9904427272929643E-2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1.0501613309822646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50.722939462145391</v>
      </c>
      <c r="I75" s="6">
        <f>IF('Log_working_3-way'!$D75="","",'True_Odds_Calculator_3-way'!O74/'True_Odds_Calculator_3-way'!B74-1)</f>
        <v>2.4841628120878783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3.8115895170288683E-2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1.0341449768796767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26.20764010915682</v>
      </c>
      <c r="I76" s="6">
        <f>IF('Log_working_3-way'!$D76="","",'True_Odds_Calculator_3-way'!O75/'True_Odds_Calculator_3-way'!B75-1)</f>
        <v>6.7610636623356672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3.4346414061642294E-2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1.0677502166803607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62.671332136752255</v>
      </c>
      <c r="I77" s="6">
        <f>IF('Log_working_3-way'!$D77="","",'True_Odds_Calculator_3-way'!O76/'True_Odds_Calculator_3-way'!B76-1)</f>
        <v>1.2940566984285091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4.1678560114803975E-2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1.0308105490060819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9.6708986642172263</v>
      </c>
      <c r="I78" s="6">
        <f>IF('Log_working_3-way'!$D78="","",'True_Odds_Calculator_3-way'!O77/'True_Odds_Calculator_3-way'!B77-1)</f>
        <v>6.8027673834318882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3.2983489378838327E-2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1.0253085240054962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12.567599060480307</v>
      </c>
      <c r="I79" s="6">
        <f>IF('Log_working_3-way'!$D79="","",'True_Odds_Calculator_3-way'!O78/'True_Odds_Calculator_3-way'!B78-1)</f>
        <v>6.1274494511307145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2.7207292444636488E-2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1.0404160595225642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11.61673792000791</v>
      </c>
      <c r="I80" s="6">
        <f>IF('Log_working_3-way'!$D80="","",'True_Odds_Calculator_3-way'!O79/'True_Odds_Calculator_3-way'!B79-1)</f>
        <v>8.5131699164148049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4.3494144186261519E-2</v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1.67</v>
      </c>
      <c r="B2" s="4">
        <f>IF('True_Odds_Calculator_3-way'!B3="","",'True_Odds_Calculator_3-way'!B3)</f>
        <v>3.81</v>
      </c>
      <c r="C2" s="4">
        <f>IF('True_Odds_Calculator_3-way'!C3="","",'True_Odds_Calculator_3-way'!C3)</f>
        <v>5.7</v>
      </c>
      <c r="D2" s="9">
        <f>(K2/(AR2+K2-(AR2*K2)))</f>
        <v>0.58334562902876408</v>
      </c>
      <c r="E2" s="9">
        <f>(L2/(AR2+L2-(AR2*L2)))</f>
        <v>0.25027630112054233</v>
      </c>
      <c r="F2" s="9">
        <f>(M2/(AR2+M2-(AR2*M2)))</f>
        <v>0.16637806985069334</v>
      </c>
      <c r="G2" s="9">
        <f>AR2</f>
        <v>1.0660441503861731</v>
      </c>
      <c r="H2" s="9">
        <f>IF(A2="","",1/D2)</f>
        <v>1.7142495807587361</v>
      </c>
      <c r="I2" s="9">
        <f>IF(B2="","",1/E2)</f>
        <v>3.9955840625851464</v>
      </c>
      <c r="J2" s="9">
        <f>IF(C2="","",1/F2)</f>
        <v>6.0104075068150138</v>
      </c>
      <c r="K2" s="11">
        <f>1/A2</f>
        <v>0.5988023952095809</v>
      </c>
      <c r="L2" s="11">
        <f>1/B2</f>
        <v>0.26246719160104987</v>
      </c>
      <c r="M2" s="11">
        <f>1/C2</f>
        <v>0.17543859649122806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-0.24398474773067469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0.22554697208704572</v>
      </c>
      <c r="Q2" s="11">
        <f>2*'OddsRatio_working_3-way'!K2*'OddsRatio_working_3-way'!L2*'OddsRatio_working_3-way'!M2</f>
        <v>5.5145958945487947E-2</v>
      </c>
      <c r="R2" s="11">
        <f>O2/N2</f>
        <v>0</v>
      </c>
      <c r="S2" s="11">
        <f>P2/N2</f>
        <v>-0.92443062193386893</v>
      </c>
      <c r="T2" s="11">
        <f>Q2/N2</f>
        <v>-0.22602215695204617</v>
      </c>
      <c r="U2" s="11">
        <f>'OddsRatio_working_3-way'!S2-'OddsRatio_working_3-way'!R2^2/3</f>
        <v>-0.92443062193386893</v>
      </c>
      <c r="V2" s="11">
        <f>'OddsRatio_working_3-way'!S2*'OddsRatio_working_3-way'!R2/3-2*'OddsRatio_working_3-way'!R2^3/27-'OddsRatio_working_3-way'!T2</f>
        <v>0.22602215695204617</v>
      </c>
      <c r="W2" s="11">
        <f>'OddsRatio_working_3-way'!V2^2+4*'OddsRatio_working_3-way'!U2^3/27</f>
        <v>-6.5949910807188747E-2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0.17105256958055623</v>
      </c>
      <c r="Y2" s="11">
        <f>IF('OddsRatio_working_3-way'!W2&gt;=0,IF('OddsRatio_working_3-way'!V2+SQRT('OddsRatio_working_3-way'!W2)&gt;0,0,PI()),ACOS('OddsRatio_working_3-way'!V2/(2*'OddsRatio_working_3-way'!X2)))</f>
        <v>0.8490715460864019</v>
      </c>
      <c r="Z2" s="11">
        <f>'OddsRatio_working_3-way'!X2^(1/3)*COS('OddsRatio_working_3-way'!Y2/3)</f>
        <v>0.53302207519308653</v>
      </c>
      <c r="AA2" s="11">
        <f>'OddsRatio_working_3-way'!X2^(1/3)*COS(('OddsRatio_working_3-way'!Y2+2*PI())/3)</f>
        <v>-0.40076175826913013</v>
      </c>
      <c r="AB2" s="11">
        <f>'OddsRatio_working_3-way'!X2^(1/3)*COS(('OddsRatio_working_3-way'!Y2+4*PI())/3)</f>
        <v>-0.13226031692395657</v>
      </c>
      <c r="AC2" s="11">
        <f>'OddsRatio_working_3-way'!X2^(1/3)*SIN('OddsRatio_working_3-way'!Y2/3)</f>
        <v>0.15501937943843844</v>
      </c>
      <c r="AD2" s="11">
        <f>'OddsRatio_working_3-way'!X2^(1/3)*SIN(('OddsRatio_working_3-way'!Y2+2*PI())/3)</f>
        <v>0.38410096817589295</v>
      </c>
      <c r="AE2" s="11">
        <f>'OddsRatio_working_3-way'!X2^(1/3)*SIN(('OddsRatio_working_3-way'!Y2+4*PI())/3)</f>
        <v>-0.53912034761433136</v>
      </c>
      <c r="AF2" s="11">
        <f>-'OddsRatio_working_3-way'!U2/(3*'OddsRatio_working_3-way'!X2^(1/3))*COS(('OddsRatio_working_3-way'!Y2)/3)</f>
        <v>0.53302207519308653</v>
      </c>
      <c r="AG2" s="11">
        <f>-'OddsRatio_working_3-way'!U2/(3*'OddsRatio_working_3-way'!X2^(1/3))*COS(('OddsRatio_working_3-way'!Y2+2*PI())/3)</f>
        <v>-0.40076175826913013</v>
      </c>
      <c r="AH2" s="11">
        <f>-'OddsRatio_working_3-way'!U2/(3*'OddsRatio_working_3-way'!X2^(1/3))*COS(('OddsRatio_working_3-way'!Y2+4*PI())/3)</f>
        <v>-0.13226031692395657</v>
      </c>
      <c r="AI2" s="11">
        <f>'OddsRatio_working_3-way'!U2/(3*'OddsRatio_working_3-way'!X2^(1/3))*SIN(('OddsRatio_working_3-way'!Y2)/3)</f>
        <v>-0.15501937943843844</v>
      </c>
      <c r="AJ2" s="11">
        <f>'OddsRatio_working_3-way'!U2/(3*'OddsRatio_working_3-way'!X2^(1/3))*SIN(('OddsRatio_working_3-way'!Y2+2*PI())/3)</f>
        <v>-0.38410096817589295</v>
      </c>
      <c r="AK2" s="11">
        <f>'OddsRatio_working_3-way'!U2/(3*'OddsRatio_working_3-way'!X2^(1/3))*SIN(('OddsRatio_working_3-way'!Y2+4*PI())/3)</f>
        <v>0.53912034761433136</v>
      </c>
      <c r="AL2" s="11">
        <f>'OddsRatio_working_3-way'!Z2+'OddsRatio_working_3-way'!AF2</f>
        <v>1.0660441503861731</v>
      </c>
      <c r="AM2" s="11">
        <f>'OddsRatio_working_3-way'!AA2+'OddsRatio_working_3-way'!AG2</f>
        <v>-0.80152351653826026</v>
      </c>
      <c r="AN2" s="11">
        <f>'OddsRatio_working_3-way'!AB2+'OddsRatio_working_3-way'!AH2</f>
        <v>-0.26452063384791313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1.0660441503861731</v>
      </c>
      <c r="AS2" s="11">
        <f>IF(('OddsRatio_working_3-way'!X2=0),IF(Q2&gt;0,-Q2^(1/3),(-Q2)^(1/3)),'OddsRatio_working_3-way'!AM2-'OddsRatio_working_3-way'!R2/3)</f>
        <v>-0.80152351653826026</v>
      </c>
      <c r="AT2" s="11">
        <f>IF(('OddsRatio_working_3-way'!X2=0),IF(Q2&gt;0,-Q2^(1/3),(-Q2)^(1/3)),'OddsRatio_working_3-way'!AN2-'OddsRatio_working_3-way'!R2/3)</f>
        <v>-0.26452063384791313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2.85</v>
      </c>
      <c r="D3" s="9">
        <f t="shared" ref="D3" si="0">(K3/(AR3+K3-(AR3*K3)))</f>
        <v>0.35871072491700456</v>
      </c>
      <c r="E3" s="9">
        <f t="shared" ref="E3" si="1">(L3/(AR3+L3-(AR3*L3)))</f>
        <v>0.30178895439074177</v>
      </c>
      <c r="F3" s="9">
        <f t="shared" ref="F3" si="2">(M3/(AR3+M3-(AR3*M3)))</f>
        <v>0.3395003206922535</v>
      </c>
      <c r="G3" s="9">
        <f t="shared" ref="G3" si="3">AR3</f>
        <v>1.0516244961179189</v>
      </c>
      <c r="H3" s="9">
        <f t="shared" ref="H3" si="4">IF(A3="","",1/D3)</f>
        <v>2.7877616434004628</v>
      </c>
      <c r="I3" s="9">
        <f t="shared" ref="I3" si="5">IF(B3="","",1/E3)</f>
        <v>3.3135738914594213</v>
      </c>
      <c r="J3" s="9">
        <f t="shared" ref="J3" si="6">IF(C3="","",1/F3)</f>
        <v>2.9455053178181498</v>
      </c>
      <c r="K3" s="11">
        <f t="shared" ref="K3" si="7">1/A3</f>
        <v>0.37037037037037035</v>
      </c>
      <c r="L3" s="11">
        <f t="shared" ref="L3" si="8">1/B3</f>
        <v>0.3125</v>
      </c>
      <c r="M3" s="11">
        <f t="shared" ref="M3" si="9">1/C3</f>
        <v>0.35087719298245612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-0.28098602988953858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0.23351202079272251</v>
      </c>
      <c r="Q3" s="11">
        <f>2*'OddsRatio_working_3-way'!K3*'OddsRatio_working_3-way'!L3*'OddsRatio_working_3-way'!M3</f>
        <v>8.1221572449642607E-2</v>
      </c>
      <c r="R3" s="11">
        <f t="shared" ref="R3" si="10">O3/N3</f>
        <v>0</v>
      </c>
      <c r="S3" s="11">
        <f t="shared" ref="S3" si="11">P3/N3</f>
        <v>-0.83104494869200762</v>
      </c>
      <c r="T3" s="11">
        <f t="shared" ref="T3" si="12">Q3/N3</f>
        <v>-0.28905911258852435</v>
      </c>
      <c r="U3" s="11">
        <f>'OddsRatio_working_3-way'!S3-'OddsRatio_working_3-way'!R3^2/3</f>
        <v>-0.83104494869200762</v>
      </c>
      <c r="V3" s="11">
        <f>'OddsRatio_working_3-way'!S3*'OddsRatio_working_3-way'!R3/3-2*'OddsRatio_working_3-way'!R3^3/27-'OddsRatio_working_3-way'!T3</f>
        <v>0.28905911258852435</v>
      </c>
      <c r="W3" s="11">
        <f>'OddsRatio_working_3-way'!V3^2+4*'OddsRatio_working_3-way'!U3^3/27</f>
        <v>-1.4743576484999438E-3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0.1457991154113813</v>
      </c>
      <c r="Y3" s="11">
        <f>IF('OddsRatio_working_3-way'!W3&gt;=0,IF('OddsRatio_working_3-way'!V3+SQRT('OddsRatio_working_3-way'!W3)&gt;0,0,PI()),ACOS('OddsRatio_working_3-way'!V3/(2*'OddsRatio_working_3-way'!X3)))</f>
        <v>0.13206254432462861</v>
      </c>
      <c r="Z3" s="11">
        <f>'OddsRatio_working_3-way'!X3^(1/3)*COS('OddsRatio_working_3-way'!Y3/3)</f>
        <v>0.52581224805895943</v>
      </c>
      <c r="AA3" s="11">
        <f>'OddsRatio_working_3-way'!X3^(1/3)*COS(('OddsRatio_working_3-way'!Y3+2*PI())/3)</f>
        <v>-0.28296471362070991</v>
      </c>
      <c r="AB3" s="11">
        <f>'OddsRatio_working_3-way'!X3^(1/3)*COS(('OddsRatio_working_3-way'!Y3+4*PI())/3)</f>
        <v>-0.24284753443824941</v>
      </c>
      <c r="AC3" s="11">
        <f>'OddsRatio_working_3-way'!X3^(1/3)*SIN('OddsRatio_working_3-way'!Y3/3)</f>
        <v>2.3161664200122042E-2</v>
      </c>
      <c r="AD3" s="11">
        <f>'OddsRatio_working_3-way'!X3^(1/3)*SIN(('OddsRatio_working_3-way'!Y3+2*PI())/3)</f>
        <v>0.44378593234000274</v>
      </c>
      <c r="AE3" s="11">
        <f>'OddsRatio_working_3-way'!X3^(1/3)*SIN(('OddsRatio_working_3-way'!Y3+4*PI())/3)</f>
        <v>-0.46694759654012474</v>
      </c>
      <c r="AF3" s="11">
        <f>-'OddsRatio_working_3-way'!U3/(3*'OddsRatio_working_3-way'!X3^(1/3))*COS(('OddsRatio_working_3-way'!Y3)/3)</f>
        <v>0.52581224805895943</v>
      </c>
      <c r="AG3" s="11">
        <f>-'OddsRatio_working_3-way'!U3/(3*'OddsRatio_working_3-way'!X3^(1/3))*COS(('OddsRatio_working_3-way'!Y3+2*PI())/3)</f>
        <v>-0.28296471362070991</v>
      </c>
      <c r="AH3" s="11">
        <f>-'OddsRatio_working_3-way'!U3/(3*'OddsRatio_working_3-way'!X3^(1/3))*COS(('OddsRatio_working_3-way'!Y3+4*PI())/3)</f>
        <v>-0.24284753443824941</v>
      </c>
      <c r="AI3" s="11">
        <f>'OddsRatio_working_3-way'!U3/(3*'OddsRatio_working_3-way'!X3^(1/3))*SIN(('OddsRatio_working_3-way'!Y3)/3)</f>
        <v>-2.3161664200122042E-2</v>
      </c>
      <c r="AJ3" s="11">
        <f>'OddsRatio_working_3-way'!U3/(3*'OddsRatio_working_3-way'!X3^(1/3))*SIN(('OddsRatio_working_3-way'!Y3+2*PI())/3)</f>
        <v>-0.44378593234000274</v>
      </c>
      <c r="AK3" s="11">
        <f>'OddsRatio_working_3-way'!U3/(3*'OddsRatio_working_3-way'!X3^(1/3))*SIN(('OddsRatio_working_3-way'!Y3+4*PI())/3)</f>
        <v>0.46694759654012474</v>
      </c>
      <c r="AL3" s="11">
        <f>'OddsRatio_working_3-way'!Z3+'OddsRatio_working_3-way'!AF3</f>
        <v>1.0516244961179189</v>
      </c>
      <c r="AM3" s="11">
        <f>'OddsRatio_working_3-way'!AA3+'OddsRatio_working_3-way'!AG3</f>
        <v>-0.56592942724141981</v>
      </c>
      <c r="AN3" s="11">
        <f>'OddsRatio_working_3-way'!AB3+'OddsRatio_working_3-way'!AH3</f>
        <v>-0.48569506887649883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1.0516244961179189</v>
      </c>
      <c r="AS3" s="11">
        <f>IF(('OddsRatio_working_3-way'!X3=0),IF(Q3&gt;0,-Q3^(1/3),(-Q3)^(1/3)),'OddsRatio_working_3-way'!AM3-'OddsRatio_working_3-way'!R3/3)</f>
        <v>-0.56592942724141981</v>
      </c>
      <c r="AT3" s="11">
        <f>IF(('OddsRatio_working_3-way'!X3=0),IF(Q3&gt;0,-Q3^(1/3),(-Q3)^(1/3)),'OddsRatio_working_3-way'!AN3-'OddsRatio_working_3-way'!R3/3)</f>
        <v>-0.48569506887649883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14.39</v>
      </c>
      <c r="B4" s="4">
        <f>IF('True_Odds_Calculator_3-way'!B5="","",'True_Odds_Calculator_3-way'!B5)</f>
        <v>5.65</v>
      </c>
      <c r="C4" s="4">
        <f>IF('True_Odds_Calculator_3-way'!C5="","",'True_Odds_Calculator_3-way'!C5)</f>
        <v>1.24</v>
      </c>
      <c r="D4" s="9">
        <f t="shared" ref="D4:D67" si="13">(K4/(AR4+K4-(AR4*K4)))</f>
        <v>6.0627989093237307E-2</v>
      </c>
      <c r="E4" s="9">
        <f t="shared" ref="E4:E67" si="14">(L4/(AR4+L4-(AR4*L4)))</f>
        <v>0.15672321024265246</v>
      </c>
      <c r="F4" s="9">
        <f t="shared" ref="F4:F67" si="15">(M4/(AR4+M4-(AR4*M4)))</f>
        <v>0.78264880066411013</v>
      </c>
      <c r="G4" s="9">
        <f t="shared" ref="G4:G67" si="16">AR4</f>
        <v>1.1571345876520973</v>
      </c>
      <c r="H4" s="9">
        <f t="shared" ref="H4:H67" si="17">IF(A4="","",1/D4)</f>
        <v>16.49403212866158</v>
      </c>
      <c r="I4" s="9">
        <f t="shared" ref="I4:I67" si="18">IF(B4="","",1/E4)</f>
        <v>6.380675832582253</v>
      </c>
      <c r="J4" s="9">
        <f t="shared" ref="J4:J67" si="19">IF(C4="","",1/F4)</f>
        <v>1.2777123010365037</v>
      </c>
      <c r="K4" s="11">
        <f t="shared" ref="K4:K67" si="20">1/A4</f>
        <v>6.9492703266157058E-2</v>
      </c>
      <c r="L4" s="11">
        <f t="shared" ref="L4:L67" si="21">1/B4</f>
        <v>0.17699115044247787</v>
      </c>
      <c r="M4" s="11">
        <f t="shared" ref="M4:M67" si="22">1/C4</f>
        <v>0.80645161290322587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-0.1482224012496387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0.18131981383176576</v>
      </c>
      <c r="Q4" s="11">
        <f>2*'OddsRatio_working_3-way'!K4*'OddsRatio_working_3-way'!L4*'OddsRatio_working_3-way'!M4</f>
        <v>1.9838054029733675E-2</v>
      </c>
      <c r="R4" s="11">
        <f t="shared" ref="R4:R67" si="23">O4/N4</f>
        <v>0</v>
      </c>
      <c r="S4" s="11">
        <f t="shared" ref="S4:S67" si="24">P4/N4</f>
        <v>-1.2232956172824634</v>
      </c>
      <c r="T4" s="11">
        <f t="shared" ref="T4:T67" si="25">Q4/N4</f>
        <v>-0.13383978307247962</v>
      </c>
      <c r="U4" s="11">
        <f>'OddsRatio_working_3-way'!S4-'OddsRatio_working_3-way'!R4^2/3</f>
        <v>-1.2232956172824634</v>
      </c>
      <c r="V4" s="11">
        <f>'OddsRatio_working_3-way'!S4*'OddsRatio_working_3-way'!R4/3-2*'OddsRatio_working_3-way'!R4^3/27-'OddsRatio_working_3-way'!T4</f>
        <v>0.13383978307247962</v>
      </c>
      <c r="W4" s="11">
        <f>'OddsRatio_working_3-way'!V4^2+4*'OddsRatio_working_3-way'!U4^3/27</f>
        <v>-0.2532874128648952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0.2603845715464837</v>
      </c>
      <c r="Y4" s="11">
        <f>IF('OddsRatio_working_3-way'!W4&gt;=0,IF('OddsRatio_working_3-way'!V4+SQRT('OddsRatio_working_3-way'!W4)&gt;0,0,PI()),ACOS('OddsRatio_working_3-way'!V4/(2*'OddsRatio_working_3-way'!X4)))</f>
        <v>1.3108754801978986</v>
      </c>
      <c r="Z4" s="11">
        <f>'OddsRatio_working_3-way'!X4^(1/3)*COS('OddsRatio_working_3-way'!Y4/3)</f>
        <v>0.57856729382604877</v>
      </c>
      <c r="AA4" s="11">
        <f>'OddsRatio_working_3-way'!X4^(1/3)*COS(('OddsRatio_working_3-way'!Y4+2*PI())/3)</f>
        <v>-0.52331103677736868</v>
      </c>
      <c r="AB4" s="11">
        <f>'OddsRatio_working_3-way'!X4^(1/3)*COS(('OddsRatio_working_3-way'!Y4+4*PI())/3)</f>
        <v>-5.525625704868025E-2</v>
      </c>
      <c r="AC4" s="11">
        <f>'OddsRatio_working_3-way'!X4^(1/3)*SIN('OddsRatio_working_3-way'!Y4/3)</f>
        <v>0.27023155307184932</v>
      </c>
      <c r="AD4" s="11">
        <f>'OddsRatio_working_3-way'!X4^(1/3)*SIN(('OddsRatio_working_3-way'!Y4+2*PI())/3)</f>
        <v>0.36593819771624919</v>
      </c>
      <c r="AE4" s="11">
        <f>'OddsRatio_working_3-way'!X4^(1/3)*SIN(('OddsRatio_working_3-way'!Y4+4*PI())/3)</f>
        <v>-0.63616975078809856</v>
      </c>
      <c r="AF4" s="11">
        <f>-'OddsRatio_working_3-way'!U4/(3*'OddsRatio_working_3-way'!X4^(1/3))*COS(('OddsRatio_working_3-way'!Y4)/3)</f>
        <v>0.57856729382604866</v>
      </c>
      <c r="AG4" s="11">
        <f>-'OddsRatio_working_3-way'!U4/(3*'OddsRatio_working_3-way'!X4^(1/3))*COS(('OddsRatio_working_3-way'!Y4+2*PI())/3)</f>
        <v>-0.52331103677736857</v>
      </c>
      <c r="AH4" s="11">
        <f>-'OddsRatio_working_3-way'!U4/(3*'OddsRatio_working_3-way'!X4^(1/3))*COS(('OddsRatio_working_3-way'!Y4+4*PI())/3)</f>
        <v>-5.5256257048680243E-2</v>
      </c>
      <c r="AI4" s="11">
        <f>'OddsRatio_working_3-way'!U4/(3*'OddsRatio_working_3-way'!X4^(1/3))*SIN(('OddsRatio_working_3-way'!Y4)/3)</f>
        <v>-0.27023155307184926</v>
      </c>
      <c r="AJ4" s="11">
        <f>'OddsRatio_working_3-way'!U4/(3*'OddsRatio_working_3-way'!X4^(1/3))*SIN(('OddsRatio_working_3-way'!Y4+2*PI())/3)</f>
        <v>-0.36593819771624914</v>
      </c>
      <c r="AK4" s="11">
        <f>'OddsRatio_working_3-way'!U4/(3*'OddsRatio_working_3-way'!X4^(1/3))*SIN(('OddsRatio_working_3-way'!Y4+4*PI())/3)</f>
        <v>0.63616975078809845</v>
      </c>
      <c r="AL4" s="11">
        <f>'OddsRatio_working_3-way'!Z4+'OddsRatio_working_3-way'!AF4</f>
        <v>1.1571345876520973</v>
      </c>
      <c r="AM4" s="11">
        <f>'OddsRatio_working_3-way'!AA4+'OddsRatio_working_3-way'!AG4</f>
        <v>-1.0466220735547371</v>
      </c>
      <c r="AN4" s="11">
        <f>'OddsRatio_working_3-way'!AB4+'OddsRatio_working_3-way'!AH4</f>
        <v>-0.11051251409736049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1.1571345876520973</v>
      </c>
      <c r="AS4" s="11">
        <f>IF(('OddsRatio_working_3-way'!X4=0),IF(Q4&gt;0,-Q4^(1/3),(-Q4)^(1/3)),'OddsRatio_working_3-way'!AM4-'OddsRatio_working_3-way'!R4/3)</f>
        <v>-1.0466220735547371</v>
      </c>
      <c r="AT4" s="11">
        <f>IF(('OddsRatio_working_3-way'!X4=0),IF(Q4&gt;0,-Q4^(1/3),(-Q4)^(1/3)),'OddsRatio_working_3-way'!AN4-'OddsRatio_working_3-way'!R4/3)</f>
        <v>-0.11051251409736049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8.52</v>
      </c>
      <c r="B5" s="4">
        <f>IF('True_Odds_Calculator_3-way'!B6="","",'True_Odds_Calculator_3-way'!B6)</f>
        <v>4.2300000000000004</v>
      </c>
      <c r="C5" s="4">
        <f>IF('True_Odds_Calculator_3-way'!C6="","",'True_Odds_Calculator_3-way'!C6)</f>
        <v>1.43</v>
      </c>
      <c r="D5" s="9">
        <f t="shared" si="13"/>
        <v>0.10659362465554252</v>
      </c>
      <c r="E5" s="9">
        <f t="shared" si="14"/>
        <v>0.21739130519163313</v>
      </c>
      <c r="F5" s="9">
        <f t="shared" si="15"/>
        <v>0.67601507015282447</v>
      </c>
      <c r="G5" s="9">
        <f t="shared" si="16"/>
        <v>1.1145510780634806</v>
      </c>
      <c r="H5" s="9">
        <f t="shared" si="17"/>
        <v>9.3814241070373736</v>
      </c>
      <c r="I5" s="9">
        <f t="shared" si="18"/>
        <v>4.599999982145043</v>
      </c>
      <c r="J5" s="9">
        <f t="shared" si="19"/>
        <v>1.4792569635672965</v>
      </c>
      <c r="K5" s="11">
        <f t="shared" si="20"/>
        <v>0.11737089201877934</v>
      </c>
      <c r="L5" s="11">
        <f t="shared" si="21"/>
        <v>0.23640661938534277</v>
      </c>
      <c r="M5" s="11">
        <f t="shared" si="22"/>
        <v>0.69930069930069938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-0.20266223083124502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0.21693309077186815</v>
      </c>
      <c r="Q5" s="11">
        <f>2*'OddsRatio_working_3-way'!K5*'OddsRatio_working_3-way'!L5*'OddsRatio_working_3-way'!M5</f>
        <v>3.8807350764198237E-2</v>
      </c>
      <c r="R5" s="11">
        <f t="shared" si="23"/>
        <v>0</v>
      </c>
      <c r="S5" s="11">
        <f t="shared" si="24"/>
        <v>-1.0704169685791447</v>
      </c>
      <c r="T5" s="11">
        <f t="shared" si="25"/>
        <v>-0.1914878297994892</v>
      </c>
      <c r="U5" s="11">
        <f>'OddsRatio_working_3-way'!S5-'OddsRatio_working_3-way'!R5^2/3</f>
        <v>-1.0704169685791447</v>
      </c>
      <c r="V5" s="11">
        <f>'OddsRatio_working_3-way'!S5*'OddsRatio_working_3-way'!R5/3-2*'OddsRatio_working_3-way'!R5^3/27-'OddsRatio_working_3-way'!T5</f>
        <v>0.1914878297994892</v>
      </c>
      <c r="W5" s="11">
        <f>'OddsRatio_working_3-way'!V5^2+4*'OddsRatio_working_3-way'!U5^3/27</f>
        <v>-0.14503251772769796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0.2131314774317816</v>
      </c>
      <c r="Y5" s="11">
        <f>IF('OddsRatio_working_3-way'!W5&gt;=0,IF('OddsRatio_working_3-way'!V5+SQRT('OddsRatio_working_3-way'!W5)&gt;0,0,PI()),ACOS('OddsRatio_working_3-way'!V5/(2*'OddsRatio_working_3-way'!X5)))</f>
        <v>1.1048990152098455</v>
      </c>
      <c r="Z5" s="11">
        <f>'OddsRatio_working_3-way'!X5^(1/3)*COS('OddsRatio_working_3-way'!Y5/3)</f>
        <v>0.55727553903174021</v>
      </c>
      <c r="AA5" s="11">
        <f>'OddsRatio_working_3-way'!X5^(1/3)*COS(('OddsRatio_working_3-way'!Y5+2*PI())/3)</f>
        <v>-0.46488282943008269</v>
      </c>
      <c r="AB5" s="11">
        <f>'OddsRatio_working_3-way'!X5^(1/3)*COS(('OddsRatio_working_3-way'!Y5+4*PI())/3)</f>
        <v>-9.2392709601657713E-2</v>
      </c>
      <c r="AC5" s="11">
        <f>'OddsRatio_working_3-way'!X5^(1/3)*SIN('OddsRatio_working_3-way'!Y5/3)</f>
        <v>0.21505727095341731</v>
      </c>
      <c r="AD5" s="11">
        <f>'OddsRatio_working_3-way'!X5^(1/3)*SIN(('OddsRatio_working_3-way'!Y5+2*PI())/3)</f>
        <v>0.37508613823244497</v>
      </c>
      <c r="AE5" s="11">
        <f>'OddsRatio_working_3-way'!X5^(1/3)*SIN(('OddsRatio_working_3-way'!Y5+4*PI())/3)</f>
        <v>-0.59014340918586217</v>
      </c>
      <c r="AF5" s="11">
        <f>-'OddsRatio_working_3-way'!U5/(3*'OddsRatio_working_3-way'!X5^(1/3))*COS(('OddsRatio_working_3-way'!Y5)/3)</f>
        <v>0.55727553903174032</v>
      </c>
      <c r="AG5" s="11">
        <f>-'OddsRatio_working_3-way'!U5/(3*'OddsRatio_working_3-way'!X5^(1/3))*COS(('OddsRatio_working_3-way'!Y5+2*PI())/3)</f>
        <v>-0.46488282943008274</v>
      </c>
      <c r="AH5" s="11">
        <f>-'OddsRatio_working_3-way'!U5/(3*'OddsRatio_working_3-way'!X5^(1/3))*COS(('OddsRatio_working_3-way'!Y5+4*PI())/3)</f>
        <v>-9.2392709601657741E-2</v>
      </c>
      <c r="AI5" s="11">
        <f>'OddsRatio_working_3-way'!U5/(3*'OddsRatio_working_3-way'!X5^(1/3))*SIN(('OddsRatio_working_3-way'!Y5)/3)</f>
        <v>-0.21505727095341737</v>
      </c>
      <c r="AJ5" s="11">
        <f>'OddsRatio_working_3-way'!U5/(3*'OddsRatio_working_3-way'!X5^(1/3))*SIN(('OddsRatio_working_3-way'!Y5+2*PI())/3)</f>
        <v>-0.37508613823244502</v>
      </c>
      <c r="AK5" s="11">
        <f>'OddsRatio_working_3-way'!U5/(3*'OddsRatio_working_3-way'!X5^(1/3))*SIN(('OddsRatio_working_3-way'!Y5+4*PI())/3)</f>
        <v>0.59014340918586228</v>
      </c>
      <c r="AL5" s="11">
        <f>'OddsRatio_working_3-way'!Z5+'OddsRatio_working_3-way'!AF5</f>
        <v>1.1145510780634806</v>
      </c>
      <c r="AM5" s="11">
        <f>'OddsRatio_working_3-way'!AA5+'OddsRatio_working_3-way'!AG5</f>
        <v>-0.92976565886016549</v>
      </c>
      <c r="AN5" s="11">
        <f>'OddsRatio_working_3-way'!AB5+'OddsRatio_working_3-way'!AH5</f>
        <v>-0.18478541920331545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1.1145510780634806</v>
      </c>
      <c r="AS5" s="11">
        <f>IF(('OddsRatio_working_3-way'!X5=0),IF(Q5&gt;0,-Q5^(1/3),(-Q5)^(1/3)),'OddsRatio_working_3-way'!AM5-'OddsRatio_working_3-way'!R5/3)</f>
        <v>-0.92976565886016549</v>
      </c>
      <c r="AT5" s="11">
        <f>IF(('OddsRatio_working_3-way'!X5=0),IF(Q5&gt;0,-Q5^(1/3),(-Q5)^(1/3)),'OddsRatio_working_3-way'!AN5-'OddsRatio_working_3-way'!R5/3)</f>
        <v>-0.18478541920331545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3.68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2.14</v>
      </c>
      <c r="D6" s="9">
        <f t="shared" si="13"/>
        <v>0.2630122968597795</v>
      </c>
      <c r="E6" s="9">
        <f t="shared" si="14"/>
        <v>0.28077075052541256</v>
      </c>
      <c r="F6" s="9">
        <f t="shared" si="15"/>
        <v>0.45621695261480771</v>
      </c>
      <c r="G6" s="9">
        <f t="shared" si="16"/>
        <v>1.0455610437336103</v>
      </c>
      <c r="H6" s="9">
        <f t="shared" si="17"/>
        <v>3.8021035972060759</v>
      </c>
      <c r="I6" s="9">
        <f t="shared" si="18"/>
        <v>3.5616245571473444</v>
      </c>
      <c r="J6" s="9">
        <f t="shared" si="19"/>
        <v>2.1919395898563159</v>
      </c>
      <c r="K6" s="11">
        <f t="shared" si="20"/>
        <v>0.27173913043478259</v>
      </c>
      <c r="L6" s="11">
        <f t="shared" si="21"/>
        <v>0.28985507246376813</v>
      </c>
      <c r="M6" s="11">
        <f t="shared" si="22"/>
        <v>0.46728971962616822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-0.27550218186315201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0.23077398724449233</v>
      </c>
      <c r="Q6" s="11">
        <f>2*'OddsRatio_working_3-way'!K6*'OddsRatio_working_3-way'!L6*'OddsRatio_working_3-way'!M6</f>
        <v>7.361211714337873E-2</v>
      </c>
      <c r="R6" s="11">
        <f t="shared" si="23"/>
        <v>0</v>
      </c>
      <c r="S6" s="11">
        <f t="shared" si="24"/>
        <v>-0.83764849223271431</v>
      </c>
      <c r="T6" s="11">
        <f t="shared" si="25"/>
        <v>-0.26719250150963775</v>
      </c>
      <c r="U6" s="11">
        <f>'OddsRatio_working_3-way'!S6-'OddsRatio_working_3-way'!R6^2/3</f>
        <v>-0.83764849223271431</v>
      </c>
      <c r="V6" s="11">
        <f>'OddsRatio_working_3-way'!S6*'OddsRatio_working_3-way'!R6/3-2*'OddsRatio_working_3-way'!R6^3/27-'OddsRatio_working_3-way'!T6</f>
        <v>0.26719250150963775</v>
      </c>
      <c r="W6" s="11">
        <f>'OddsRatio_working_3-way'!V6^2+4*'OddsRatio_working_3-way'!U6^3/27</f>
        <v>-1.5680796754661233E-2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0.14754035856134332</v>
      </c>
      <c r="Y6" s="11">
        <f>IF('OddsRatio_working_3-way'!W6&gt;=0,IF('OddsRatio_working_3-way'!V6+SQRT('OddsRatio_working_3-way'!W6)&gt;0,0,PI()),ACOS('OddsRatio_working_3-way'!V6/(2*'OddsRatio_working_3-way'!X6)))</f>
        <v>0.43826445914073919</v>
      </c>
      <c r="Z6" s="11">
        <f>'OddsRatio_working_3-way'!X6^(1/3)*COS('OddsRatio_working_3-way'!Y6/3)</f>
        <v>0.52278052186680513</v>
      </c>
      <c r="AA6" s="11">
        <f>'OddsRatio_working_3-way'!X6^(1/3)*COS(('OddsRatio_working_3-way'!Y6+2*PI())/3)</f>
        <v>-0.32800495545106706</v>
      </c>
      <c r="AB6" s="11">
        <f>'OddsRatio_working_3-way'!X6^(1/3)*COS(('OddsRatio_working_3-way'!Y6+4*PI())/3)</f>
        <v>-0.19477556641573793</v>
      </c>
      <c r="AC6" s="11">
        <f>'OddsRatio_working_3-way'!X6^(1/3)*SIN('OddsRatio_working_3-way'!Y6/3)</f>
        <v>7.6920023623516701E-2</v>
      </c>
      <c r="AD6" s="11">
        <f>'OddsRatio_working_3-way'!X6^(1/3)*SIN(('OddsRatio_working_3-way'!Y6+2*PI())/3)</f>
        <v>0.41428120072858116</v>
      </c>
      <c r="AE6" s="11">
        <f>'OddsRatio_working_3-way'!X6^(1/3)*SIN(('OddsRatio_working_3-way'!Y6+4*PI())/3)</f>
        <v>-0.49120122435209779</v>
      </c>
      <c r="AF6" s="11">
        <f>-'OddsRatio_working_3-way'!U6/(3*'OddsRatio_working_3-way'!X6^(1/3))*COS(('OddsRatio_working_3-way'!Y6)/3)</f>
        <v>0.52278052186680513</v>
      </c>
      <c r="AG6" s="11">
        <f>-'OddsRatio_working_3-way'!U6/(3*'OddsRatio_working_3-way'!X6^(1/3))*COS(('OddsRatio_working_3-way'!Y6+2*PI())/3)</f>
        <v>-0.32800495545106706</v>
      </c>
      <c r="AH6" s="11">
        <f>-'OddsRatio_working_3-way'!U6/(3*'OddsRatio_working_3-way'!X6^(1/3))*COS(('OddsRatio_working_3-way'!Y6+4*PI())/3)</f>
        <v>-0.19477556641573793</v>
      </c>
      <c r="AI6" s="11">
        <f>'OddsRatio_working_3-way'!U6/(3*'OddsRatio_working_3-way'!X6^(1/3))*SIN(('OddsRatio_working_3-way'!Y6)/3)</f>
        <v>-7.6920023623516701E-2</v>
      </c>
      <c r="AJ6" s="11">
        <f>'OddsRatio_working_3-way'!U6/(3*'OddsRatio_working_3-way'!X6^(1/3))*SIN(('OddsRatio_working_3-way'!Y6+2*PI())/3)</f>
        <v>-0.41428120072858116</v>
      </c>
      <c r="AK6" s="11">
        <f>'OddsRatio_working_3-way'!U6/(3*'OddsRatio_working_3-way'!X6^(1/3))*SIN(('OddsRatio_working_3-way'!Y6+4*PI())/3)</f>
        <v>0.49120122435209779</v>
      </c>
      <c r="AL6" s="11">
        <f>'OddsRatio_working_3-way'!Z6+'OddsRatio_working_3-way'!AF6</f>
        <v>1.0455610437336103</v>
      </c>
      <c r="AM6" s="11">
        <f>'OddsRatio_working_3-way'!AA6+'OddsRatio_working_3-way'!AG6</f>
        <v>-0.65600991090213412</v>
      </c>
      <c r="AN6" s="11">
        <f>'OddsRatio_working_3-way'!AB6+'OddsRatio_working_3-way'!AH6</f>
        <v>-0.38955113283147585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1.0455610437336103</v>
      </c>
      <c r="AS6" s="11">
        <f>IF(('OddsRatio_working_3-way'!X6=0),IF(Q6&gt;0,-Q6^(1/3),(-Q6)^(1/3)),'OddsRatio_working_3-way'!AM6-'OddsRatio_working_3-way'!R6/3)</f>
        <v>-0.65600991090213412</v>
      </c>
      <c r="AT6" s="11">
        <f>IF(('OddsRatio_working_3-way'!X6=0),IF(Q6&gt;0,-Q6^(1/3),(-Q6)^(1/3)),'OddsRatio_working_3-way'!AN6-'OddsRatio_working_3-way'!R6/3)</f>
        <v>-0.38955113283147585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1.61</v>
      </c>
      <c r="B7" s="4">
        <f>IF('True_Odds_Calculator_3-way'!B8="","",'True_Odds_Calculator_3-way'!B8)</f>
        <v>4.2</v>
      </c>
      <c r="C7" s="4">
        <f>IF('True_Odds_Calculator_3-way'!C8="","",'True_Odds_Calculator_3-way'!C8)</f>
        <v>5.84</v>
      </c>
      <c r="D7" s="9">
        <f t="shared" si="13"/>
        <v>0.60812522926689327</v>
      </c>
      <c r="E7" s="9">
        <f t="shared" si="14"/>
        <v>0.22828708490457023</v>
      </c>
      <c r="F7" s="9">
        <f t="shared" si="15"/>
        <v>0.16358768582853678</v>
      </c>
      <c r="G7" s="9">
        <f t="shared" si="16"/>
        <v>1.056390404512515</v>
      </c>
      <c r="H7" s="9">
        <f t="shared" si="17"/>
        <v>1.6443981467526341</v>
      </c>
      <c r="I7" s="9">
        <f t="shared" si="18"/>
        <v>4.3804492944400479</v>
      </c>
      <c r="J7" s="9">
        <f t="shared" si="19"/>
        <v>6.112929557840574</v>
      </c>
      <c r="K7" s="11">
        <f t="shared" si="20"/>
        <v>0.6211180124223602</v>
      </c>
      <c r="L7" s="11">
        <f t="shared" si="21"/>
        <v>0.23809523809523808</v>
      </c>
      <c r="M7" s="11">
        <f t="shared" si="22"/>
        <v>0.17123287671232876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-0.23924185516970353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0.21904235190204729</v>
      </c>
      <c r="Q7" s="11">
        <f>2*'OddsRatio_working_3-way'!K7*'OddsRatio_working_3-way'!L7*'OddsRatio_working_3-way'!M7</f>
        <v>5.064563049758318E-2</v>
      </c>
      <c r="R7" s="11">
        <f t="shared" si="23"/>
        <v>0</v>
      </c>
      <c r="S7" s="11">
        <f t="shared" si="24"/>
        <v>-0.91556868987941953</v>
      </c>
      <c r="T7" s="11">
        <f t="shared" si="25"/>
        <v>-0.21169218263107961</v>
      </c>
      <c r="U7" s="11">
        <f>'OddsRatio_working_3-way'!S7-'OddsRatio_working_3-way'!R7^2/3</f>
        <v>-0.91556868987941953</v>
      </c>
      <c r="V7" s="11">
        <f>'OddsRatio_working_3-way'!S7*'OddsRatio_working_3-way'!R7/3-2*'OddsRatio_working_3-way'!R7^3/27-'OddsRatio_working_3-way'!T7</f>
        <v>0.21169218263107961</v>
      </c>
      <c r="W7" s="11">
        <f>'OddsRatio_working_3-way'!V7^2+4*'OddsRatio_working_3-way'!U7^3/27</f>
        <v>-6.8888660863594992E-2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0.16859881453520467</v>
      </c>
      <c r="Y7" s="11">
        <f>IF('OddsRatio_working_3-way'!W7&gt;=0,IF('OddsRatio_working_3-way'!V7+SQRT('OddsRatio_working_3-way'!W7)&gt;0,0,PI()),ACOS('OddsRatio_working_3-way'!V7/(2*'OddsRatio_working_3-way'!X7)))</f>
        <v>0.89207461296163459</v>
      </c>
      <c r="Z7" s="11">
        <f>'OddsRatio_working_3-way'!X7^(1/3)*COS('OddsRatio_working_3-way'!Y7/3)</f>
        <v>0.5281952022562576</v>
      </c>
      <c r="AA7" s="11">
        <f>'OddsRatio_working_3-way'!X7^(1/3)*COS(('OddsRatio_working_3-way'!Y7+2*PI())/3)</f>
        <v>-0.40427443125692797</v>
      </c>
      <c r="AB7" s="11">
        <f>'OddsRatio_working_3-way'!X7^(1/3)*COS(('OddsRatio_working_3-way'!Y7+4*PI())/3)</f>
        <v>-0.12392077099932956</v>
      </c>
      <c r="AC7" s="11">
        <f>'OddsRatio_working_3-way'!X7^(1/3)*SIN('OddsRatio_working_3-way'!Y7/3)</f>
        <v>0.16186226121802133</v>
      </c>
      <c r="AD7" s="11">
        <f>'OddsRatio_working_3-way'!X7^(1/3)*SIN(('OddsRatio_working_3-way'!Y7+2*PI())/3)</f>
        <v>0.37649933270196811</v>
      </c>
      <c r="AE7" s="11">
        <f>'OddsRatio_working_3-way'!X7^(1/3)*SIN(('OddsRatio_working_3-way'!Y7+4*PI())/3)</f>
        <v>-0.53836159391998939</v>
      </c>
      <c r="AF7" s="11">
        <f>-'OddsRatio_working_3-way'!U7/(3*'OddsRatio_working_3-way'!X7^(1/3))*COS(('OddsRatio_working_3-way'!Y7)/3)</f>
        <v>0.52819520225625749</v>
      </c>
      <c r="AG7" s="11">
        <f>-'OddsRatio_working_3-way'!U7/(3*'OddsRatio_working_3-way'!X7^(1/3))*COS(('OddsRatio_working_3-way'!Y7+2*PI())/3)</f>
        <v>-0.40427443125692791</v>
      </c>
      <c r="AH7" s="11">
        <f>-'OddsRatio_working_3-way'!U7/(3*'OddsRatio_working_3-way'!X7^(1/3))*COS(('OddsRatio_working_3-way'!Y7+4*PI())/3)</f>
        <v>-0.12392077099932954</v>
      </c>
      <c r="AI7" s="11">
        <f>'OddsRatio_working_3-way'!U7/(3*'OddsRatio_working_3-way'!X7^(1/3))*SIN(('OddsRatio_working_3-way'!Y7)/3)</f>
        <v>-0.1618622612180213</v>
      </c>
      <c r="AJ7" s="11">
        <f>'OddsRatio_working_3-way'!U7/(3*'OddsRatio_working_3-way'!X7^(1/3))*SIN(('OddsRatio_working_3-way'!Y7+2*PI())/3)</f>
        <v>-0.37649933270196806</v>
      </c>
      <c r="AK7" s="11">
        <f>'OddsRatio_working_3-way'!U7/(3*'OddsRatio_working_3-way'!X7^(1/3))*SIN(('OddsRatio_working_3-way'!Y7+4*PI())/3)</f>
        <v>0.53836159391998928</v>
      </c>
      <c r="AL7" s="11">
        <f>'OddsRatio_working_3-way'!Z7+'OddsRatio_working_3-way'!AF7</f>
        <v>1.056390404512515</v>
      </c>
      <c r="AM7" s="11">
        <f>'OddsRatio_working_3-way'!AA7+'OddsRatio_working_3-way'!AG7</f>
        <v>-0.80854886251385594</v>
      </c>
      <c r="AN7" s="11">
        <f>'OddsRatio_working_3-way'!AB7+'OddsRatio_working_3-way'!AH7</f>
        <v>-0.2478415419986591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1.056390404512515</v>
      </c>
      <c r="AS7" s="11">
        <f>IF(('OddsRatio_working_3-way'!X7=0),IF(Q7&gt;0,-Q7^(1/3),(-Q7)^(1/3)),'OddsRatio_working_3-way'!AM7-'OddsRatio_working_3-way'!R7/3)</f>
        <v>-0.80854886251385594</v>
      </c>
      <c r="AT7" s="11">
        <f>IF(('OddsRatio_working_3-way'!X7=0),IF(Q7&gt;0,-Q7^(1/3),(-Q7)^(1/3)),'OddsRatio_working_3-way'!AN7-'OddsRatio_working_3-way'!R7/3)</f>
        <v>-0.2478415419986591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3.3</v>
      </c>
      <c r="B8" s="4">
        <f>IF('True_Odds_Calculator_3-way'!B9="","",'True_Odds_Calculator_3-way'!B9)</f>
        <v>3.22</v>
      </c>
      <c r="C8" s="4">
        <f>IF('True_Odds_Calculator_3-way'!C9="","",'True_Odds_Calculator_3-way'!C9)</f>
        <v>2.42</v>
      </c>
      <c r="D8" s="9">
        <f t="shared" si="13"/>
        <v>0.29456468010936376</v>
      </c>
      <c r="E8" s="9">
        <f t="shared" si="14"/>
        <v>0.30197418465014242</v>
      </c>
      <c r="F8" s="9">
        <f t="shared" si="15"/>
        <v>0.40346113524049371</v>
      </c>
      <c r="G8" s="9">
        <f t="shared" si="16"/>
        <v>1.0412348436826484</v>
      </c>
      <c r="H8" s="9">
        <f t="shared" si="17"/>
        <v>3.3948401404700914</v>
      </c>
      <c r="I8" s="9">
        <f t="shared" si="18"/>
        <v>3.31154135297548</v>
      </c>
      <c r="J8" s="9">
        <f t="shared" si="19"/>
        <v>2.4785534780293608</v>
      </c>
      <c r="K8" s="11">
        <f t="shared" si="20"/>
        <v>0.30303030303030304</v>
      </c>
      <c r="L8" s="11">
        <f t="shared" si="21"/>
        <v>0.3105590062111801</v>
      </c>
      <c r="M8" s="11">
        <f t="shared" si="22"/>
        <v>0.41322314049586778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-0.28195771170977768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0.23099430214054717</v>
      </c>
      <c r="Q8" s="11">
        <f>2*'OddsRatio_working_3-way'!K8*'OddsRatio_working_3-way'!L8*'OddsRatio_working_3-way'!M8</f>
        <v>7.7775859306581541E-2</v>
      </c>
      <c r="R8" s="11">
        <f t="shared" si="23"/>
        <v>0</v>
      </c>
      <c r="S8" s="11">
        <f t="shared" si="24"/>
        <v>-0.81925158471392423</v>
      </c>
      <c r="T8" s="11">
        <f t="shared" si="25"/>
        <v>-0.27584228441546271</v>
      </c>
      <c r="U8" s="11">
        <f>'OddsRatio_working_3-way'!S8-'OddsRatio_working_3-way'!R8^2/3</f>
        <v>-0.81925158471392423</v>
      </c>
      <c r="V8" s="11">
        <f>'OddsRatio_working_3-way'!S8*'OddsRatio_working_3-way'!R8/3-2*'OddsRatio_working_3-way'!R8^3/27-'OddsRatio_working_3-way'!T8</f>
        <v>0.27584228441546271</v>
      </c>
      <c r="W8" s="11">
        <f>'OddsRatio_working_3-way'!V8^2+4*'OddsRatio_working_3-way'!U8^3/27</f>
        <v>-5.3717265987263674E-3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0.14270659801693419</v>
      </c>
      <c r="Y8" s="11">
        <f>IF('OddsRatio_working_3-way'!W8&gt;=0,IF('OddsRatio_working_3-way'!V8+SQRT('OddsRatio_working_3-way'!W8)&gt;0,0,PI()),ACOS('OddsRatio_working_3-way'!V8/(2*'OddsRatio_working_3-way'!X8)))</f>
        <v>0.25970228813405183</v>
      </c>
      <c r="Z8" s="11">
        <f>'OddsRatio_working_3-way'!X8^(1/3)*COS('OddsRatio_working_3-way'!Y8/3)</f>
        <v>0.5206174218413242</v>
      </c>
      <c r="AA8" s="11">
        <f>'OddsRatio_working_3-way'!X8^(1/3)*COS(('OddsRatio_working_3-way'!Y8+2*PI())/3)</f>
        <v>-0.29943697736514607</v>
      </c>
      <c r="AB8" s="11">
        <f>'OddsRatio_working_3-way'!X8^(1/3)*COS(('OddsRatio_working_3-way'!Y8+4*PI())/3)</f>
        <v>-0.22118044447617782</v>
      </c>
      <c r="AC8" s="11">
        <f>'OddsRatio_working_3-way'!X8^(1/3)*SIN('OddsRatio_working_3-way'!Y8/3)</f>
        <v>4.5181430329292595E-2</v>
      </c>
      <c r="AD8" s="11">
        <f>'OddsRatio_working_3-way'!X8^(1/3)*SIN(('OddsRatio_working_3-way'!Y8+2*PI())/3)</f>
        <v>0.42827719780270002</v>
      </c>
      <c r="AE8" s="11">
        <f>'OddsRatio_working_3-way'!X8^(1/3)*SIN(('OddsRatio_working_3-way'!Y8+4*PI())/3)</f>
        <v>-0.47345862813199258</v>
      </c>
      <c r="AF8" s="11">
        <f>-'OddsRatio_working_3-way'!U8/(3*'OddsRatio_working_3-way'!X8^(1/3))*COS(('OddsRatio_working_3-way'!Y8)/3)</f>
        <v>0.52061742184132431</v>
      </c>
      <c r="AG8" s="11">
        <f>-'OddsRatio_working_3-way'!U8/(3*'OddsRatio_working_3-way'!X8^(1/3))*COS(('OddsRatio_working_3-way'!Y8+2*PI())/3)</f>
        <v>-0.29943697736514613</v>
      </c>
      <c r="AH8" s="11">
        <f>-'OddsRatio_working_3-way'!U8/(3*'OddsRatio_working_3-way'!X8^(1/3))*COS(('OddsRatio_working_3-way'!Y8+4*PI())/3)</f>
        <v>-0.22118044447617788</v>
      </c>
      <c r="AI8" s="11">
        <f>'OddsRatio_working_3-way'!U8/(3*'OddsRatio_working_3-way'!X8^(1/3))*SIN(('OddsRatio_working_3-way'!Y8)/3)</f>
        <v>-4.5181430329292602E-2</v>
      </c>
      <c r="AJ8" s="11">
        <f>'OddsRatio_working_3-way'!U8/(3*'OddsRatio_working_3-way'!X8^(1/3))*SIN(('OddsRatio_working_3-way'!Y8+2*PI())/3)</f>
        <v>-0.42827719780270007</v>
      </c>
      <c r="AK8" s="11">
        <f>'OddsRatio_working_3-way'!U8/(3*'OddsRatio_working_3-way'!X8^(1/3))*SIN(('OddsRatio_working_3-way'!Y8+4*PI())/3)</f>
        <v>0.47345862813199269</v>
      </c>
      <c r="AL8" s="11">
        <f>'OddsRatio_working_3-way'!Z8+'OddsRatio_working_3-way'!AF8</f>
        <v>1.0412348436826484</v>
      </c>
      <c r="AM8" s="11">
        <f>'OddsRatio_working_3-way'!AA8+'OddsRatio_working_3-way'!AG8</f>
        <v>-0.59887395473029215</v>
      </c>
      <c r="AN8" s="11">
        <f>'OddsRatio_working_3-way'!AB8+'OddsRatio_working_3-way'!AH8</f>
        <v>-0.4423608889523557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1.0412348436826484</v>
      </c>
      <c r="AS8" s="11">
        <f>IF(('OddsRatio_working_3-way'!X8=0),IF(Q8&gt;0,-Q8^(1/3),(-Q8)^(1/3)),'OddsRatio_working_3-way'!AM8-'OddsRatio_working_3-way'!R8/3)</f>
        <v>-0.59887395473029215</v>
      </c>
      <c r="AT8" s="11">
        <f>IF(('OddsRatio_working_3-way'!X8=0),IF(Q8&gt;0,-Q8^(1/3),(-Q8)^(1/3)),'OddsRatio_working_3-way'!AN8-'OddsRatio_working_3-way'!R8/3)</f>
        <v>-0.4423608889523557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9.42</v>
      </c>
      <c r="B9" s="4">
        <f>IF('True_Odds_Calculator_3-way'!B10="","",'True_Odds_Calculator_3-way'!B10)</f>
        <v>5.53</v>
      </c>
      <c r="C9" s="4">
        <f>IF('True_Odds_Calculator_3-way'!C10="","",'True_Odds_Calculator_3-way'!C10)</f>
        <v>1.34</v>
      </c>
      <c r="D9" s="9">
        <f t="shared" si="13"/>
        <v>9.902985811598064E-2</v>
      </c>
      <c r="E9" s="9">
        <f t="shared" si="14"/>
        <v>0.16964253123201045</v>
      </c>
      <c r="F9" s="9">
        <f t="shared" si="15"/>
        <v>0.73132761065200891</v>
      </c>
      <c r="G9" s="9">
        <f t="shared" si="16"/>
        <v>1.0805183591284422</v>
      </c>
      <c r="H9" s="9">
        <f t="shared" si="17"/>
        <v>10.097964583861481</v>
      </c>
      <c r="I9" s="9">
        <f t="shared" si="18"/>
        <v>5.8947481668518424</v>
      </c>
      <c r="J9" s="9">
        <f t="shared" si="19"/>
        <v>1.3673762421036701</v>
      </c>
      <c r="K9" s="11">
        <f t="shared" si="20"/>
        <v>0.10615711252653928</v>
      </c>
      <c r="L9" s="11">
        <f t="shared" si="21"/>
        <v>0.18083182640144665</v>
      </c>
      <c r="M9" s="11">
        <f t="shared" si="22"/>
        <v>0.74626865671641784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-0.18578402948457851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0.19039000640707496</v>
      </c>
      <c r="Q9" s="11">
        <f>2*'OddsRatio_working_3-way'!K9*'OddsRatio_working_3-way'!L9*'OddsRatio_working_3-way'!M9</f>
        <v>2.8651618721907447E-2</v>
      </c>
      <c r="R9" s="11">
        <f t="shared" si="23"/>
        <v>0</v>
      </c>
      <c r="S9" s="11">
        <f t="shared" si="24"/>
        <v>-1.0247921036876788</v>
      </c>
      <c r="T9" s="11">
        <f t="shared" si="25"/>
        <v>-0.15422003065277337</v>
      </c>
      <c r="U9" s="11">
        <f>'OddsRatio_working_3-way'!S9-'OddsRatio_working_3-way'!R9^2/3</f>
        <v>-1.0247921036876788</v>
      </c>
      <c r="V9" s="11">
        <f>'OddsRatio_working_3-way'!S9*'OddsRatio_working_3-way'!R9/3-2*'OddsRatio_working_3-way'!R9^3/27-'OddsRatio_working_3-way'!T9</f>
        <v>0.15422003065277337</v>
      </c>
      <c r="W9" s="11">
        <f>'OddsRatio_working_3-way'!V9^2+4*'OddsRatio_working_3-way'!U9^3/27</f>
        <v>-0.13565847765742994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0.19965113042002311</v>
      </c>
      <c r="Y9" s="11">
        <f>IF('OddsRatio_working_3-way'!W9&gt;=0,IF('OddsRatio_working_3-way'!V9+SQRT('OddsRatio_working_3-way'!W9)&gt;0,0,PI()),ACOS('OddsRatio_working_3-way'!V9/(2*'OddsRatio_working_3-way'!X9)))</f>
        <v>1.1742621391823789</v>
      </c>
      <c r="Z9" s="11">
        <f>'OddsRatio_working_3-way'!X9^(1/3)*COS('OddsRatio_working_3-way'!Y9/3)</f>
        <v>0.54025917956422109</v>
      </c>
      <c r="AA9" s="11">
        <f>'OddsRatio_working_3-way'!X9^(1/3)*COS(('OddsRatio_working_3-way'!Y9+2*PI())/3)</f>
        <v>-0.46323070343598299</v>
      </c>
      <c r="AB9" s="11">
        <f>'OddsRatio_working_3-way'!X9^(1/3)*COS(('OddsRatio_working_3-way'!Y9+4*PI())/3)</f>
        <v>-7.7028476128238405E-2</v>
      </c>
      <c r="AC9" s="11">
        <f>'OddsRatio_working_3-way'!X9^(1/3)*SIN('OddsRatio_working_3-way'!Y9/3)</f>
        <v>0.22297395989775964</v>
      </c>
      <c r="AD9" s="11">
        <f>'OddsRatio_working_3-way'!X9^(1/3)*SIN(('OddsRatio_working_3-way'!Y9+2*PI())/3)</f>
        <v>0.3563911941814743</v>
      </c>
      <c r="AE9" s="11">
        <f>'OddsRatio_working_3-way'!X9^(1/3)*SIN(('OddsRatio_working_3-way'!Y9+4*PI())/3)</f>
        <v>-0.57936515407923384</v>
      </c>
      <c r="AF9" s="11">
        <f>-'OddsRatio_working_3-way'!U9/(3*'OddsRatio_working_3-way'!X9^(1/3))*COS(('OddsRatio_working_3-way'!Y9)/3)</f>
        <v>0.54025917956422098</v>
      </c>
      <c r="AG9" s="11">
        <f>-'OddsRatio_working_3-way'!U9/(3*'OddsRatio_working_3-way'!X9^(1/3))*COS(('OddsRatio_working_3-way'!Y9+2*PI())/3)</f>
        <v>-0.46323070343598294</v>
      </c>
      <c r="AH9" s="11">
        <f>-'OddsRatio_working_3-way'!U9/(3*'OddsRatio_working_3-way'!X9^(1/3))*COS(('OddsRatio_working_3-way'!Y9+4*PI())/3)</f>
        <v>-7.7028476128238391E-2</v>
      </c>
      <c r="AI9" s="11">
        <f>'OddsRatio_working_3-way'!U9/(3*'OddsRatio_working_3-way'!X9^(1/3))*SIN(('OddsRatio_working_3-way'!Y9)/3)</f>
        <v>-0.22297395989775962</v>
      </c>
      <c r="AJ9" s="11">
        <f>'OddsRatio_working_3-way'!U9/(3*'OddsRatio_working_3-way'!X9^(1/3))*SIN(('OddsRatio_working_3-way'!Y9+2*PI())/3)</f>
        <v>-0.35639119418147419</v>
      </c>
      <c r="AK9" s="11">
        <f>'OddsRatio_working_3-way'!U9/(3*'OddsRatio_working_3-way'!X9^(1/3))*SIN(('OddsRatio_working_3-way'!Y9+4*PI())/3)</f>
        <v>0.57936515407923372</v>
      </c>
      <c r="AL9" s="11">
        <f>'OddsRatio_working_3-way'!Z9+'OddsRatio_working_3-way'!AF9</f>
        <v>1.0805183591284422</v>
      </c>
      <c r="AM9" s="11">
        <f>'OddsRatio_working_3-way'!AA9+'OddsRatio_working_3-way'!AG9</f>
        <v>-0.92646140687196588</v>
      </c>
      <c r="AN9" s="11">
        <f>'OddsRatio_working_3-way'!AB9+'OddsRatio_working_3-way'!AH9</f>
        <v>-0.15405695225647681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1.0805183591284422</v>
      </c>
      <c r="AS9" s="11">
        <f>IF(('OddsRatio_working_3-way'!X9=0),IF(Q9&gt;0,-Q9^(1/3),(-Q9)^(1/3)),'OddsRatio_working_3-way'!AM9-'OddsRatio_working_3-way'!R9/3)</f>
        <v>-0.92646140687196588</v>
      </c>
      <c r="AT9" s="11">
        <f>IF(('OddsRatio_working_3-way'!X9=0),IF(Q9&gt;0,-Q9^(1/3),(-Q9)^(1/3)),'OddsRatio_working_3-way'!AN9-'OddsRatio_working_3-way'!R9/3)</f>
        <v>-0.15405695225647681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3.37</v>
      </c>
      <c r="B10" s="4">
        <f>IF('True_Odds_Calculator_3-way'!B11="","",'True_Odds_Calculator_3-way'!B11)</f>
        <v>3.43</v>
      </c>
      <c r="C10" s="4">
        <f>IF('True_Odds_Calculator_3-way'!C11="","",'True_Odds_Calculator_3-way'!C11)</f>
        <v>2.27</v>
      </c>
      <c r="D10" s="9">
        <f t="shared" si="13"/>
        <v>0.28767053039654022</v>
      </c>
      <c r="E10" s="9">
        <f t="shared" si="14"/>
        <v>0.28257467549231713</v>
      </c>
      <c r="F10" s="9">
        <f t="shared" si="15"/>
        <v>0.42975479411114276</v>
      </c>
      <c r="G10" s="9">
        <f t="shared" si="16"/>
        <v>1.0448096898360824</v>
      </c>
      <c r="H10" s="9">
        <f t="shared" si="17"/>
        <v>3.4761989649115161</v>
      </c>
      <c r="I10" s="9">
        <f t="shared" si="18"/>
        <v>3.5388875463016811</v>
      </c>
      <c r="J10" s="9">
        <f t="shared" si="19"/>
        <v>2.3269083060918243</v>
      </c>
      <c r="K10" s="11">
        <f t="shared" si="20"/>
        <v>0.29673590504451036</v>
      </c>
      <c r="L10" s="11">
        <f t="shared" si="21"/>
        <v>0.29154518950437314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-0.27874588349008322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0.23133365145839097</v>
      </c>
      <c r="Q10" s="11">
        <f>2*'OddsRatio_working_3-way'!K10*'OddsRatio_working_3-way'!L10*'OddsRatio_working_3-way'!M10</f>
        <v>7.6221960941809205E-2</v>
      </c>
      <c r="R10" s="11">
        <f t="shared" si="23"/>
        <v>0</v>
      </c>
      <c r="S10" s="11">
        <f t="shared" si="24"/>
        <v>-0.82990876335801023</v>
      </c>
      <c r="T10" s="11">
        <f t="shared" si="25"/>
        <v>-0.27344605052982213</v>
      </c>
      <c r="U10" s="11">
        <f>'OddsRatio_working_3-way'!S10-'OddsRatio_working_3-way'!R10^2/3</f>
        <v>-0.82990876335801023</v>
      </c>
      <c r="V10" s="11">
        <f>'OddsRatio_working_3-way'!S10*'OddsRatio_working_3-way'!R10/3-2*'OddsRatio_working_3-way'!R10^3/27-'OddsRatio_working_3-way'!T10</f>
        <v>0.27344605052982213</v>
      </c>
      <c r="W10" s="11">
        <f>'OddsRatio_working_3-way'!V10^2+4*'OddsRatio_working_3-way'!U10^3/27</f>
        <v>-9.9085110730954551E-3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0.14550021788940171</v>
      </c>
      <c r="Y10" s="11">
        <f>IF('OddsRatio_working_3-way'!W10&gt;=0,IF('OddsRatio_working_3-way'!V10+SQRT('OddsRatio_working_3-way'!W10)&gt;0,0,PI()),ACOS('OddsRatio_working_3-way'!V10/(2*'OddsRatio_working_3-way'!X10)))</f>
        <v>0.34911519614626907</v>
      </c>
      <c r="Z10" s="11">
        <f>'OddsRatio_working_3-way'!X10^(1/3)*COS('OddsRatio_working_3-way'!Y10/3)</f>
        <v>0.52240484491804129</v>
      </c>
      <c r="AA10" s="11">
        <f>'OddsRatio_working_3-way'!X10^(1/3)*COS(('OddsRatio_working_3-way'!Y10+2*PI())/3)</f>
        <v>-0.31408979660560177</v>
      </c>
      <c r="AB10" s="11">
        <f>'OddsRatio_working_3-way'!X10^(1/3)*COS(('OddsRatio_working_3-way'!Y10+4*PI())/3)</f>
        <v>-0.20831504831243969</v>
      </c>
      <c r="AC10" s="11">
        <f>'OddsRatio_working_3-way'!X10^(1/3)*SIN('OddsRatio_working_3-way'!Y10/3)</f>
        <v>6.1069079400522024E-2</v>
      </c>
      <c r="AD10" s="11">
        <f>'OddsRatio_working_3-way'!X10^(1/3)*SIN(('OddsRatio_working_3-way'!Y10+2*PI())/3)</f>
        <v>0.42188132705883274</v>
      </c>
      <c r="AE10" s="11">
        <f>'OddsRatio_working_3-way'!X10^(1/3)*SIN(('OddsRatio_working_3-way'!Y10+4*PI())/3)</f>
        <v>-0.48295040645935483</v>
      </c>
      <c r="AF10" s="11">
        <f>-'OddsRatio_working_3-way'!U10/(3*'OddsRatio_working_3-way'!X10^(1/3))*COS(('OddsRatio_working_3-way'!Y10)/3)</f>
        <v>0.52240484491804118</v>
      </c>
      <c r="AG10" s="11">
        <f>-'OddsRatio_working_3-way'!U10/(3*'OddsRatio_working_3-way'!X10^(1/3))*COS(('OddsRatio_working_3-way'!Y10+2*PI())/3)</f>
        <v>-0.31408979660560171</v>
      </c>
      <c r="AH10" s="11">
        <f>-'OddsRatio_working_3-way'!U10/(3*'OddsRatio_working_3-way'!X10^(1/3))*COS(('OddsRatio_working_3-way'!Y10+4*PI())/3)</f>
        <v>-0.20831504831243963</v>
      </c>
      <c r="AI10" s="11">
        <f>'OddsRatio_working_3-way'!U10/(3*'OddsRatio_working_3-way'!X10^(1/3))*SIN(('OddsRatio_working_3-way'!Y10)/3)</f>
        <v>-6.106907940052201E-2</v>
      </c>
      <c r="AJ10" s="11">
        <f>'OddsRatio_working_3-way'!U10/(3*'OddsRatio_working_3-way'!X10^(1/3))*SIN(('OddsRatio_working_3-way'!Y10+2*PI())/3)</f>
        <v>-0.42188132705883263</v>
      </c>
      <c r="AK10" s="11">
        <f>'OddsRatio_working_3-way'!U10/(3*'OddsRatio_working_3-way'!X10^(1/3))*SIN(('OddsRatio_working_3-way'!Y10+4*PI())/3)</f>
        <v>0.48295040645935472</v>
      </c>
      <c r="AL10" s="11">
        <f>'OddsRatio_working_3-way'!Z10+'OddsRatio_working_3-way'!AF10</f>
        <v>1.0448096898360824</v>
      </c>
      <c r="AM10" s="11">
        <f>'OddsRatio_working_3-way'!AA10+'OddsRatio_working_3-way'!AG10</f>
        <v>-0.62817959321120354</v>
      </c>
      <c r="AN10" s="11">
        <f>'OddsRatio_working_3-way'!AB10+'OddsRatio_working_3-way'!AH10</f>
        <v>-0.41663009662487932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1.0448096898360824</v>
      </c>
      <c r="AS10" s="11">
        <f>IF(('OddsRatio_working_3-way'!X10=0),IF(Q10&gt;0,-Q10^(1/3),(-Q10)^(1/3)),'OddsRatio_working_3-way'!AM10-'OddsRatio_working_3-way'!R10/3)</f>
        <v>-0.62817959321120354</v>
      </c>
      <c r="AT10" s="11">
        <f>IF(('OddsRatio_working_3-way'!X10=0),IF(Q10&gt;0,-Q10^(1/3),(-Q10)^(1/3)),'OddsRatio_working_3-way'!AN10-'OddsRatio_working_3-way'!R10/3)</f>
        <v>-0.41663009662487932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3.78</v>
      </c>
      <c r="C11" s="4">
        <f>IF('True_Odds_Calculator_3-way'!C12="","",'True_Odds_Calculator_3-way'!C12)</f>
        <v>5.52</v>
      </c>
      <c r="D11" s="9">
        <f t="shared" si="13"/>
        <v>0.57603498659698404</v>
      </c>
      <c r="E11" s="9">
        <f t="shared" si="14"/>
        <v>0.25218415703909963</v>
      </c>
      <c r="F11" s="9">
        <f t="shared" si="15"/>
        <v>0.17178085636391632</v>
      </c>
      <c r="G11" s="9">
        <f t="shared" si="16"/>
        <v>1.0666748768856555</v>
      </c>
      <c r="H11" s="9">
        <f t="shared" si="17"/>
        <v>1.7360056650511022</v>
      </c>
      <c r="I11" s="9">
        <f t="shared" si="18"/>
        <v>3.9653561577421219</v>
      </c>
      <c r="J11" s="9">
        <f t="shared" si="19"/>
        <v>5.8213704435231612</v>
      </c>
      <c r="K11" s="11">
        <f t="shared" si="20"/>
        <v>0.59171597633136097</v>
      </c>
      <c r="L11" s="11">
        <f t="shared" si="21"/>
        <v>0.26455026455026459</v>
      </c>
      <c r="M11" s="11">
        <f t="shared" si="22"/>
        <v>0.1811594202898551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-0.24587520741366897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0.22658397797751206</v>
      </c>
      <c r="Q11" s="11">
        <f>2*'OddsRatio_working_3-way'!K11*'OddsRatio_working_3-way'!L11*'OddsRatio_working_3-way'!M11</f>
        <v>5.6716890607637557E-2</v>
      </c>
      <c r="R11" s="11">
        <f t="shared" si="23"/>
        <v>0</v>
      </c>
      <c r="S11" s="11">
        <f t="shared" si="24"/>
        <v>-0.92154056670016071</v>
      </c>
      <c r="T11" s="11">
        <f t="shared" si="25"/>
        <v>-0.23067348352945197</v>
      </c>
      <c r="U11" s="11">
        <f>'OddsRatio_working_3-way'!S11-'OddsRatio_working_3-way'!R11^2/3</f>
        <v>-0.92154056670016071</v>
      </c>
      <c r="V11" s="11">
        <f>'OddsRatio_working_3-way'!S11*'OddsRatio_working_3-way'!R11/3-2*'OddsRatio_working_3-way'!R11^3/27-'OddsRatio_working_3-way'!T11</f>
        <v>0.23067348352945197</v>
      </c>
      <c r="W11" s="11">
        <f>'OddsRatio_working_3-way'!V11^2+4*'OddsRatio_working_3-way'!U11^3/27</f>
        <v>-6.2731427115741228E-2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0.17025105221360129</v>
      </c>
      <c r="Y11" s="11">
        <f>IF('OddsRatio_working_3-way'!W11&gt;=0,IF('OddsRatio_working_3-way'!V11+SQRT('OddsRatio_working_3-way'!W11)&gt;0,0,PI()),ACOS('OddsRatio_working_3-way'!V11/(2*'OddsRatio_working_3-way'!X11)))</f>
        <v>0.82650462685204273</v>
      </c>
      <c r="Z11" s="11">
        <f>'OddsRatio_working_3-way'!X11^(1/3)*COS('OddsRatio_working_3-way'!Y11/3)</f>
        <v>0.53333743844282777</v>
      </c>
      <c r="AA11" s="11">
        <f>'OddsRatio_working_3-way'!X11^(1/3)*COS(('OddsRatio_working_3-way'!Y11+2*PI())/3)</f>
        <v>-0.3972387166996722</v>
      </c>
      <c r="AB11" s="11">
        <f>'OddsRatio_working_3-way'!X11^(1/3)*COS(('OddsRatio_working_3-way'!Y11+4*PI())/3)</f>
        <v>-0.13609872174315563</v>
      </c>
      <c r="AC11" s="11">
        <f>'OddsRatio_working_3-way'!X11^(1/3)*SIN('OddsRatio_working_3-way'!Y11/3)</f>
        <v>0.15076924638432249</v>
      </c>
      <c r="AD11" s="11">
        <f>'OddsRatio_working_3-way'!X11^(1/3)*SIN(('OddsRatio_working_3-way'!Y11+2*PI())/3)</f>
        <v>0.38649914728864687</v>
      </c>
      <c r="AE11" s="11">
        <f>'OddsRatio_working_3-way'!X11^(1/3)*SIN(('OddsRatio_working_3-way'!Y11+4*PI())/3)</f>
        <v>-0.53726839367296919</v>
      </c>
      <c r="AF11" s="11">
        <f>-'OddsRatio_working_3-way'!U11/(3*'OddsRatio_working_3-way'!X11^(1/3))*COS(('OddsRatio_working_3-way'!Y11)/3)</f>
        <v>0.53333743844282777</v>
      </c>
      <c r="AG11" s="11">
        <f>-'OddsRatio_working_3-way'!U11/(3*'OddsRatio_working_3-way'!X11^(1/3))*COS(('OddsRatio_working_3-way'!Y11+2*PI())/3)</f>
        <v>-0.3972387166996722</v>
      </c>
      <c r="AH11" s="11">
        <f>-'OddsRatio_working_3-way'!U11/(3*'OddsRatio_working_3-way'!X11^(1/3))*COS(('OddsRatio_working_3-way'!Y11+4*PI())/3)</f>
        <v>-0.13609872174315563</v>
      </c>
      <c r="AI11" s="11">
        <f>'OddsRatio_working_3-way'!U11/(3*'OddsRatio_working_3-way'!X11^(1/3))*SIN(('OddsRatio_working_3-way'!Y11)/3)</f>
        <v>-0.15076924638432249</v>
      </c>
      <c r="AJ11" s="11">
        <f>'OddsRatio_working_3-way'!U11/(3*'OddsRatio_working_3-way'!X11^(1/3))*SIN(('OddsRatio_working_3-way'!Y11+2*PI())/3)</f>
        <v>-0.38649914728864687</v>
      </c>
      <c r="AK11" s="11">
        <f>'OddsRatio_working_3-way'!U11/(3*'OddsRatio_working_3-way'!X11^(1/3))*SIN(('OddsRatio_working_3-way'!Y11+4*PI())/3)</f>
        <v>0.53726839367296919</v>
      </c>
      <c r="AL11" s="11">
        <f>'OddsRatio_working_3-way'!Z11+'OddsRatio_working_3-way'!AF11</f>
        <v>1.0666748768856555</v>
      </c>
      <c r="AM11" s="11">
        <f>'OddsRatio_working_3-way'!AA11+'OddsRatio_working_3-way'!AG11</f>
        <v>-0.7944774333993444</v>
      </c>
      <c r="AN11" s="11">
        <f>'OddsRatio_working_3-way'!AB11+'OddsRatio_working_3-way'!AH11</f>
        <v>-0.27219744348631125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1.0666748768856555</v>
      </c>
      <c r="AS11" s="11">
        <f>IF(('OddsRatio_working_3-way'!X11=0),IF(Q11&gt;0,-Q11^(1/3),(-Q11)^(1/3)),'OddsRatio_working_3-way'!AM11-'OddsRatio_working_3-way'!R11/3)</f>
        <v>-0.7944774333993444</v>
      </c>
      <c r="AT11" s="11">
        <f>IF(('OddsRatio_working_3-way'!X11=0),IF(Q11&gt;0,-Q11^(1/3),(-Q11)^(1/3)),'OddsRatio_working_3-way'!AN11-'OddsRatio_working_3-way'!R11/3)</f>
        <v>-0.27219744348631125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2.02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3.92</v>
      </c>
      <c r="D12" s="9">
        <f t="shared" si="13"/>
        <v>0.47747272134266044</v>
      </c>
      <c r="E12" s="9">
        <f t="shared" si="14"/>
        <v>0.28056497087125831</v>
      </c>
      <c r="F12" s="9">
        <f t="shared" si="15"/>
        <v>0.24196230778608149</v>
      </c>
      <c r="G12" s="9">
        <f t="shared" si="16"/>
        <v>1.0729024357704589</v>
      </c>
      <c r="H12" s="9">
        <f t="shared" si="17"/>
        <v>2.0943604844858674</v>
      </c>
      <c r="I12" s="9">
        <f t="shared" si="18"/>
        <v>3.5642368214913964</v>
      </c>
      <c r="J12" s="9">
        <f t="shared" si="19"/>
        <v>4.1328751124497396</v>
      </c>
      <c r="K12" s="11">
        <f t="shared" si="20"/>
        <v>0.49504950495049505</v>
      </c>
      <c r="L12" s="11">
        <f t="shared" si="21"/>
        <v>0.29498525073746312</v>
      </c>
      <c r="M12" s="11">
        <f t="shared" si="22"/>
        <v>0.25510204081632654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-0.26518184597943284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0.23581236577694248</v>
      </c>
      <c r="Q12" s="11">
        <f>2*'OddsRatio_working_3-way'!K12*'OddsRatio_working_3-way'!L12*'OddsRatio_working_3-way'!M12</f>
        <v>7.4506276706774885E-2</v>
      </c>
      <c r="R12" s="11">
        <f t="shared" si="23"/>
        <v>0</v>
      </c>
      <c r="S12" s="11">
        <f t="shared" si="24"/>
        <v>-0.88924777224467988</v>
      </c>
      <c r="T12" s="11">
        <f t="shared" si="25"/>
        <v>-0.28096296121474884</v>
      </c>
      <c r="U12" s="11">
        <f>'OddsRatio_working_3-way'!S12-'OddsRatio_working_3-way'!R12^2/3</f>
        <v>-0.88924777224467988</v>
      </c>
      <c r="V12" s="11">
        <f>'OddsRatio_working_3-way'!S12*'OddsRatio_working_3-way'!R12/3-2*'OddsRatio_working_3-way'!R12^3/27-'OddsRatio_working_3-way'!T12</f>
        <v>0.28096296121474884</v>
      </c>
      <c r="W12" s="11">
        <f>'OddsRatio_working_3-way'!V12^2+4*'OddsRatio_working_3-way'!U12^3/27</f>
        <v>-2.523507243578002E-2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0.16138096078095807</v>
      </c>
      <c r="Y12" s="11">
        <f>IF('OddsRatio_working_3-way'!W12&gt;=0,IF('OddsRatio_working_3-way'!V12+SQRT('OddsRatio_working_3-way'!W12)&gt;0,0,PI()),ACOS('OddsRatio_working_3-way'!V12/(2*'OddsRatio_working_3-way'!X12)))</f>
        <v>0.5145871348686164</v>
      </c>
      <c r="Z12" s="11">
        <f>'OddsRatio_working_3-way'!X12^(1/3)*COS('OddsRatio_working_3-way'!Y12/3)</f>
        <v>0.53645121788522931</v>
      </c>
      <c r="AA12" s="11">
        <f>'OddsRatio_working_3-way'!X12^(1/3)*COS(('OddsRatio_working_3-way'!Y12+2*PI())/3)</f>
        <v>-0.34870548955423453</v>
      </c>
      <c r="AB12" s="11">
        <f>'OddsRatio_working_3-way'!X12^(1/3)*COS(('OddsRatio_working_3-way'!Y12+4*PI())/3)</f>
        <v>-0.18774572833099498</v>
      </c>
      <c r="AC12" s="11">
        <f>'OddsRatio_working_3-way'!X12^(1/3)*SIN('OddsRatio_working_3-way'!Y12/3)</f>
        <v>9.2930161470935413E-2</v>
      </c>
      <c r="AD12" s="11">
        <f>'OddsRatio_working_3-way'!X12^(1/3)*SIN(('OddsRatio_working_3-way'!Y12+2*PI())/3)</f>
        <v>0.41811530184424195</v>
      </c>
      <c r="AE12" s="11">
        <f>'OddsRatio_working_3-way'!X12^(1/3)*SIN(('OddsRatio_working_3-way'!Y12+4*PI())/3)</f>
        <v>-0.5110454633151772</v>
      </c>
      <c r="AF12" s="11">
        <f>-'OddsRatio_working_3-way'!U12/(3*'OddsRatio_working_3-way'!X12^(1/3))*COS(('OddsRatio_working_3-way'!Y12)/3)</f>
        <v>0.53645121788522943</v>
      </c>
      <c r="AG12" s="11">
        <f>-'OddsRatio_working_3-way'!U12/(3*'OddsRatio_working_3-way'!X12^(1/3))*COS(('OddsRatio_working_3-way'!Y12+2*PI())/3)</f>
        <v>-0.34870548955423458</v>
      </c>
      <c r="AH12" s="11">
        <f>-'OddsRatio_working_3-way'!U12/(3*'OddsRatio_working_3-way'!X12^(1/3))*COS(('OddsRatio_working_3-way'!Y12+4*PI())/3)</f>
        <v>-0.18774572833099501</v>
      </c>
      <c r="AI12" s="11">
        <f>'OddsRatio_working_3-way'!U12/(3*'OddsRatio_working_3-way'!X12^(1/3))*SIN(('OddsRatio_working_3-way'!Y12)/3)</f>
        <v>-9.2930161470935427E-2</v>
      </c>
      <c r="AJ12" s="11">
        <f>'OddsRatio_working_3-way'!U12/(3*'OddsRatio_working_3-way'!X12^(1/3))*SIN(('OddsRatio_working_3-way'!Y12+2*PI())/3)</f>
        <v>-0.41811530184424206</v>
      </c>
      <c r="AK12" s="11">
        <f>'OddsRatio_working_3-way'!U12/(3*'OddsRatio_working_3-way'!X12^(1/3))*SIN(('OddsRatio_working_3-way'!Y12+4*PI())/3)</f>
        <v>0.51104546331517731</v>
      </c>
      <c r="AL12" s="11">
        <f>'OddsRatio_working_3-way'!Z12+'OddsRatio_working_3-way'!AF12</f>
        <v>1.0729024357704589</v>
      </c>
      <c r="AM12" s="11">
        <f>'OddsRatio_working_3-way'!AA12+'OddsRatio_working_3-way'!AG12</f>
        <v>-0.69741097910846905</v>
      </c>
      <c r="AN12" s="11">
        <f>'OddsRatio_working_3-way'!AB12+'OddsRatio_working_3-way'!AH12</f>
        <v>-0.37549145666199002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1.0729024357704589</v>
      </c>
      <c r="AS12" s="11">
        <f>IF(('OddsRatio_working_3-way'!X12=0),IF(Q12&gt;0,-Q12^(1/3),(-Q12)^(1/3)),'OddsRatio_working_3-way'!AM12-'OddsRatio_working_3-way'!R12/3)</f>
        <v>-0.69741097910846905</v>
      </c>
      <c r="AT12" s="11">
        <f>IF(('OddsRatio_working_3-way'!X12=0),IF(Q12&gt;0,-Q12^(1/3),(-Q12)^(1/3)),'OddsRatio_working_3-way'!AN12-'OddsRatio_working_3-way'!R12/3)</f>
        <v>-0.37549145666199002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3.22</v>
      </c>
      <c r="D13" s="9">
        <f t="shared" si="13"/>
        <v>0.39436662381223608</v>
      </c>
      <c r="E13" s="9">
        <f t="shared" si="14"/>
        <v>0.30868205320537173</v>
      </c>
      <c r="F13" s="9">
        <f t="shared" si="15"/>
        <v>0.29695132298239252</v>
      </c>
      <c r="G13" s="9">
        <f t="shared" si="16"/>
        <v>1.0664663489980555</v>
      </c>
      <c r="H13" s="9">
        <f t="shared" si="17"/>
        <v>2.5357115425571997</v>
      </c>
      <c r="I13" s="9">
        <f t="shared" si="18"/>
        <v>3.2395793328959166</v>
      </c>
      <c r="J13" s="9">
        <f t="shared" si="19"/>
        <v>3.3675552947756833</v>
      </c>
      <c r="K13" s="11">
        <f t="shared" si="20"/>
        <v>0.4098360655737705</v>
      </c>
      <c r="L13" s="11">
        <f t="shared" si="21"/>
        <v>0.32258064516129031</v>
      </c>
      <c r="M13" s="11">
        <f t="shared" si="22"/>
        <v>0.3105590062111801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-0.27563056123973995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0.23649125803495469</v>
      </c>
      <c r="Q13" s="11">
        <f>2*'OddsRatio_working_3-way'!K13*'OddsRatio_working_3-way'!L13*'OddsRatio_working_3-way'!M13</f>
        <v>8.2115020151025939E-2</v>
      </c>
      <c r="R13" s="11">
        <f t="shared" si="23"/>
        <v>0</v>
      </c>
      <c r="S13" s="11">
        <f t="shared" si="24"/>
        <v>-0.85800085800085724</v>
      </c>
      <c r="T13" s="11">
        <f t="shared" si="25"/>
        <v>-0.29791696458363098</v>
      </c>
      <c r="U13" s="11">
        <f>'OddsRatio_working_3-way'!S13-'OddsRatio_working_3-way'!R13^2/3</f>
        <v>-0.85800085800085724</v>
      </c>
      <c r="V13" s="11">
        <f>'OddsRatio_working_3-way'!S13*'OddsRatio_working_3-way'!R13/3-2*'OddsRatio_working_3-way'!R13^3/27-'OddsRatio_working_3-way'!T13</f>
        <v>0.29791696458363098</v>
      </c>
      <c r="W13" s="11">
        <f>'OddsRatio_working_3-way'!V13^2+4*'OddsRatio_working_3-way'!U13^3/27</f>
        <v>-4.8203869377087677E-3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0.1529500774145221</v>
      </c>
      <c r="Y13" s="11">
        <f>IF('OddsRatio_working_3-way'!W13&gt;=0,IF('OddsRatio_working_3-way'!V13+SQRT('OddsRatio_working_3-way'!W13)&gt;0,0,PI()),ACOS('OddsRatio_working_3-way'!V13/(2*'OddsRatio_working_3-way'!X13)))</f>
        <v>0.22896148651619264</v>
      </c>
      <c r="Z13" s="11">
        <f>'OddsRatio_working_3-way'!X13^(1/3)*COS('OddsRatio_working_3-way'!Y13/3)</f>
        <v>0.53323317449902785</v>
      </c>
      <c r="AA13" s="11">
        <f>'OddsRatio_working_3-way'!X13^(1/3)*COS(('OddsRatio_working_3-way'!Y13+2*PI())/3)</f>
        <v>-0.30192948447533419</v>
      </c>
      <c r="AB13" s="11">
        <f>'OddsRatio_working_3-way'!X13^(1/3)*COS(('OddsRatio_working_3-way'!Y13+4*PI())/3)</f>
        <v>-0.2313036900236938</v>
      </c>
      <c r="AC13" s="11">
        <f>'OddsRatio_working_3-way'!X13^(1/3)*SIN('OddsRatio_working_3-way'!Y13/3)</f>
        <v>4.0775821438385935E-2</v>
      </c>
      <c r="AD13" s="11">
        <f>'OddsRatio_working_3-way'!X13^(1/3)*SIN(('OddsRatio_working_3-way'!Y13+2*PI())/3)</f>
        <v>0.44140556453758573</v>
      </c>
      <c r="AE13" s="11">
        <f>'OddsRatio_working_3-way'!X13^(1/3)*SIN(('OddsRatio_working_3-way'!Y13+4*PI())/3)</f>
        <v>-0.48218138597597149</v>
      </c>
      <c r="AF13" s="11">
        <f>-'OddsRatio_working_3-way'!U13/(3*'OddsRatio_working_3-way'!X13^(1/3))*COS(('OddsRatio_working_3-way'!Y13)/3)</f>
        <v>0.53323317449902774</v>
      </c>
      <c r="AG13" s="11">
        <f>-'OddsRatio_working_3-way'!U13/(3*'OddsRatio_working_3-way'!X13^(1/3))*COS(('OddsRatio_working_3-way'!Y13+2*PI())/3)</f>
        <v>-0.30192948447533413</v>
      </c>
      <c r="AH13" s="11">
        <f>-'OddsRatio_working_3-way'!U13/(3*'OddsRatio_working_3-way'!X13^(1/3))*COS(('OddsRatio_working_3-way'!Y13+4*PI())/3)</f>
        <v>-0.23130369002369375</v>
      </c>
      <c r="AI13" s="11">
        <f>'OddsRatio_working_3-way'!U13/(3*'OddsRatio_working_3-way'!X13^(1/3))*SIN(('OddsRatio_working_3-way'!Y13)/3)</f>
        <v>-4.0775821438385922E-2</v>
      </c>
      <c r="AJ13" s="11">
        <f>'OddsRatio_working_3-way'!U13/(3*'OddsRatio_working_3-way'!X13^(1/3))*SIN(('OddsRatio_working_3-way'!Y13+2*PI())/3)</f>
        <v>-0.44140556453758567</v>
      </c>
      <c r="AK13" s="11">
        <f>'OddsRatio_working_3-way'!U13/(3*'OddsRatio_working_3-way'!X13^(1/3))*SIN(('OddsRatio_working_3-way'!Y13+4*PI())/3)</f>
        <v>0.48218138597597138</v>
      </c>
      <c r="AL13" s="11">
        <f>'OddsRatio_working_3-way'!Z13+'OddsRatio_working_3-way'!AF13</f>
        <v>1.0664663489980555</v>
      </c>
      <c r="AM13" s="11">
        <f>'OddsRatio_working_3-way'!AA13+'OddsRatio_working_3-way'!AG13</f>
        <v>-0.60385896895066837</v>
      </c>
      <c r="AN13" s="11">
        <f>'OddsRatio_working_3-way'!AB13+'OddsRatio_working_3-way'!AH13</f>
        <v>-0.46260738004738755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1.0664663489980555</v>
      </c>
      <c r="AS13" s="11">
        <f>IF(('OddsRatio_working_3-way'!X13=0),IF(Q13&gt;0,-Q13^(1/3),(-Q13)^(1/3)),'OddsRatio_working_3-way'!AM13-'OddsRatio_working_3-way'!R13/3)</f>
        <v>-0.60385896895066837</v>
      </c>
      <c r="AT13" s="11">
        <f>IF(('OddsRatio_working_3-way'!X13=0),IF(Q13&gt;0,-Q13^(1/3),(-Q13)^(1/3)),'OddsRatio_working_3-way'!AN13-'OddsRatio_working_3-way'!R13/3)</f>
        <v>-0.46260738004738755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2.5</v>
      </c>
      <c r="D14" s="9">
        <f t="shared" si="13"/>
        <v>0.33140200686637705</v>
      </c>
      <c r="E14" s="9">
        <f t="shared" si="14"/>
        <v>0.28415666746289642</v>
      </c>
      <c r="F14" s="9">
        <f t="shared" si="15"/>
        <v>0.38444132567072636</v>
      </c>
      <c r="G14" s="9">
        <f t="shared" si="16"/>
        <v>1.0674514474656991</v>
      </c>
      <c r="H14" s="9">
        <f t="shared" si="17"/>
        <v>3.0174832357101717</v>
      </c>
      <c r="I14" s="9">
        <f t="shared" si="18"/>
        <v>3.5191854160190501</v>
      </c>
      <c r="J14" s="9">
        <f t="shared" si="19"/>
        <v>2.6011771711985485</v>
      </c>
      <c r="K14" s="11">
        <f t="shared" si="20"/>
        <v>0.34602076124567471</v>
      </c>
      <c r="L14" s="11">
        <f t="shared" si="21"/>
        <v>0.29761904761904762</v>
      </c>
      <c r="M14" s="11">
        <f t="shared" si="22"/>
        <v>0.4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-0.27560553633217988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0.23685944966221784</v>
      </c>
      <c r="Q14" s="11">
        <f>2*'OddsRatio_working_3-way'!K14*'OddsRatio_working_3-way'!L14*'OddsRatio_working_3-way'!M14</f>
        <v>8.238589553468445E-2</v>
      </c>
      <c r="R14" s="11">
        <f t="shared" si="23"/>
        <v>0</v>
      </c>
      <c r="S14" s="11">
        <f t="shared" si="24"/>
        <v>-0.85941470122261099</v>
      </c>
      <c r="T14" s="11">
        <f t="shared" si="25"/>
        <v>-0.29892685259916901</v>
      </c>
      <c r="U14" s="11">
        <f>'OddsRatio_working_3-way'!S14-'OddsRatio_working_3-way'!R14^2/3</f>
        <v>-0.85941470122261099</v>
      </c>
      <c r="V14" s="11">
        <f>'OddsRatio_working_3-way'!S14*'OddsRatio_working_3-way'!R14/3-2*'OddsRatio_working_3-way'!R14^3/27-'OddsRatio_working_3-way'!T14</f>
        <v>0.29892685259916901</v>
      </c>
      <c r="W14" s="11">
        <f>'OddsRatio_working_3-way'!V14^2+4*'OddsRatio_working_3-way'!U14^3/27</f>
        <v>-4.6809920121680948E-3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0.15332828768447573</v>
      </c>
      <c r="Y14" s="11">
        <f>IF('OddsRatio_working_3-way'!W14&gt;=0,IF('OddsRatio_working_3-way'!V14+SQRT('OddsRatio_working_3-way'!W14)&gt;0,0,PI()),ACOS('OddsRatio_working_3-way'!V14/(2*'OddsRatio_working_3-way'!X14)))</f>
        <v>0.22500248422795321</v>
      </c>
      <c r="Z14" s="11">
        <f>'OddsRatio_working_3-way'!X14^(1/3)*COS('OddsRatio_working_3-way'!Y14/3)</f>
        <v>0.53372572373284954</v>
      </c>
      <c r="AA14" s="11">
        <f>'OddsRatio_working_3-way'!X14^(1/3)*COS(('OddsRatio_working_3-way'!Y14+2*PI())/3)</f>
        <v>-0.30159489571181386</v>
      </c>
      <c r="AB14" s="11">
        <f>'OddsRatio_working_3-way'!X14^(1/3)*COS(('OddsRatio_working_3-way'!Y14+4*PI())/3)</f>
        <v>-0.2321308280210358</v>
      </c>
      <c r="AC14" s="11">
        <f>'OddsRatio_working_3-way'!X14^(1/3)*SIN('OddsRatio_working_3-way'!Y14/3)</f>
        <v>4.0105098180277028E-2</v>
      </c>
      <c r="AD14" s="11">
        <f>'OddsRatio_working_3-way'!X14^(1/3)*SIN(('OddsRatio_working_3-way'!Y14+2*PI())/3)</f>
        <v>0.44216748631574421</v>
      </c>
      <c r="AE14" s="11">
        <f>'OddsRatio_working_3-way'!X14^(1/3)*SIN(('OddsRatio_working_3-way'!Y14+4*PI())/3)</f>
        <v>-0.48227258449602123</v>
      </c>
      <c r="AF14" s="11">
        <f>-'OddsRatio_working_3-way'!U14/(3*'OddsRatio_working_3-way'!X14^(1/3))*COS(('OddsRatio_working_3-way'!Y14)/3)</f>
        <v>0.53372572373284954</v>
      </c>
      <c r="AG14" s="11">
        <f>-'OddsRatio_working_3-way'!U14/(3*'OddsRatio_working_3-way'!X14^(1/3))*COS(('OddsRatio_working_3-way'!Y14+2*PI())/3)</f>
        <v>-0.30159489571181386</v>
      </c>
      <c r="AH14" s="11">
        <f>-'OddsRatio_working_3-way'!U14/(3*'OddsRatio_working_3-way'!X14^(1/3))*COS(('OddsRatio_working_3-way'!Y14+4*PI())/3)</f>
        <v>-0.2321308280210358</v>
      </c>
      <c r="AI14" s="11">
        <f>'OddsRatio_working_3-way'!U14/(3*'OddsRatio_working_3-way'!X14^(1/3))*SIN(('OddsRatio_working_3-way'!Y14)/3)</f>
        <v>-4.0105098180277028E-2</v>
      </c>
      <c r="AJ14" s="11">
        <f>'OddsRatio_working_3-way'!U14/(3*'OddsRatio_working_3-way'!X14^(1/3))*SIN(('OddsRatio_working_3-way'!Y14+2*PI())/3)</f>
        <v>-0.44216748631574421</v>
      </c>
      <c r="AK14" s="11">
        <f>'OddsRatio_working_3-way'!U14/(3*'OddsRatio_working_3-way'!X14^(1/3))*SIN(('OddsRatio_working_3-way'!Y14+4*PI())/3)</f>
        <v>0.48227258449602123</v>
      </c>
      <c r="AL14" s="11">
        <f>'OddsRatio_working_3-way'!Z14+'OddsRatio_working_3-way'!AF14</f>
        <v>1.0674514474656991</v>
      </c>
      <c r="AM14" s="11">
        <f>'OddsRatio_working_3-way'!AA14+'OddsRatio_working_3-way'!AG14</f>
        <v>-0.60318979142362772</v>
      </c>
      <c r="AN14" s="11">
        <f>'OddsRatio_working_3-way'!AB14+'OddsRatio_working_3-way'!AH14</f>
        <v>-0.46426165604207159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1.0674514474656991</v>
      </c>
      <c r="AS14" s="11">
        <f>IF(('OddsRatio_working_3-way'!X14=0),IF(Q14&gt;0,-Q14^(1/3),(-Q14)^(1/3)),'OddsRatio_working_3-way'!AM14-'OddsRatio_working_3-way'!R14/3)</f>
        <v>-0.60318979142362772</v>
      </c>
      <c r="AT14" s="11">
        <f>IF(('OddsRatio_working_3-way'!X14=0),IF(Q14&gt;0,-Q14^(1/3),(-Q14)^(1/3)),'OddsRatio_working_3-way'!AN14-'OddsRatio_working_3-way'!R14/3)</f>
        <v>-0.46426165604207159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3.54</v>
      </c>
      <c r="D15" s="9">
        <f t="shared" si="13"/>
        <v>0.44994442141658803</v>
      </c>
      <c r="E15" s="9">
        <f t="shared" si="14"/>
        <v>0.2815133036431019</v>
      </c>
      <c r="F15" s="9">
        <f t="shared" si="15"/>
        <v>0.26854227494030997</v>
      </c>
      <c r="G15" s="9">
        <f t="shared" si="16"/>
        <v>1.0723655423376974</v>
      </c>
      <c r="H15" s="9">
        <f t="shared" si="17"/>
        <v>2.2224967182649755</v>
      </c>
      <c r="I15" s="9">
        <f t="shared" si="18"/>
        <v>3.5522299907637196</v>
      </c>
      <c r="J15" s="9">
        <f t="shared" si="19"/>
        <v>3.7238084775377516</v>
      </c>
      <c r="K15" s="11">
        <f t="shared" si="20"/>
        <v>0.46728971962616822</v>
      </c>
      <c r="L15" s="11">
        <f t="shared" si="21"/>
        <v>0.29585798816568049</v>
      </c>
      <c r="M15" s="11">
        <f t="shared" si="22"/>
        <v>0.2824858757062147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-0.26914219460735189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0.23666764458049838</v>
      </c>
      <c r="Q15" s="11">
        <f>2*'OddsRatio_working_3-way'!K15*'OddsRatio_working_3-way'!L15*'OddsRatio_working_3-way'!M15</f>
        <v>7.8108133524916967E-2</v>
      </c>
      <c r="R15" s="11">
        <f t="shared" si="23"/>
        <v>0</v>
      </c>
      <c r="S15" s="11">
        <f t="shared" si="24"/>
        <v>-0.8793405468279315</v>
      </c>
      <c r="T15" s="11">
        <f t="shared" si="25"/>
        <v>-0.29021140159337677</v>
      </c>
      <c r="U15" s="11">
        <f>'OddsRatio_working_3-way'!S15-'OddsRatio_working_3-way'!R15^2/3</f>
        <v>-0.8793405468279315</v>
      </c>
      <c r="V15" s="11">
        <f>'OddsRatio_working_3-way'!S15*'OddsRatio_working_3-way'!R15/3-2*'OddsRatio_working_3-way'!R15^3/27-'OddsRatio_working_3-way'!T15</f>
        <v>0.29021140159337677</v>
      </c>
      <c r="W15" s="11">
        <f>'OddsRatio_working_3-way'!V15^2+4*'OddsRatio_working_3-way'!U15^3/27</f>
        <v>-1.6509358116033254E-2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0.15869153705445785</v>
      </c>
      <c r="Y15" s="11">
        <f>IF('OddsRatio_working_3-way'!W15&gt;=0,IF('OddsRatio_working_3-way'!V15+SQRT('OddsRatio_working_3-way'!W15)&gt;0,0,PI()),ACOS('OddsRatio_working_3-way'!V15/(2*'OddsRatio_working_3-way'!X15)))</f>
        <v>0.4168017183874404</v>
      </c>
      <c r="Z15" s="11">
        <f>'OddsRatio_working_3-way'!X15^(1/3)*COS('OddsRatio_working_3-way'!Y15/3)</f>
        <v>0.53618277116884872</v>
      </c>
      <c r="AA15" s="11">
        <f>'OddsRatio_working_3-way'!X15^(1/3)*COS(('OddsRatio_working_3-way'!Y15+2*PI())/3)</f>
        <v>-0.33302337795531489</v>
      </c>
      <c r="AB15" s="11">
        <f>'OddsRatio_working_3-way'!X15^(1/3)*COS(('OddsRatio_working_3-way'!Y15+4*PI())/3)</f>
        <v>-0.20315939321353418</v>
      </c>
      <c r="AC15" s="11">
        <f>'OddsRatio_working_3-way'!X15^(1/3)*SIN('OddsRatio_working_3-way'!Y15/3)</f>
        <v>7.4977006548704761E-2</v>
      </c>
      <c r="AD15" s="11">
        <f>'OddsRatio_working_3-way'!X15^(1/3)*SIN(('OddsRatio_working_3-way'!Y15+2*PI())/3)</f>
        <v>0.42685939762940917</v>
      </c>
      <c r="AE15" s="11">
        <f>'OddsRatio_working_3-way'!X15^(1/3)*SIN(('OddsRatio_working_3-way'!Y15+4*PI())/3)</f>
        <v>-0.50183640417811382</v>
      </c>
      <c r="AF15" s="11">
        <f>-'OddsRatio_working_3-way'!U15/(3*'OddsRatio_working_3-way'!X15^(1/3))*COS(('OddsRatio_working_3-way'!Y15)/3)</f>
        <v>0.5361827711688486</v>
      </c>
      <c r="AG15" s="11">
        <f>-'OddsRatio_working_3-way'!U15/(3*'OddsRatio_working_3-way'!X15^(1/3))*COS(('OddsRatio_working_3-way'!Y15+2*PI())/3)</f>
        <v>-0.33302337795531484</v>
      </c>
      <c r="AH15" s="11">
        <f>-'OddsRatio_working_3-way'!U15/(3*'OddsRatio_working_3-way'!X15^(1/3))*COS(('OddsRatio_working_3-way'!Y15+4*PI())/3)</f>
        <v>-0.20315939321353413</v>
      </c>
      <c r="AI15" s="11">
        <f>'OddsRatio_working_3-way'!U15/(3*'OddsRatio_working_3-way'!X15^(1/3))*SIN(('OddsRatio_working_3-way'!Y15)/3)</f>
        <v>-7.4977006548704747E-2</v>
      </c>
      <c r="AJ15" s="11">
        <f>'OddsRatio_working_3-way'!U15/(3*'OddsRatio_working_3-way'!X15^(1/3))*SIN(('OddsRatio_working_3-way'!Y15+2*PI())/3)</f>
        <v>-0.42685939762940905</v>
      </c>
      <c r="AK15" s="11">
        <f>'OddsRatio_working_3-way'!U15/(3*'OddsRatio_working_3-way'!X15^(1/3))*SIN(('OddsRatio_working_3-way'!Y15+4*PI())/3)</f>
        <v>0.5018364041781137</v>
      </c>
      <c r="AL15" s="11">
        <f>'OddsRatio_working_3-way'!Z15+'OddsRatio_working_3-way'!AF15</f>
        <v>1.0723655423376974</v>
      </c>
      <c r="AM15" s="11">
        <f>'OddsRatio_working_3-way'!AA15+'OddsRatio_working_3-way'!AG15</f>
        <v>-0.66604675591062978</v>
      </c>
      <c r="AN15" s="11">
        <f>'OddsRatio_working_3-way'!AB15+'OddsRatio_working_3-way'!AH15</f>
        <v>-0.40631878642706831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1.0723655423376974</v>
      </c>
      <c r="AS15" s="11">
        <f>IF(('OddsRatio_working_3-way'!X15=0),IF(Q15&gt;0,-Q15^(1/3),(-Q15)^(1/3)),'OddsRatio_working_3-way'!AM15-'OddsRatio_working_3-way'!R15/3)</f>
        <v>-0.66604675591062978</v>
      </c>
      <c r="AT15" s="11">
        <f>IF(('OddsRatio_working_3-way'!X15=0),IF(Q15&gt;0,-Q15^(1/3),(-Q15)^(1/3)),'OddsRatio_working_3-way'!AN15-'OddsRatio_working_3-way'!R15/3)</f>
        <v>-0.40631878642706831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5.53</v>
      </c>
      <c r="D16" s="9">
        <f t="shared" si="13"/>
        <v>0.55987073001785126</v>
      </c>
      <c r="E16" s="9">
        <f t="shared" si="14"/>
        <v>0.26808239810428047</v>
      </c>
      <c r="F16" s="9">
        <f t="shared" si="15"/>
        <v>0.17204687187786843</v>
      </c>
      <c r="G16" s="9">
        <f t="shared" si="16"/>
        <v>1.0623332349249561</v>
      </c>
      <c r="H16" s="9">
        <f t="shared" si="17"/>
        <v>1.7861265938444673</v>
      </c>
      <c r="I16" s="9">
        <f t="shared" si="18"/>
        <v>3.7301964137571364</v>
      </c>
      <c r="J16" s="9">
        <f t="shared" si="19"/>
        <v>5.8123695542100515</v>
      </c>
      <c r="K16" s="11">
        <f t="shared" si="20"/>
        <v>0.57471264367816088</v>
      </c>
      <c r="L16" s="11">
        <f t="shared" si="21"/>
        <v>0.28011204481792717</v>
      </c>
      <c r="M16" s="11">
        <f t="shared" si="22"/>
        <v>0.18083182640144665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-0.25079590980870747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0.22823038716432306</v>
      </c>
      <c r="Q16" s="11">
        <f>2*'OddsRatio_working_3-way'!K16*'OddsRatio_working_3-way'!L16*'OddsRatio_working_3-way'!M16</f>
        <v>5.8222037541919139E-2</v>
      </c>
      <c r="R16" s="11">
        <f t="shared" si="23"/>
        <v>0</v>
      </c>
      <c r="S16" s="11">
        <f t="shared" si="24"/>
        <v>-0.91002435940204895</v>
      </c>
      <c r="T16" s="11">
        <f t="shared" si="25"/>
        <v>-0.23214907127603285</v>
      </c>
      <c r="U16" s="11">
        <f>'OddsRatio_working_3-way'!S16-'OddsRatio_working_3-way'!R16^2/3</f>
        <v>-0.91002435940204895</v>
      </c>
      <c r="V16" s="11">
        <f>'OddsRatio_working_3-way'!S16*'OddsRatio_working_3-way'!R16/3-2*'OddsRatio_working_3-way'!R16^3/27-'OddsRatio_working_3-way'!T16</f>
        <v>0.23214907127603285</v>
      </c>
      <c r="W16" s="11">
        <f>'OddsRatio_working_3-way'!V16^2+4*'OddsRatio_working_3-way'!U16^3/27</f>
        <v>-5.7755922436409264E-2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0.16706968136883324</v>
      </c>
      <c r="Y16" s="11">
        <f>IF('OddsRatio_working_3-way'!W16&gt;=0,IF('OddsRatio_working_3-way'!V16+SQRT('OddsRatio_working_3-way'!W16)&gt;0,0,PI()),ACOS('OddsRatio_working_3-way'!V16/(2*'OddsRatio_working_3-way'!X16)))</f>
        <v>0.80270014643727394</v>
      </c>
      <c r="Z16" s="11">
        <f>'OddsRatio_working_3-way'!X16^(1/3)*COS('OddsRatio_working_3-way'!Y16/3)</f>
        <v>0.53116661746247817</v>
      </c>
      <c r="AA16" s="11">
        <f>'OddsRatio_working_3-way'!X16^(1/3)*COS(('OddsRatio_working_3-way'!Y16+2*PI())/3)</f>
        <v>-0.39168885270379544</v>
      </c>
      <c r="AB16" s="11">
        <f>'OddsRatio_working_3-way'!X16^(1/3)*COS(('OddsRatio_working_3-way'!Y16+4*PI())/3)</f>
        <v>-0.13947776475868282</v>
      </c>
      <c r="AC16" s="11">
        <f>'OddsRatio_working_3-way'!X16^(1/3)*SIN('OddsRatio_working_3-way'!Y16/3)</f>
        <v>0.14561413951771926</v>
      </c>
      <c r="AD16" s="11">
        <f>'OddsRatio_working_3-way'!X16^(1/3)*SIN(('OddsRatio_working_3-way'!Y16+2*PI())/3)</f>
        <v>0.3871967146058975</v>
      </c>
      <c r="AE16" s="11">
        <f>'OddsRatio_working_3-way'!X16^(1/3)*SIN(('OddsRatio_working_3-way'!Y16+4*PI())/3)</f>
        <v>-0.53281085412361673</v>
      </c>
      <c r="AF16" s="11">
        <f>-'OddsRatio_working_3-way'!U16/(3*'OddsRatio_working_3-way'!X16^(1/3))*COS(('OddsRatio_working_3-way'!Y16)/3)</f>
        <v>0.53116661746247795</v>
      </c>
      <c r="AG16" s="11">
        <f>-'OddsRatio_working_3-way'!U16/(3*'OddsRatio_working_3-way'!X16^(1/3))*COS(('OddsRatio_working_3-way'!Y16+2*PI())/3)</f>
        <v>-0.39168885270379528</v>
      </c>
      <c r="AH16" s="11">
        <f>-'OddsRatio_working_3-way'!U16/(3*'OddsRatio_working_3-way'!X16^(1/3))*COS(('OddsRatio_working_3-way'!Y16+4*PI())/3)</f>
        <v>-0.13947776475868276</v>
      </c>
      <c r="AI16" s="11">
        <f>'OddsRatio_working_3-way'!U16/(3*'OddsRatio_working_3-way'!X16^(1/3))*SIN(('OddsRatio_working_3-way'!Y16)/3)</f>
        <v>-0.1456141395177192</v>
      </c>
      <c r="AJ16" s="11">
        <f>'OddsRatio_working_3-way'!U16/(3*'OddsRatio_working_3-way'!X16^(1/3))*SIN(('OddsRatio_working_3-way'!Y16+2*PI())/3)</f>
        <v>-0.38719671460589739</v>
      </c>
      <c r="AK16" s="11">
        <f>'OddsRatio_working_3-way'!U16/(3*'OddsRatio_working_3-way'!X16^(1/3))*SIN(('OddsRatio_working_3-way'!Y16+4*PI())/3)</f>
        <v>0.53281085412361651</v>
      </c>
      <c r="AL16" s="11">
        <f>'OddsRatio_working_3-way'!Z16+'OddsRatio_working_3-way'!AF16</f>
        <v>1.0623332349249561</v>
      </c>
      <c r="AM16" s="11">
        <f>'OddsRatio_working_3-way'!AA16+'OddsRatio_working_3-way'!AG16</f>
        <v>-0.78337770540759077</v>
      </c>
      <c r="AN16" s="11">
        <f>'OddsRatio_working_3-way'!AB16+'OddsRatio_working_3-way'!AH16</f>
        <v>-0.27895552951736557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1.0623332349249561</v>
      </c>
      <c r="AS16" s="11">
        <f>IF(('OddsRatio_working_3-way'!X16=0),IF(Q16&gt;0,-Q16^(1/3),(-Q16)^(1/3)),'OddsRatio_working_3-way'!AM16-'OddsRatio_working_3-way'!R16/3)</f>
        <v>-0.78337770540759077</v>
      </c>
      <c r="AT16" s="11">
        <f>IF(('OddsRatio_working_3-way'!X16=0),IF(Q16&gt;0,-Q16^(1/3),(-Q16)^(1/3)),'OddsRatio_working_3-way'!AN16-'OddsRatio_working_3-way'!R16/3)</f>
        <v>-0.27895552951736557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2.66</v>
      </c>
      <c r="B17" s="4">
        <f>IF('True_Odds_Calculator_3-way'!B18="","",'True_Odds_Calculator_3-way'!B18)</f>
        <v>3.11</v>
      </c>
      <c r="C17" s="4">
        <f>IF('True_Odds_Calculator_3-way'!C18="","",'True_Odds_Calculator_3-way'!C18)</f>
        <v>2.98</v>
      </c>
      <c r="D17" s="9">
        <f t="shared" si="13"/>
        <v>0.36444638147811936</v>
      </c>
      <c r="E17" s="9">
        <f t="shared" si="14"/>
        <v>0.31088451399839462</v>
      </c>
      <c r="F17" s="9">
        <f t="shared" si="15"/>
        <v>0.32466910452348613</v>
      </c>
      <c r="G17" s="9">
        <f t="shared" si="16"/>
        <v>1.0505348525145859</v>
      </c>
      <c r="H17" s="9">
        <f t="shared" si="17"/>
        <v>2.7438878551742132</v>
      </c>
      <c r="I17" s="9">
        <f t="shared" si="18"/>
        <v>3.2166285388057765</v>
      </c>
      <c r="J17" s="9">
        <f t="shared" si="19"/>
        <v>3.0800590079788801</v>
      </c>
      <c r="K17" s="11">
        <f t="shared" si="20"/>
        <v>0.37593984962406013</v>
      </c>
      <c r="L17" s="11">
        <f t="shared" si="21"/>
        <v>0.32154340836012862</v>
      </c>
      <c r="M17" s="11">
        <f t="shared" si="22"/>
        <v>0.33557046979865773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-0.28131794991698167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0.23324350280954986</v>
      </c>
      <c r="Q17" s="11">
        <f>2*'OddsRatio_working_3-way'!K17*'OddsRatio_working_3-way'!L17*'OddsRatio_working_3-way'!M17</f>
        <v>8.112817489027821E-2</v>
      </c>
      <c r="R17" s="11">
        <f t="shared" si="23"/>
        <v>0</v>
      </c>
      <c r="S17" s="11">
        <f t="shared" si="24"/>
        <v>-0.8291099194999153</v>
      </c>
      <c r="T17" s="11">
        <f t="shared" si="25"/>
        <v>-0.28838605895649227</v>
      </c>
      <c r="U17" s="11">
        <f>'OddsRatio_working_3-way'!S17-'OddsRatio_working_3-way'!R17^2/3</f>
        <v>-0.8291099194999153</v>
      </c>
      <c r="V17" s="11">
        <f>'OddsRatio_working_3-way'!S17*'OddsRatio_working_3-way'!R17/3-2*'OddsRatio_working_3-way'!R17^3/27-'OddsRatio_working_3-way'!T17</f>
        <v>0.28838605895649227</v>
      </c>
      <c r="W17" s="11">
        <f>'OddsRatio_working_3-way'!V17^2+4*'OddsRatio_working_3-way'!U17^3/27</f>
        <v>-1.2704354604497065E-3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0.14529018760820286</v>
      </c>
      <c r="Y17" s="11">
        <f>IF('OddsRatio_working_3-way'!W17&gt;=0,IF('OddsRatio_working_3-way'!V17+SQRT('OddsRatio_working_3-way'!W17)&gt;0,0,PI()),ACOS('OddsRatio_working_3-way'!V17/(2*'OddsRatio_working_3-way'!X17)))</f>
        <v>0.12297169102869909</v>
      </c>
      <c r="Z17" s="11">
        <f>'OddsRatio_working_3-way'!X17^(1/3)*COS('OddsRatio_working_3-way'!Y17/3)</f>
        <v>0.52526742625729306</v>
      </c>
      <c r="AA17" s="11">
        <f>'OddsRatio_working_3-way'!X17^(1/3)*COS(('OddsRatio_working_3-way'!Y17+2*PI())/3)</f>
        <v>-0.28129056333864283</v>
      </c>
      <c r="AB17" s="11">
        <f>'OddsRatio_working_3-way'!X17^(1/3)*COS(('OddsRatio_working_3-way'!Y17+4*PI())/3)</f>
        <v>-0.24397686291865014</v>
      </c>
      <c r="AC17" s="11">
        <f>'OddsRatio_working_3-way'!X17^(1/3)*SIN('OddsRatio_working_3-way'!Y17/3)</f>
        <v>2.1543074981943851E-2</v>
      </c>
      <c r="AD17" s="11">
        <f>'OddsRatio_working_3-way'!X17^(1/3)*SIN(('OddsRatio_working_3-way'!Y17+2*PI())/3)</f>
        <v>0.44412339742831325</v>
      </c>
      <c r="AE17" s="11">
        <f>'OddsRatio_working_3-way'!X17^(1/3)*SIN(('OddsRatio_working_3-way'!Y17+4*PI())/3)</f>
        <v>-0.46566647241025705</v>
      </c>
      <c r="AF17" s="11">
        <f>-'OddsRatio_working_3-way'!U17/(3*'OddsRatio_working_3-way'!X17^(1/3))*COS(('OddsRatio_working_3-way'!Y17)/3)</f>
        <v>0.52526742625729295</v>
      </c>
      <c r="AG17" s="11">
        <f>-'OddsRatio_working_3-way'!U17/(3*'OddsRatio_working_3-way'!X17^(1/3))*COS(('OddsRatio_working_3-way'!Y17+2*PI())/3)</f>
        <v>-0.28129056333864277</v>
      </c>
      <c r="AH17" s="11">
        <f>-'OddsRatio_working_3-way'!U17/(3*'OddsRatio_working_3-way'!X17^(1/3))*COS(('OddsRatio_working_3-way'!Y17+4*PI())/3)</f>
        <v>-0.24397686291865009</v>
      </c>
      <c r="AI17" s="11">
        <f>'OddsRatio_working_3-way'!U17/(3*'OddsRatio_working_3-way'!X17^(1/3))*SIN(('OddsRatio_working_3-way'!Y17)/3)</f>
        <v>-2.1543074981943848E-2</v>
      </c>
      <c r="AJ17" s="11">
        <f>'OddsRatio_working_3-way'!U17/(3*'OddsRatio_working_3-way'!X17^(1/3))*SIN(('OddsRatio_working_3-way'!Y17+2*PI())/3)</f>
        <v>-0.44412339742831314</v>
      </c>
      <c r="AK17" s="11">
        <f>'OddsRatio_working_3-way'!U17/(3*'OddsRatio_working_3-way'!X17^(1/3))*SIN(('OddsRatio_working_3-way'!Y17+4*PI())/3)</f>
        <v>0.46566647241025694</v>
      </c>
      <c r="AL17" s="11">
        <f>'OddsRatio_working_3-way'!Z17+'OddsRatio_working_3-way'!AF17</f>
        <v>1.0505348525145859</v>
      </c>
      <c r="AM17" s="11">
        <f>'OddsRatio_working_3-way'!AA17+'OddsRatio_working_3-way'!AG17</f>
        <v>-0.56258112667728555</v>
      </c>
      <c r="AN17" s="11">
        <f>'OddsRatio_working_3-way'!AB17+'OddsRatio_working_3-way'!AH17</f>
        <v>-0.48795372583730023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1.0505348525145859</v>
      </c>
      <c r="AS17" s="11">
        <f>IF(('OddsRatio_working_3-way'!X17=0),IF(Q17&gt;0,-Q17^(1/3),(-Q17)^(1/3)),'OddsRatio_working_3-way'!AM17-'OddsRatio_working_3-way'!R17/3)</f>
        <v>-0.56258112667728555</v>
      </c>
      <c r="AT17" s="11">
        <f>IF(('OddsRatio_working_3-way'!X17=0),IF(Q17&gt;0,-Q17^(1/3),(-Q17)^(1/3)),'OddsRatio_working_3-way'!AN17-'OddsRatio_working_3-way'!R17/3)</f>
        <v>-0.48795372583730023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4.3099999999999996</v>
      </c>
      <c r="D18" s="9">
        <f t="shared" si="13"/>
        <v>0.47660713902335222</v>
      </c>
      <c r="E18" s="9">
        <f t="shared" si="14"/>
        <v>0.30092931562773129</v>
      </c>
      <c r="F18" s="9">
        <f t="shared" si="15"/>
        <v>0.22246354534891646</v>
      </c>
      <c r="G18" s="9">
        <f t="shared" si="16"/>
        <v>1.0559270416195792</v>
      </c>
      <c r="H18" s="9">
        <f t="shared" si="17"/>
        <v>2.0981641232843624</v>
      </c>
      <c r="I18" s="9">
        <f t="shared" si="18"/>
        <v>3.3230394915630739</v>
      </c>
      <c r="J18" s="9">
        <f t="shared" si="19"/>
        <v>4.4951185077608073</v>
      </c>
      <c r="K18" s="11">
        <f t="shared" si="20"/>
        <v>0.49019607843137253</v>
      </c>
      <c r="L18" s="11">
        <f t="shared" si="21"/>
        <v>0.3125</v>
      </c>
      <c r="M18" s="11">
        <f t="shared" si="22"/>
        <v>0.23201856148491881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-0.26916996496974643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0.23280048678404069</v>
      </c>
      <c r="Q18" s="11">
        <f>2*'OddsRatio_working_3-way'!K18*'OddsRatio_working_3-way'!L18*'OddsRatio_working_3-way'!M18</f>
        <v>7.1084118101997176E-2</v>
      </c>
      <c r="R18" s="11">
        <f t="shared" si="23"/>
        <v>0</v>
      </c>
      <c r="S18" s="11">
        <f t="shared" si="24"/>
        <v>-0.86488285128768538</v>
      </c>
      <c r="T18" s="11">
        <f t="shared" si="25"/>
        <v>-0.26408636680540021</v>
      </c>
      <c r="U18" s="11">
        <f>'OddsRatio_working_3-way'!S18-'OddsRatio_working_3-way'!R18^2/3</f>
        <v>-0.86488285128768538</v>
      </c>
      <c r="V18" s="11">
        <f>'OddsRatio_working_3-way'!S18*'OddsRatio_working_3-way'!R18/3-2*'OddsRatio_working_3-way'!R18^3/27-'OddsRatio_working_3-way'!T18</f>
        <v>0.26408636680540021</v>
      </c>
      <c r="W18" s="11">
        <f>'OddsRatio_working_3-way'!V18^2+4*'OddsRatio_working_3-way'!U18^3/27</f>
        <v>-2.6103087138026212E-2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0.15479397296931702</v>
      </c>
      <c r="Y18" s="11">
        <f>IF('OddsRatio_working_3-way'!W18&gt;=0,IF('OddsRatio_working_3-way'!V18+SQRT('OddsRatio_working_3-way'!W18)&gt;0,0,PI()),ACOS('OddsRatio_working_3-way'!V18/(2*'OddsRatio_working_3-way'!X18)))</f>
        <v>0.54904106556216048</v>
      </c>
      <c r="Z18" s="11">
        <f>'OddsRatio_working_3-way'!X18^(1/3)*COS('OddsRatio_working_3-way'!Y18/3)</f>
        <v>0.52796352080978959</v>
      </c>
      <c r="AA18" s="11">
        <f>'OddsRatio_working_3-way'!X18^(1/3)*COS(('OddsRatio_working_3-way'!Y18+2*PI())/3)</f>
        <v>-0.34860801721990148</v>
      </c>
      <c r="AB18" s="11">
        <f>'OddsRatio_working_3-way'!X18^(1/3)*COS(('OddsRatio_working_3-way'!Y18+4*PI())/3)</f>
        <v>-0.1793555035898883</v>
      </c>
      <c r="AC18" s="11">
        <f>'OddsRatio_working_3-way'!X18^(1/3)*SIN('OddsRatio_working_3-way'!Y18/3)</f>
        <v>9.7717984305309022E-2</v>
      </c>
      <c r="AD18" s="11">
        <f>'OddsRatio_working_3-way'!X18^(1/3)*SIN(('OddsRatio_working_3-way'!Y18+2*PI())/3)</f>
        <v>0.40837082914009748</v>
      </c>
      <c r="AE18" s="11">
        <f>'OddsRatio_working_3-way'!X18^(1/3)*SIN(('OddsRatio_working_3-way'!Y18+4*PI())/3)</f>
        <v>-0.50608881344540635</v>
      </c>
      <c r="AF18" s="11">
        <f>-'OddsRatio_working_3-way'!U18/(3*'OddsRatio_working_3-way'!X18^(1/3))*COS(('OddsRatio_working_3-way'!Y18)/3)</f>
        <v>0.52796352080978959</v>
      </c>
      <c r="AG18" s="11">
        <f>-'OddsRatio_working_3-way'!U18/(3*'OddsRatio_working_3-way'!X18^(1/3))*COS(('OddsRatio_working_3-way'!Y18+2*PI())/3)</f>
        <v>-0.34860801721990148</v>
      </c>
      <c r="AH18" s="11">
        <f>-'OddsRatio_working_3-way'!U18/(3*'OddsRatio_working_3-way'!X18^(1/3))*COS(('OddsRatio_working_3-way'!Y18+4*PI())/3)</f>
        <v>-0.1793555035898883</v>
      </c>
      <c r="AI18" s="11">
        <f>'OddsRatio_working_3-way'!U18/(3*'OddsRatio_working_3-way'!X18^(1/3))*SIN(('OddsRatio_working_3-way'!Y18)/3)</f>
        <v>-9.7717984305309022E-2</v>
      </c>
      <c r="AJ18" s="11">
        <f>'OddsRatio_working_3-way'!U18/(3*'OddsRatio_working_3-way'!X18^(1/3))*SIN(('OddsRatio_working_3-way'!Y18+2*PI())/3)</f>
        <v>-0.40837082914009748</v>
      </c>
      <c r="AK18" s="11">
        <f>'OddsRatio_working_3-way'!U18/(3*'OddsRatio_working_3-way'!X18^(1/3))*SIN(('OddsRatio_working_3-way'!Y18+4*PI())/3)</f>
        <v>0.50608881344540635</v>
      </c>
      <c r="AL18" s="11">
        <f>'OddsRatio_working_3-way'!Z18+'OddsRatio_working_3-way'!AF18</f>
        <v>1.0559270416195792</v>
      </c>
      <c r="AM18" s="11">
        <f>'OddsRatio_working_3-way'!AA18+'OddsRatio_working_3-way'!AG18</f>
        <v>-0.69721603443980296</v>
      </c>
      <c r="AN18" s="11">
        <f>'OddsRatio_working_3-way'!AB18+'OddsRatio_working_3-way'!AH18</f>
        <v>-0.35871100717977661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1.0559270416195792</v>
      </c>
      <c r="AS18" s="11">
        <f>IF(('OddsRatio_working_3-way'!X18=0),IF(Q18&gt;0,-Q18^(1/3),(-Q18)^(1/3)),'OddsRatio_working_3-way'!AM18-'OddsRatio_working_3-way'!R18/3)</f>
        <v>-0.69721603443980296</v>
      </c>
      <c r="AT18" s="11">
        <f>IF(('OddsRatio_working_3-way'!X18=0),IF(Q18&gt;0,-Q18^(1/3),(-Q18)^(1/3)),'OddsRatio_working_3-way'!AN18-'OddsRatio_working_3-way'!R18/3)</f>
        <v>-0.35871100717977661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1.45</v>
      </c>
      <c r="B19" s="4">
        <f>IF('True_Odds_Calculator_3-way'!B20="","",'True_Odds_Calculator_3-way'!B20)</f>
        <v>4.66</v>
      </c>
      <c r="C19" s="4">
        <f>IF('True_Odds_Calculator_3-way'!C20="","",'True_Odds_Calculator_3-way'!C20)</f>
        <v>7.48</v>
      </c>
      <c r="D19" s="9">
        <f t="shared" si="13"/>
        <v>0.6730020067633995</v>
      </c>
      <c r="E19" s="9">
        <f t="shared" si="14"/>
        <v>0.20194589737778301</v>
      </c>
      <c r="F19" s="9">
        <f t="shared" si="15"/>
        <v>0.12505209585881746</v>
      </c>
      <c r="G19" s="9">
        <f t="shared" si="16"/>
        <v>1.0797326009280548</v>
      </c>
      <c r="H19" s="9">
        <f t="shared" si="17"/>
        <v>1.4858796704176247</v>
      </c>
      <c r="I19" s="9">
        <f t="shared" si="18"/>
        <v>4.9518213193966796</v>
      </c>
      <c r="J19" s="9">
        <f t="shared" si="19"/>
        <v>7.9966672540137971</v>
      </c>
      <c r="K19" s="11">
        <f t="shared" si="20"/>
        <v>0.68965517241379315</v>
      </c>
      <c r="L19" s="11">
        <f t="shared" si="21"/>
        <v>0.21459227467811159</v>
      </c>
      <c r="M19" s="11">
        <f t="shared" si="22"/>
        <v>0.13368983957219249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-0.21116069768012413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0.20952721637849916</v>
      </c>
      <c r="Q19" s="11">
        <f>2*'OddsRatio_working_3-way'!K19*'OddsRatio_working_3-way'!L19*'OddsRatio_working_3-way'!M19</f>
        <v>3.957076796572221E-2</v>
      </c>
      <c r="R19" s="11">
        <f t="shared" si="23"/>
        <v>0</v>
      </c>
      <c r="S19" s="11">
        <f t="shared" si="24"/>
        <v>-0.99226427398862149</v>
      </c>
      <c r="T19" s="11">
        <f t="shared" si="25"/>
        <v>-0.18739646345394168</v>
      </c>
      <c r="U19" s="11">
        <f>'OddsRatio_working_3-way'!S19-'OddsRatio_working_3-way'!R19^2/3</f>
        <v>-0.99226427398862149</v>
      </c>
      <c r="V19" s="11">
        <f>'OddsRatio_working_3-way'!S19*'OddsRatio_working_3-way'!R19/3-2*'OddsRatio_working_3-way'!R19^3/27-'OddsRatio_working_3-way'!T19</f>
        <v>0.18739646345394168</v>
      </c>
      <c r="W19" s="11">
        <f>'OddsRatio_working_3-way'!V19^2+4*'OddsRatio_working_3-way'!U19^3/27</f>
        <v>-0.10961914080636574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0.19022130225175243</v>
      </c>
      <c r="Y19" s="11">
        <f>IF('OddsRatio_working_3-way'!W19&gt;=0,IF('OddsRatio_working_3-way'!V19+SQRT('OddsRatio_working_3-way'!W19)&gt;0,0,PI()),ACOS('OddsRatio_working_3-way'!V19/(2*'OddsRatio_working_3-way'!X19)))</f>
        <v>1.0557503496275675</v>
      </c>
      <c r="Z19" s="11">
        <f>'OddsRatio_working_3-way'!X19^(1/3)*COS('OddsRatio_working_3-way'!Y19/3)</f>
        <v>0.53986630046402739</v>
      </c>
      <c r="AA19" s="11">
        <f>'OddsRatio_working_3-way'!X19^(1/3)*COS(('OddsRatio_working_3-way'!Y19+2*PI())/3)</f>
        <v>-0.44161410932363432</v>
      </c>
      <c r="AB19" s="11">
        <f>'OddsRatio_working_3-way'!X19^(1/3)*COS(('OddsRatio_working_3-way'!Y19+4*PI())/3)</f>
        <v>-9.8252191140393255E-2</v>
      </c>
      <c r="AC19" s="11">
        <f>'OddsRatio_working_3-way'!X19^(1/3)*SIN('OddsRatio_working_3-way'!Y19/3)</f>
        <v>0.1982400958925607</v>
      </c>
      <c r="AD19" s="11">
        <f>'OddsRatio_working_3-way'!X19^(1/3)*SIN(('OddsRatio_working_3-way'!Y19+2*PI())/3)</f>
        <v>0.36841788290269017</v>
      </c>
      <c r="AE19" s="11">
        <f>'OddsRatio_working_3-way'!X19^(1/3)*SIN(('OddsRatio_working_3-way'!Y19+4*PI())/3)</f>
        <v>-0.56665797879525071</v>
      </c>
      <c r="AF19" s="11">
        <f>-'OddsRatio_working_3-way'!U19/(3*'OddsRatio_working_3-way'!X19^(1/3))*COS(('OddsRatio_working_3-way'!Y19)/3)</f>
        <v>0.53986630046402728</v>
      </c>
      <c r="AG19" s="11">
        <f>-'OddsRatio_working_3-way'!U19/(3*'OddsRatio_working_3-way'!X19^(1/3))*COS(('OddsRatio_working_3-way'!Y19+2*PI())/3)</f>
        <v>-0.44161410932363426</v>
      </c>
      <c r="AH19" s="11">
        <f>-'OddsRatio_working_3-way'!U19/(3*'OddsRatio_working_3-way'!X19^(1/3))*COS(('OddsRatio_working_3-way'!Y19+4*PI())/3)</f>
        <v>-9.8252191140393227E-2</v>
      </c>
      <c r="AI19" s="11">
        <f>'OddsRatio_working_3-way'!U19/(3*'OddsRatio_working_3-way'!X19^(1/3))*SIN(('OddsRatio_working_3-way'!Y19)/3)</f>
        <v>-0.19824009589256067</v>
      </c>
      <c r="AJ19" s="11">
        <f>'OddsRatio_working_3-way'!U19/(3*'OddsRatio_working_3-way'!X19^(1/3))*SIN(('OddsRatio_working_3-way'!Y19+2*PI())/3)</f>
        <v>-0.36841788290269012</v>
      </c>
      <c r="AK19" s="11">
        <f>'OddsRatio_working_3-way'!U19/(3*'OddsRatio_working_3-way'!X19^(1/3))*SIN(('OddsRatio_working_3-way'!Y19+4*PI())/3)</f>
        <v>0.56665797879525059</v>
      </c>
      <c r="AL19" s="11">
        <f>'OddsRatio_working_3-way'!Z19+'OddsRatio_working_3-way'!AF19</f>
        <v>1.0797326009280548</v>
      </c>
      <c r="AM19" s="11">
        <f>'OddsRatio_working_3-way'!AA19+'OddsRatio_working_3-way'!AG19</f>
        <v>-0.88322821864726864</v>
      </c>
      <c r="AN19" s="11">
        <f>'OddsRatio_working_3-way'!AB19+'OddsRatio_working_3-way'!AH19</f>
        <v>-0.19650438228078648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1.0797326009280548</v>
      </c>
      <c r="AS19" s="11">
        <f>IF(('OddsRatio_working_3-way'!X19=0),IF(Q19&gt;0,-Q19^(1/3),(-Q19)^(1/3)),'OddsRatio_working_3-way'!AM19-'OddsRatio_working_3-way'!R19/3)</f>
        <v>-0.88322821864726864</v>
      </c>
      <c r="AT19" s="11">
        <f>IF(('OddsRatio_working_3-way'!X19=0),IF(Q19&gt;0,-Q19^(1/3),(-Q19)^(1/3)),'OddsRatio_working_3-way'!AN19-'OddsRatio_working_3-way'!R19/3)</f>
        <v>-0.19650438228078648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7.64</v>
      </c>
      <c r="B20" s="4">
        <f>IF('True_Odds_Calculator_3-way'!B21="","",'True_Odds_Calculator_3-way'!B21)</f>
        <v>3.96</v>
      </c>
      <c r="C20" s="4">
        <f>IF('True_Odds_Calculator_3-way'!C21="","",'True_Odds_Calculator_3-way'!C21)</f>
        <v>1.47</v>
      </c>
      <c r="D20" s="9">
        <f t="shared" si="13"/>
        <v>0.11742126443110054</v>
      </c>
      <c r="E20" s="9">
        <f t="shared" si="14"/>
        <v>0.22985019284337516</v>
      </c>
      <c r="F20" s="9">
        <f t="shared" si="15"/>
        <v>0.65272854272552416</v>
      </c>
      <c r="G20" s="9">
        <f t="shared" si="16"/>
        <v>1.1319796709429695</v>
      </c>
      <c r="H20" s="9">
        <f t="shared" si="17"/>
        <v>8.5163450150613187</v>
      </c>
      <c r="I20" s="9">
        <f t="shared" si="18"/>
        <v>4.3506598259911895</v>
      </c>
      <c r="J20" s="9">
        <f t="shared" si="19"/>
        <v>1.5320304453431959</v>
      </c>
      <c r="K20" s="11">
        <f t="shared" si="20"/>
        <v>0.13089005235602094</v>
      </c>
      <c r="L20" s="11">
        <f t="shared" si="21"/>
        <v>0.25252525252525254</v>
      </c>
      <c r="M20" s="11">
        <f t="shared" si="22"/>
        <v>0.68027210884353739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-0.20770730419197136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0.22642459067290779</v>
      </c>
      <c r="Q20" s="11">
        <f>2*'OddsRatio_working_3-way'!K20*'OddsRatio_working_3-way'!L20*'OddsRatio_working_3-way'!M20</f>
        <v>4.4970127243874433E-2</v>
      </c>
      <c r="R20" s="11">
        <f t="shared" si="23"/>
        <v>0</v>
      </c>
      <c r="S20" s="11">
        <f t="shared" si="24"/>
        <v>-1.0901137615441638</v>
      </c>
      <c r="T20" s="11">
        <f t="shared" si="25"/>
        <v>-0.21650720189556383</v>
      </c>
      <c r="U20" s="11">
        <f>'OddsRatio_working_3-way'!S20-'OddsRatio_working_3-way'!R20^2/3</f>
        <v>-1.0901137615441638</v>
      </c>
      <c r="V20" s="11">
        <f>'OddsRatio_working_3-way'!S20*'OddsRatio_working_3-way'!R20/3-2*'OddsRatio_working_3-way'!R20^3/27-'OddsRatio_working_3-way'!T20</f>
        <v>0.21650720189556383</v>
      </c>
      <c r="W20" s="11">
        <f>'OddsRatio_working_3-way'!V20^2+4*'OddsRatio_working_3-way'!U20^3/27</f>
        <v>-0.14504085709663628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0.2190412207606611</v>
      </c>
      <c r="Y20" s="11">
        <f>IF('OddsRatio_working_3-way'!W20&gt;=0,IF('OddsRatio_working_3-way'!V20+SQRT('OddsRatio_working_3-way'!W20)&gt;0,0,PI()),ACOS('OddsRatio_working_3-way'!V20/(2*'OddsRatio_working_3-way'!X20)))</f>
        <v>1.0538639549732076</v>
      </c>
      <c r="Z20" s="11">
        <f>'OddsRatio_working_3-way'!X20^(1/3)*COS('OddsRatio_working_3-way'!Y20/3)</f>
        <v>0.56598983547148474</v>
      </c>
      <c r="AA20" s="11">
        <f>'OddsRatio_working_3-way'!X20^(1/3)*COS(('OddsRatio_working_3-way'!Y20+2*PI())/3)</f>
        <v>-0.46263363848731703</v>
      </c>
      <c r="AB20" s="11">
        <f>'OddsRatio_working_3-way'!X20^(1/3)*COS(('OddsRatio_working_3-way'!Y20+4*PI())/3)</f>
        <v>-0.1033561969841678</v>
      </c>
      <c r="AC20" s="11">
        <f>'OddsRatio_working_3-way'!X20^(1/3)*SIN('OddsRatio_working_3-way'!Y20/3)</f>
        <v>0.20742892756560344</v>
      </c>
      <c r="AD20" s="11">
        <f>'OddsRatio_working_3-way'!X20^(1/3)*SIN(('OddsRatio_working_3-way'!Y20+2*PI())/3)</f>
        <v>0.38644711201927889</v>
      </c>
      <c r="AE20" s="11">
        <f>'OddsRatio_working_3-way'!X20^(1/3)*SIN(('OddsRatio_working_3-way'!Y20+4*PI())/3)</f>
        <v>-0.59387603958488222</v>
      </c>
      <c r="AF20" s="11">
        <f>-'OddsRatio_working_3-way'!U20/(3*'OddsRatio_working_3-way'!X20^(1/3))*COS(('OddsRatio_working_3-way'!Y20)/3)</f>
        <v>0.56598983547148463</v>
      </c>
      <c r="AG20" s="11">
        <f>-'OddsRatio_working_3-way'!U20/(3*'OddsRatio_working_3-way'!X20^(1/3))*COS(('OddsRatio_working_3-way'!Y20+2*PI())/3)</f>
        <v>-0.46263363848731698</v>
      </c>
      <c r="AH20" s="11">
        <f>-'OddsRatio_working_3-way'!U20/(3*'OddsRatio_working_3-way'!X20^(1/3))*COS(('OddsRatio_working_3-way'!Y20+4*PI())/3)</f>
        <v>-0.10335619698416779</v>
      </c>
      <c r="AI20" s="11">
        <f>'OddsRatio_working_3-way'!U20/(3*'OddsRatio_working_3-way'!X20^(1/3))*SIN(('OddsRatio_working_3-way'!Y20)/3)</f>
        <v>-0.20742892756560341</v>
      </c>
      <c r="AJ20" s="11">
        <f>'OddsRatio_working_3-way'!U20/(3*'OddsRatio_working_3-way'!X20^(1/3))*SIN(('OddsRatio_working_3-way'!Y20+2*PI())/3)</f>
        <v>-0.38644711201927884</v>
      </c>
      <c r="AK20" s="11">
        <f>'OddsRatio_working_3-way'!U20/(3*'OddsRatio_working_3-way'!X20^(1/3))*SIN(('OddsRatio_working_3-way'!Y20+4*PI())/3)</f>
        <v>0.59387603958488211</v>
      </c>
      <c r="AL20" s="11">
        <f>'OddsRatio_working_3-way'!Z20+'OddsRatio_working_3-way'!AF20</f>
        <v>1.1319796709429695</v>
      </c>
      <c r="AM20" s="11">
        <f>'OddsRatio_working_3-way'!AA20+'OddsRatio_working_3-way'!AG20</f>
        <v>-0.92526727697463396</v>
      </c>
      <c r="AN20" s="11">
        <f>'OddsRatio_working_3-way'!AB20+'OddsRatio_working_3-way'!AH20</f>
        <v>-0.20671239396833557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1.1319796709429695</v>
      </c>
      <c r="AS20" s="11">
        <f>IF(('OddsRatio_working_3-way'!X20=0),IF(Q20&gt;0,-Q20^(1/3),(-Q20)^(1/3)),'OddsRatio_working_3-way'!AM20-'OddsRatio_working_3-way'!R20/3)</f>
        <v>-0.92526727697463396</v>
      </c>
      <c r="AT20" s="11">
        <f>IF(('OddsRatio_working_3-way'!X20=0),IF(Q20&gt;0,-Q20^(1/3),(-Q20)^(1/3)),'OddsRatio_working_3-way'!AN20-'OddsRatio_working_3-way'!R20/3)</f>
        <v>-0.20671239396833557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3.28</v>
      </c>
      <c r="B21" s="4">
        <f>IF('True_Odds_Calculator_3-way'!B22="","",'True_Odds_Calculator_3-way'!B22)</f>
        <v>3.17</v>
      </c>
      <c r="C21" s="4">
        <f>IF('True_Odds_Calculator_3-way'!C22="","",'True_Odds_Calculator_3-way'!C22)</f>
        <v>2.2999999999999998</v>
      </c>
      <c r="D21" s="9">
        <f t="shared" si="13"/>
        <v>0.28760949223337778</v>
      </c>
      <c r="E21" s="9">
        <f t="shared" si="14"/>
        <v>0.29784638845707651</v>
      </c>
      <c r="F21" s="9">
        <f t="shared" si="15"/>
        <v>0.41454411930954566</v>
      </c>
      <c r="G21" s="9">
        <f t="shared" si="16"/>
        <v>1.0863757474217428</v>
      </c>
      <c r="H21" s="9">
        <f t="shared" si="17"/>
        <v>3.4769367041215742</v>
      </c>
      <c r="I21" s="9">
        <f t="shared" si="18"/>
        <v>3.3574353719051819</v>
      </c>
      <c r="J21" s="9">
        <f t="shared" si="19"/>
        <v>2.4122884716482651</v>
      </c>
      <c r="K21" s="11">
        <f t="shared" si="20"/>
        <v>0.3048780487804878</v>
      </c>
      <c r="L21" s="11">
        <f t="shared" si="21"/>
        <v>0.31545741324921134</v>
      </c>
      <c r="M21" s="11">
        <f t="shared" si="22"/>
        <v>0.43478260869565222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-0.26895337051025148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0.24044010156189893</v>
      </c>
      <c r="Q21" s="11">
        <f>2*'OddsRatio_working_3-way'!K21*'OddsRatio_working_3-way'!L21*'OddsRatio_working_3-way'!M21</f>
        <v>8.3631339673703967E-2</v>
      </c>
      <c r="R21" s="11">
        <f t="shared" si="23"/>
        <v>0</v>
      </c>
      <c r="S21" s="11">
        <f t="shared" si="24"/>
        <v>-0.89398434050386544</v>
      </c>
      <c r="T21" s="11">
        <f t="shared" si="25"/>
        <v>-0.31095107495786617</v>
      </c>
      <c r="U21" s="11">
        <f>'OddsRatio_working_3-way'!S21-'OddsRatio_working_3-way'!R21^2/3</f>
        <v>-0.89398434050386544</v>
      </c>
      <c r="V21" s="11">
        <f>'OddsRatio_working_3-way'!S21*'OddsRatio_working_3-way'!R21/3-2*'OddsRatio_working_3-way'!R21^3/27-'OddsRatio_working_3-way'!T21</f>
        <v>0.31095107495786617</v>
      </c>
      <c r="W21" s="11">
        <f>'OddsRatio_working_3-way'!V21^2+4*'OddsRatio_working_3-way'!U21^3/27</f>
        <v>-9.1582345764019968E-3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0.16267206705044238</v>
      </c>
      <c r="Y21" s="11">
        <f>IF('OddsRatio_working_3-way'!W21&gt;=0,IF('OddsRatio_working_3-way'!V21+SQRT('OddsRatio_working_3-way'!W21)&gt;0,0,PI()),ACOS('OddsRatio_working_3-way'!V21/(2*'OddsRatio_working_3-way'!X21)))</f>
        <v>0.29856183363101763</v>
      </c>
      <c r="Z21" s="11">
        <f>'OddsRatio_working_3-way'!X21^(1/3)*COS('OddsRatio_working_3-way'!Y21/3)</f>
        <v>0.54318787371087141</v>
      </c>
      <c r="AA21" s="11">
        <f>'OddsRatio_working_3-way'!X21^(1/3)*COS(('OddsRatio_working_3-way'!Y21+2*PI())/3)</f>
        <v>-0.31856505048991479</v>
      </c>
      <c r="AB21" s="11">
        <f>'OddsRatio_working_3-way'!X21^(1/3)*COS(('OddsRatio_working_3-way'!Y21+4*PI())/3)</f>
        <v>-0.22462282322095675</v>
      </c>
      <c r="AC21" s="11">
        <f>'OddsRatio_working_3-way'!X21^(1/3)*SIN('OddsRatio_working_3-way'!Y21/3)</f>
        <v>5.4237570202006105E-2</v>
      </c>
      <c r="AD21" s="11">
        <f>'OddsRatio_working_3-way'!X21^(1/3)*SIN(('OddsRatio_working_3-way'!Y21+2*PI())/3)</f>
        <v>0.44329571256026512</v>
      </c>
      <c r="AE21" s="11">
        <f>'OddsRatio_working_3-way'!X21^(1/3)*SIN(('OddsRatio_working_3-way'!Y21+4*PI())/3)</f>
        <v>-0.4975332827622711</v>
      </c>
      <c r="AF21" s="11">
        <f>-'OddsRatio_working_3-way'!U21/(3*'OddsRatio_working_3-way'!X21^(1/3))*COS(('OddsRatio_working_3-way'!Y21)/3)</f>
        <v>0.54318787371087141</v>
      </c>
      <c r="AG21" s="11">
        <f>-'OddsRatio_working_3-way'!U21/(3*'OddsRatio_working_3-way'!X21^(1/3))*COS(('OddsRatio_working_3-way'!Y21+2*PI())/3)</f>
        <v>-0.31856505048991479</v>
      </c>
      <c r="AH21" s="11">
        <f>-'OddsRatio_working_3-way'!U21/(3*'OddsRatio_working_3-way'!X21^(1/3))*COS(('OddsRatio_working_3-way'!Y21+4*PI())/3)</f>
        <v>-0.22462282322095675</v>
      </c>
      <c r="AI21" s="11">
        <f>'OddsRatio_working_3-way'!U21/(3*'OddsRatio_working_3-way'!X21^(1/3))*SIN(('OddsRatio_working_3-way'!Y21)/3)</f>
        <v>-5.4237570202006105E-2</v>
      </c>
      <c r="AJ21" s="11">
        <f>'OddsRatio_working_3-way'!U21/(3*'OddsRatio_working_3-way'!X21^(1/3))*SIN(('OddsRatio_working_3-way'!Y21+2*PI())/3)</f>
        <v>-0.44329571256026512</v>
      </c>
      <c r="AK21" s="11">
        <f>'OddsRatio_working_3-way'!U21/(3*'OddsRatio_working_3-way'!X21^(1/3))*SIN(('OddsRatio_working_3-way'!Y21+4*PI())/3)</f>
        <v>0.4975332827622711</v>
      </c>
      <c r="AL21" s="11">
        <f>'OddsRatio_working_3-way'!Z21+'OddsRatio_working_3-way'!AF21</f>
        <v>1.0863757474217428</v>
      </c>
      <c r="AM21" s="11">
        <f>'OddsRatio_working_3-way'!AA21+'OddsRatio_working_3-way'!AG21</f>
        <v>-0.63713010097982958</v>
      </c>
      <c r="AN21" s="11">
        <f>'OddsRatio_working_3-way'!AB21+'OddsRatio_working_3-way'!AH21</f>
        <v>-0.4492456464419135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1.0863757474217428</v>
      </c>
      <c r="AS21" s="11">
        <f>IF(('OddsRatio_working_3-way'!X21=0),IF(Q21&gt;0,-Q21^(1/3),(-Q21)^(1/3)),'OddsRatio_working_3-way'!AM21-'OddsRatio_working_3-way'!R21/3)</f>
        <v>-0.63713010097982958</v>
      </c>
      <c r="AT21" s="11">
        <f>IF(('OddsRatio_working_3-way'!X21=0),IF(Q21&gt;0,-Q21^(1/3),(-Q21)^(1/3)),'OddsRatio_working_3-way'!AN21-'OddsRatio_working_3-way'!R21/3)</f>
        <v>-0.4492456464419135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5.0599999999999996</v>
      </c>
      <c r="B22" s="4">
        <f>IF('True_Odds_Calculator_3-way'!B23="","",'True_Odds_Calculator_3-way'!B23)</f>
        <v>3.77</v>
      </c>
      <c r="C22" s="4">
        <f>IF('True_Odds_Calculator_3-way'!C23="","",'True_Odds_Calculator_3-way'!C23)</f>
        <v>1.67</v>
      </c>
      <c r="D22" s="9">
        <f t="shared" si="13"/>
        <v>0.18146917485470884</v>
      </c>
      <c r="E22" s="9">
        <f t="shared" si="14"/>
        <v>0.24525349302787486</v>
      </c>
      <c r="F22" s="9">
        <f t="shared" si="15"/>
        <v>0.57327733211741616</v>
      </c>
      <c r="G22" s="9">
        <f t="shared" si="16"/>
        <v>1.1109797450911896</v>
      </c>
      <c r="H22" s="9">
        <f t="shared" si="17"/>
        <v>5.510577765070229</v>
      </c>
      <c r="I22" s="9">
        <f t="shared" si="18"/>
        <v>4.0774138939025946</v>
      </c>
      <c r="J22" s="9">
        <f t="shared" si="19"/>
        <v>1.7443564292110967</v>
      </c>
      <c r="K22" s="11">
        <f t="shared" si="20"/>
        <v>0.19762845849802374</v>
      </c>
      <c r="L22" s="11">
        <f t="shared" si="21"/>
        <v>0.26525198938992045</v>
      </c>
      <c r="M22" s="11">
        <f t="shared" si="22"/>
        <v>0.5988023952095809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-0.23652239455415691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0.23542518761974907</v>
      </c>
      <c r="Q22" s="11">
        <f>2*'OddsRatio_working_3-way'!K22*'OddsRatio_working_3-way'!L22*'OddsRatio_working_3-way'!M22</f>
        <v>6.2780050031933085E-2</v>
      </c>
      <c r="R22" s="11">
        <f t="shared" si="23"/>
        <v>0</v>
      </c>
      <c r="S22" s="11">
        <f t="shared" si="24"/>
        <v>-0.99536108647776855</v>
      </c>
      <c r="T22" s="11">
        <f t="shared" si="25"/>
        <v>-0.26542962306073825</v>
      </c>
      <c r="U22" s="11">
        <f>'OddsRatio_working_3-way'!S22-'OddsRatio_working_3-way'!R22^2/3</f>
        <v>-0.99536108647776855</v>
      </c>
      <c r="V22" s="11">
        <f>'OddsRatio_working_3-way'!S22*'OddsRatio_working_3-way'!R22/3-2*'OddsRatio_working_3-way'!R22^3/27-'OddsRatio_working_3-way'!T22</f>
        <v>0.26542962306073825</v>
      </c>
      <c r="W22" s="11">
        <f>'OddsRatio_working_3-way'!V22^2+4*'OddsRatio_working_3-way'!U22^3/27</f>
        <v>-7.5643073448074347E-2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0.19111250498478635</v>
      </c>
      <c r="Y22" s="11">
        <f>IF('OddsRatio_working_3-way'!W22&gt;=0,IF('OddsRatio_working_3-way'!V22+SQRT('OddsRatio_working_3-way'!W22)&gt;0,0,PI()),ACOS('OddsRatio_working_3-way'!V22/(2*'OddsRatio_working_3-way'!X22)))</f>
        <v>0.80316484592296689</v>
      </c>
      <c r="Z22" s="11">
        <f>'OddsRatio_working_3-way'!X22^(1/3)*COS('OddsRatio_working_3-way'!Y22/3)</f>
        <v>0.55548987254559468</v>
      </c>
      <c r="AA22" s="11">
        <f>'OddsRatio_working_3-way'!X22^(1/3)*COS(('OddsRatio_working_3-way'!Y22+2*PI())/3)</f>
        <v>-0.40970524372887035</v>
      </c>
      <c r="AB22" s="11">
        <f>'OddsRatio_working_3-way'!X22^(1/3)*COS(('OddsRatio_working_3-way'!Y22+4*PI())/3)</f>
        <v>-0.14578462881672472</v>
      </c>
      <c r="AC22" s="11">
        <f>'OddsRatio_working_3-way'!X22^(1/3)*SIN('OddsRatio_working_3-way'!Y22/3)</f>
        <v>0.15237463806421908</v>
      </c>
      <c r="AD22" s="11">
        <f>'OddsRatio_working_3-way'!X22^(1/3)*SIN(('OddsRatio_working_3-way'!Y22+2*PI())/3)</f>
        <v>0.4048810221373555</v>
      </c>
      <c r="AE22" s="11">
        <f>'OddsRatio_working_3-way'!X22^(1/3)*SIN(('OddsRatio_working_3-way'!Y22+4*PI())/3)</f>
        <v>-0.55725566020157447</v>
      </c>
      <c r="AF22" s="11">
        <f>-'OddsRatio_working_3-way'!U22/(3*'OddsRatio_working_3-way'!X22^(1/3))*COS(('OddsRatio_working_3-way'!Y22)/3)</f>
        <v>0.55548987254559479</v>
      </c>
      <c r="AG22" s="11">
        <f>-'OddsRatio_working_3-way'!U22/(3*'OddsRatio_working_3-way'!X22^(1/3))*COS(('OddsRatio_working_3-way'!Y22+2*PI())/3)</f>
        <v>-0.40970524372887041</v>
      </c>
      <c r="AH22" s="11">
        <f>-'OddsRatio_working_3-way'!U22/(3*'OddsRatio_working_3-way'!X22^(1/3))*COS(('OddsRatio_working_3-way'!Y22+4*PI())/3)</f>
        <v>-0.14578462881672474</v>
      </c>
      <c r="AI22" s="11">
        <f>'OddsRatio_working_3-way'!U22/(3*'OddsRatio_working_3-way'!X22^(1/3))*SIN(('OddsRatio_working_3-way'!Y22)/3)</f>
        <v>-0.15237463806421911</v>
      </c>
      <c r="AJ22" s="11">
        <f>'OddsRatio_working_3-way'!U22/(3*'OddsRatio_working_3-way'!X22^(1/3))*SIN(('OddsRatio_working_3-way'!Y22+2*PI())/3)</f>
        <v>-0.40488102213735561</v>
      </c>
      <c r="AK22" s="11">
        <f>'OddsRatio_working_3-way'!U22/(3*'OddsRatio_working_3-way'!X22^(1/3))*SIN(('OddsRatio_working_3-way'!Y22+4*PI())/3)</f>
        <v>0.55725566020157458</v>
      </c>
      <c r="AL22" s="11">
        <f>'OddsRatio_working_3-way'!Z22+'OddsRatio_working_3-way'!AF22</f>
        <v>1.1109797450911896</v>
      </c>
      <c r="AM22" s="11">
        <f>'OddsRatio_working_3-way'!AA22+'OddsRatio_working_3-way'!AG22</f>
        <v>-0.81941048745774081</v>
      </c>
      <c r="AN22" s="11">
        <f>'OddsRatio_working_3-way'!AB22+'OddsRatio_working_3-way'!AH22</f>
        <v>-0.29156925763344943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1.1109797450911896</v>
      </c>
      <c r="AS22" s="11">
        <f>IF(('OddsRatio_working_3-way'!X22=0),IF(Q22&gt;0,-Q22^(1/3),(-Q22)^(1/3)),'OddsRatio_working_3-way'!AM22-'OddsRatio_working_3-way'!R22/3)</f>
        <v>-0.81941048745774081</v>
      </c>
      <c r="AT22" s="11">
        <f>IF(('OddsRatio_working_3-way'!X22=0),IF(Q22&gt;0,-Q22^(1/3),(-Q22)^(1/3)),'OddsRatio_working_3-way'!AN22-'OddsRatio_working_3-way'!R22/3)</f>
        <v>-0.29156925763344943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5.4</v>
      </c>
      <c r="B23" s="4">
        <f>IF('True_Odds_Calculator_3-way'!B24="","",'True_Odds_Calculator_3-way'!B24)</f>
        <v>3.88</v>
      </c>
      <c r="C23" s="4">
        <f>IF('True_Odds_Calculator_3-way'!C24="","",'True_Odds_Calculator_3-way'!C24)</f>
        <v>1.62</v>
      </c>
      <c r="D23" s="9">
        <f t="shared" si="13"/>
        <v>0.1698083652454474</v>
      </c>
      <c r="E23" s="9">
        <f t="shared" si="14"/>
        <v>0.238091434967625</v>
      </c>
      <c r="F23" s="9">
        <f t="shared" si="15"/>
        <v>0.59210019978692752</v>
      </c>
      <c r="G23" s="9">
        <f t="shared" si="16"/>
        <v>1.1111344056398282</v>
      </c>
      <c r="H23" s="9">
        <f t="shared" si="17"/>
        <v>5.8889913848152435</v>
      </c>
      <c r="I23" s="9">
        <f t="shared" si="18"/>
        <v>4.2000670882427045</v>
      </c>
      <c r="J23" s="9">
        <f t="shared" si="19"/>
        <v>1.6889033314966939</v>
      </c>
      <c r="K23" s="11">
        <f t="shared" si="20"/>
        <v>0.18518518518518517</v>
      </c>
      <c r="L23" s="11">
        <f t="shared" si="21"/>
        <v>0.25773195876288663</v>
      </c>
      <c r="M23" s="11">
        <f t="shared" si="22"/>
        <v>0.61728395061728392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-0.23147087522803445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0.23274833953209922</v>
      </c>
      <c r="Q23" s="11">
        <f>2*'OddsRatio_working_3-way'!K23*'OddsRatio_working_3-way'!L23*'OddsRatio_working_3-way'!M23</f>
        <v>5.8923630261290945E-2</v>
      </c>
      <c r="R23" s="11">
        <f t="shared" si="23"/>
        <v>0</v>
      </c>
      <c r="S23" s="11">
        <f t="shared" si="24"/>
        <v>-1.00551889866406</v>
      </c>
      <c r="T23" s="11">
        <f t="shared" si="25"/>
        <v>-0.25456174649723035</v>
      </c>
      <c r="U23" s="11">
        <f>'OddsRatio_working_3-way'!S23-'OddsRatio_working_3-way'!R23^2/3</f>
        <v>-1.00551889866406</v>
      </c>
      <c r="V23" s="11">
        <f>'OddsRatio_working_3-way'!S23*'OddsRatio_working_3-way'!R23/3-2*'OddsRatio_working_3-way'!R23^3/27-'OddsRatio_working_3-way'!T23</f>
        <v>0.25456174649723035</v>
      </c>
      <c r="W23" s="11">
        <f>'OddsRatio_working_3-way'!V23^2+4*'OddsRatio_working_3-way'!U23^3/27</f>
        <v>-8.5812871118876297E-2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0.19404545466114148</v>
      </c>
      <c r="Y23" s="11">
        <f>IF('OddsRatio_working_3-way'!W23&gt;=0,IF('OddsRatio_working_3-way'!V23+SQRT('OddsRatio_working_3-way'!W23)&gt;0,0,PI()),ACOS('OddsRatio_working_3-way'!V23/(2*'OddsRatio_working_3-way'!X23)))</f>
        <v>0.85537792882813479</v>
      </c>
      <c r="Z23" s="11">
        <f>'OddsRatio_working_3-way'!X23^(1/3)*COS('OddsRatio_working_3-way'!Y23/3)</f>
        <v>0.55556720281991412</v>
      </c>
      <c r="AA23" s="11">
        <f>'OddsRatio_working_3-way'!X23^(1/3)*COS(('OddsRatio_working_3-way'!Y23+2*PI())/3)</f>
        <v>-0.41881032593108203</v>
      </c>
      <c r="AB23" s="11">
        <f>'OddsRatio_working_3-way'!X23^(1/3)*COS(('OddsRatio_working_3-way'!Y23+4*PI())/3)</f>
        <v>-0.13675687688883198</v>
      </c>
      <c r="AC23" s="11">
        <f>'OddsRatio_working_3-way'!X23^(1/3)*SIN('OddsRatio_working_3-way'!Y23/3)</f>
        <v>0.16284363473040539</v>
      </c>
      <c r="AD23" s="11">
        <f>'OddsRatio_working_3-way'!X23^(1/3)*SIN(('OddsRatio_working_3-way'!Y23+2*PI())/3)</f>
        <v>0.39971349378630455</v>
      </c>
      <c r="AE23" s="11">
        <f>'OddsRatio_working_3-way'!X23^(1/3)*SIN(('OddsRatio_working_3-way'!Y23+4*PI())/3)</f>
        <v>-0.56255712851671003</v>
      </c>
      <c r="AF23" s="11">
        <f>-'OddsRatio_working_3-way'!U23/(3*'OddsRatio_working_3-way'!X23^(1/3))*COS(('OddsRatio_working_3-way'!Y23)/3)</f>
        <v>0.55556720281991412</v>
      </c>
      <c r="AG23" s="11">
        <f>-'OddsRatio_working_3-way'!U23/(3*'OddsRatio_working_3-way'!X23^(1/3))*COS(('OddsRatio_working_3-way'!Y23+2*PI())/3)</f>
        <v>-0.41881032593108203</v>
      </c>
      <c r="AH23" s="11">
        <f>-'OddsRatio_working_3-way'!U23/(3*'OddsRatio_working_3-way'!X23^(1/3))*COS(('OddsRatio_working_3-way'!Y23+4*PI())/3)</f>
        <v>-0.13675687688883198</v>
      </c>
      <c r="AI23" s="11">
        <f>'OddsRatio_working_3-way'!U23/(3*'OddsRatio_working_3-way'!X23^(1/3))*SIN(('OddsRatio_working_3-way'!Y23)/3)</f>
        <v>-0.16284363473040539</v>
      </c>
      <c r="AJ23" s="11">
        <f>'OddsRatio_working_3-way'!U23/(3*'OddsRatio_working_3-way'!X23^(1/3))*SIN(('OddsRatio_working_3-way'!Y23+2*PI())/3)</f>
        <v>-0.39971349378630455</v>
      </c>
      <c r="AK23" s="11">
        <f>'OddsRatio_working_3-way'!U23/(3*'OddsRatio_working_3-way'!X23^(1/3))*SIN(('OddsRatio_working_3-way'!Y23+4*PI())/3)</f>
        <v>0.56255712851671003</v>
      </c>
      <c r="AL23" s="11">
        <f>'OddsRatio_working_3-way'!Z23+'OddsRatio_working_3-way'!AF23</f>
        <v>1.1111344056398282</v>
      </c>
      <c r="AM23" s="11">
        <f>'OddsRatio_working_3-way'!AA23+'OddsRatio_working_3-way'!AG23</f>
        <v>-0.83762065186216406</v>
      </c>
      <c r="AN23" s="11">
        <f>'OddsRatio_working_3-way'!AB23+'OddsRatio_working_3-way'!AH23</f>
        <v>-0.27351375377766396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1.1111344056398282</v>
      </c>
      <c r="AS23" s="11">
        <f>IF(('OddsRatio_working_3-way'!X23=0),IF(Q23&gt;0,-Q23^(1/3),(-Q23)^(1/3)),'OddsRatio_working_3-way'!AM23-'OddsRatio_working_3-way'!R23/3)</f>
        <v>-0.83762065186216406</v>
      </c>
      <c r="AT23" s="11">
        <f>IF(('OddsRatio_working_3-way'!X23=0),IF(Q23&gt;0,-Q23^(1/3),(-Q23)^(1/3)),'OddsRatio_working_3-way'!AN23-'OddsRatio_working_3-way'!R23/3)</f>
        <v>-0.27351375377766396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1.71</v>
      </c>
      <c r="B24" s="4">
        <f>IF('True_Odds_Calculator_3-way'!B25="","",'True_Odds_Calculator_3-way'!B25)</f>
        <v>4.45</v>
      </c>
      <c r="C24" s="4">
        <f>IF('True_Odds_Calculator_3-way'!C25="","",'True_Odds_Calculator_3-way'!C25)</f>
        <v>4.5</v>
      </c>
      <c r="D24" s="9">
        <f t="shared" si="13"/>
        <v>0.57158155149244416</v>
      </c>
      <c r="E24" s="9">
        <f t="shared" si="14"/>
        <v>0.21542019618868011</v>
      </c>
      <c r="F24" s="9">
        <f t="shared" si="15"/>
        <v>0.21299825231887579</v>
      </c>
      <c r="G24" s="9">
        <f t="shared" si="16"/>
        <v>1.0556783435855457</v>
      </c>
      <c r="H24" s="9">
        <f t="shared" si="17"/>
        <v>1.7495316239457375</v>
      </c>
      <c r="I24" s="9">
        <f t="shared" si="18"/>
        <v>4.6420902853701325</v>
      </c>
      <c r="J24" s="9">
        <f t="shared" si="19"/>
        <v>4.6948742025494097</v>
      </c>
      <c r="K24" s="11">
        <f t="shared" si="20"/>
        <v>0.58479532163742687</v>
      </c>
      <c r="L24" s="11">
        <f t="shared" si="21"/>
        <v>0.2247191011235955</v>
      </c>
      <c r="M24" s="11">
        <f t="shared" si="22"/>
        <v>0.22222222222222221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-0.25036686597892988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0.2236969869534427</v>
      </c>
      <c r="Q24" s="11">
        <f>2*'OddsRatio_working_3-way'!K24*'OddsRatio_working_3-way'!L24*'OddsRatio_working_3-way'!M24</f>
        <v>5.8406524008731767E-2</v>
      </c>
      <c r="R24" s="11">
        <f t="shared" si="23"/>
        <v>0</v>
      </c>
      <c r="S24" s="11">
        <f t="shared" si="24"/>
        <v>-0.89347680284606179</v>
      </c>
      <c r="T24" s="11">
        <f t="shared" si="25"/>
        <v>-0.23328376053421976</v>
      </c>
      <c r="U24" s="11">
        <f>'OddsRatio_working_3-way'!S24-'OddsRatio_working_3-way'!R24^2/3</f>
        <v>-0.89347680284606179</v>
      </c>
      <c r="V24" s="11">
        <f>'OddsRatio_working_3-way'!S24*'OddsRatio_working_3-way'!R24/3-2*'OddsRatio_working_3-way'!R24^3/27-'OddsRatio_working_3-way'!T24</f>
        <v>0.23328376053421976</v>
      </c>
      <c r="W24" s="11">
        <f>'OddsRatio_working_3-way'!V24^2+4*'OddsRatio_working_3-way'!U24^3/27</f>
        <v>-5.1247315813706139E-2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0.16253355710644288</v>
      </c>
      <c r="Y24" s="11">
        <f>IF('OddsRatio_working_3-way'!W24&gt;=0,IF('OddsRatio_working_3-way'!V24+SQRT('OddsRatio_working_3-way'!W24)&gt;0,0,PI()),ACOS('OddsRatio_working_3-way'!V24/(2*'OddsRatio_working_3-way'!X24)))</f>
        <v>0.77037726916335536</v>
      </c>
      <c r="Z24" s="11">
        <f>'OddsRatio_working_3-way'!X24^(1/3)*COS('OddsRatio_working_3-way'!Y24/3)</f>
        <v>0.52783917179277284</v>
      </c>
      <c r="AA24" s="11">
        <f>'OddsRatio_working_3-way'!X24^(1/3)*COS(('OddsRatio_working_3-way'!Y24+2*PI())/3)</f>
        <v>-0.38395523581904534</v>
      </c>
      <c r="AB24" s="11">
        <f>'OddsRatio_working_3-way'!X24^(1/3)*COS(('OddsRatio_working_3-way'!Y24+4*PI())/3)</f>
        <v>-0.1438839359737277</v>
      </c>
      <c r="AC24" s="11">
        <f>'OddsRatio_working_3-way'!X24^(1/3)*SIN('OddsRatio_working_3-way'!Y24/3)</f>
        <v>0.1386052295903977</v>
      </c>
      <c r="AD24" s="11">
        <f>'OddsRatio_working_3-way'!X24^(1/3)*SIN(('OddsRatio_working_3-way'!Y24+2*PI())/3)</f>
        <v>0.38781951708988105</v>
      </c>
      <c r="AE24" s="11">
        <f>'OddsRatio_working_3-way'!X24^(1/3)*SIN(('OddsRatio_working_3-way'!Y24+4*PI())/3)</f>
        <v>-0.52642474668027861</v>
      </c>
      <c r="AF24" s="11">
        <f>-'OddsRatio_working_3-way'!U24/(3*'OddsRatio_working_3-way'!X24^(1/3))*COS(('OddsRatio_working_3-way'!Y24)/3)</f>
        <v>0.52783917179277284</v>
      </c>
      <c r="AG24" s="11">
        <f>-'OddsRatio_working_3-way'!U24/(3*'OddsRatio_working_3-way'!X24^(1/3))*COS(('OddsRatio_working_3-way'!Y24+2*PI())/3)</f>
        <v>-0.38395523581904534</v>
      </c>
      <c r="AH24" s="11">
        <f>-'OddsRatio_working_3-way'!U24/(3*'OddsRatio_working_3-way'!X24^(1/3))*COS(('OddsRatio_working_3-way'!Y24+4*PI())/3)</f>
        <v>-0.1438839359737277</v>
      </c>
      <c r="AI24" s="11">
        <f>'OddsRatio_working_3-way'!U24/(3*'OddsRatio_working_3-way'!X24^(1/3))*SIN(('OddsRatio_working_3-way'!Y24)/3)</f>
        <v>-0.1386052295903977</v>
      </c>
      <c r="AJ24" s="11">
        <f>'OddsRatio_working_3-way'!U24/(3*'OddsRatio_working_3-way'!X24^(1/3))*SIN(('OddsRatio_working_3-way'!Y24+2*PI())/3)</f>
        <v>-0.38781951708988105</v>
      </c>
      <c r="AK24" s="11">
        <f>'OddsRatio_working_3-way'!U24/(3*'OddsRatio_working_3-way'!X24^(1/3))*SIN(('OddsRatio_working_3-way'!Y24+4*PI())/3)</f>
        <v>0.52642474668027861</v>
      </c>
      <c r="AL24" s="11">
        <f>'OddsRatio_working_3-way'!Z24+'OddsRatio_working_3-way'!AF24</f>
        <v>1.0556783435855457</v>
      </c>
      <c r="AM24" s="11">
        <f>'OddsRatio_working_3-way'!AA24+'OddsRatio_working_3-way'!AG24</f>
        <v>-0.76791047163809067</v>
      </c>
      <c r="AN24" s="11">
        <f>'OddsRatio_working_3-way'!AB24+'OddsRatio_working_3-way'!AH24</f>
        <v>-0.2877678719474554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1.0556783435855457</v>
      </c>
      <c r="AS24" s="11">
        <f>IF(('OddsRatio_working_3-way'!X24=0),IF(Q24&gt;0,-Q24^(1/3),(-Q24)^(1/3)),'OddsRatio_working_3-way'!AM24-'OddsRatio_working_3-way'!R24/3)</f>
        <v>-0.76791047163809067</v>
      </c>
      <c r="AT24" s="11">
        <f>IF(('OddsRatio_working_3-way'!X24=0),IF(Q24&gt;0,-Q24^(1/3),(-Q24)^(1/3)),'OddsRatio_working_3-way'!AN24-'OddsRatio_working_3-way'!R24/3)</f>
        <v>-0.2877678719474554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3.99</v>
      </c>
      <c r="B25" s="4">
        <f>IF('True_Odds_Calculator_3-way'!B26="","",'True_Odds_Calculator_3-way'!B26)</f>
        <v>3.17</v>
      </c>
      <c r="C25" s="4">
        <f>IF('True_Odds_Calculator_3-way'!C26="","",'True_Odds_Calculator_3-way'!C26)</f>
        <v>2.16</v>
      </c>
      <c r="D25" s="9">
        <f t="shared" si="13"/>
        <v>0.24230242278365174</v>
      </c>
      <c r="E25" s="9">
        <f t="shared" si="14"/>
        <v>0.30585887554475955</v>
      </c>
      <c r="F25" s="9">
        <f t="shared" si="15"/>
        <v>0.45183870167158896</v>
      </c>
      <c r="G25" s="9">
        <f t="shared" si="16"/>
        <v>1.0458441068424191</v>
      </c>
      <c r="H25" s="9">
        <f t="shared" si="17"/>
        <v>4.1270738794588331</v>
      </c>
      <c r="I25" s="9">
        <f t="shared" si="18"/>
        <v>3.2694817118480497</v>
      </c>
      <c r="J25" s="9">
        <f t="shared" si="19"/>
        <v>2.2131791639372063</v>
      </c>
      <c r="K25" s="11">
        <f t="shared" si="20"/>
        <v>0.25062656641604009</v>
      </c>
      <c r="L25" s="11">
        <f t="shared" si="21"/>
        <v>0.31545741324921134</v>
      </c>
      <c r="M25" s="11">
        <f t="shared" si="22"/>
        <v>0.46296296296296291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-0.27548820058090095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0.23132957993769321</v>
      </c>
      <c r="Q25" s="11">
        <f>2*'OddsRatio_working_3-way'!K25*'OddsRatio_working_3-way'!L25*'OddsRatio_working_3-way'!M25</f>
        <v>7.3205563271421914E-2</v>
      </c>
      <c r="R25" s="11">
        <f t="shared" si="23"/>
        <v>0</v>
      </c>
      <c r="S25" s="11">
        <f t="shared" si="24"/>
        <v>-0.83970776044094142</v>
      </c>
      <c r="T25" s="11">
        <f t="shared" si="25"/>
        <v>-0.26573030393700686</v>
      </c>
      <c r="U25" s="11">
        <f>'OddsRatio_working_3-way'!S25-'OddsRatio_working_3-way'!R25^2/3</f>
        <v>-0.83970776044094142</v>
      </c>
      <c r="V25" s="11">
        <f>'OddsRatio_working_3-way'!S25*'OddsRatio_working_3-way'!R25/3-2*'OddsRatio_working_3-way'!R25^3/27-'OddsRatio_working_3-way'!T25</f>
        <v>0.26573030393700686</v>
      </c>
      <c r="W25" s="11">
        <f>'OddsRatio_working_3-way'!V25^2+4*'OddsRatio_working_3-way'!U25^3/27</f>
        <v>-1.7103791124272669E-2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0.14808476082528438</v>
      </c>
      <c r="Y25" s="11">
        <f>IF('OddsRatio_working_3-way'!W25&gt;=0,IF('OddsRatio_working_3-way'!V25+SQRT('OddsRatio_working_3-way'!W25)&gt;0,0,PI()),ACOS('OddsRatio_working_3-way'!V25/(2*'OddsRatio_working_3-way'!X25)))</f>
        <v>0.4573548609959488</v>
      </c>
      <c r="Z25" s="11">
        <f>'OddsRatio_working_3-way'!X25^(1/3)*COS('OddsRatio_working_3-way'!Y25/3)</f>
        <v>0.52292205342120957</v>
      </c>
      <c r="AA25" s="11">
        <f>'OddsRatio_working_3-way'!X25^(1/3)*COS(('OddsRatio_working_3-way'!Y25+2*PI())/3)</f>
        <v>-0.3310407266563834</v>
      </c>
      <c r="AB25" s="11">
        <f>'OddsRatio_working_3-way'!X25^(1/3)*COS(('OddsRatio_working_3-way'!Y25+4*PI())/3)</f>
        <v>-0.19188132676482628</v>
      </c>
      <c r="AC25" s="11">
        <f>'OddsRatio_working_3-way'!X25^(1/3)*SIN('OddsRatio_working_3-way'!Y25/3)</f>
        <v>8.0343716987657313E-2</v>
      </c>
      <c r="AD25" s="11">
        <f>'OddsRatio_working_3-way'!X25^(1/3)*SIN(('OddsRatio_working_3-way'!Y25+2*PI())/3)</f>
        <v>0.41269192396806215</v>
      </c>
      <c r="AE25" s="11">
        <f>'OddsRatio_working_3-way'!X25^(1/3)*SIN(('OddsRatio_working_3-way'!Y25+4*PI())/3)</f>
        <v>-0.49303564095571939</v>
      </c>
      <c r="AF25" s="11">
        <f>-'OddsRatio_working_3-way'!U25/(3*'OddsRatio_working_3-way'!X25^(1/3))*COS(('OddsRatio_working_3-way'!Y25)/3)</f>
        <v>0.52292205342120957</v>
      </c>
      <c r="AG25" s="11">
        <f>-'OddsRatio_working_3-way'!U25/(3*'OddsRatio_working_3-way'!X25^(1/3))*COS(('OddsRatio_working_3-way'!Y25+2*PI())/3)</f>
        <v>-0.3310407266563834</v>
      </c>
      <c r="AH25" s="11">
        <f>-'OddsRatio_working_3-way'!U25/(3*'OddsRatio_working_3-way'!X25^(1/3))*COS(('OddsRatio_working_3-way'!Y25+4*PI())/3)</f>
        <v>-0.19188132676482628</v>
      </c>
      <c r="AI25" s="11">
        <f>'OddsRatio_working_3-way'!U25/(3*'OddsRatio_working_3-way'!X25^(1/3))*SIN(('OddsRatio_working_3-way'!Y25)/3)</f>
        <v>-8.0343716987657313E-2</v>
      </c>
      <c r="AJ25" s="11">
        <f>'OddsRatio_working_3-way'!U25/(3*'OddsRatio_working_3-way'!X25^(1/3))*SIN(('OddsRatio_working_3-way'!Y25+2*PI())/3)</f>
        <v>-0.41269192396806215</v>
      </c>
      <c r="AK25" s="11">
        <f>'OddsRatio_working_3-way'!U25/(3*'OddsRatio_working_3-way'!X25^(1/3))*SIN(('OddsRatio_working_3-way'!Y25+4*PI())/3)</f>
        <v>0.49303564095571939</v>
      </c>
      <c r="AL25" s="11">
        <f>'OddsRatio_working_3-way'!Z25+'OddsRatio_working_3-way'!AF25</f>
        <v>1.0458441068424191</v>
      </c>
      <c r="AM25" s="11">
        <f>'OddsRatio_working_3-way'!AA25+'OddsRatio_working_3-way'!AG25</f>
        <v>-0.6620814533127668</v>
      </c>
      <c r="AN25" s="11">
        <f>'OddsRatio_working_3-way'!AB25+'OddsRatio_working_3-way'!AH25</f>
        <v>-0.38376265352965255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1.0458441068424191</v>
      </c>
      <c r="AS25" s="11">
        <f>IF(('OddsRatio_working_3-way'!X25=0),IF(Q25&gt;0,-Q25^(1/3),(-Q25)^(1/3)),'OddsRatio_working_3-way'!AM25-'OddsRatio_working_3-way'!R25/3)</f>
        <v>-0.6620814533127668</v>
      </c>
      <c r="AT25" s="11">
        <f>IF(('OddsRatio_working_3-way'!X25=0),IF(Q25&gt;0,-Q25^(1/3),(-Q25)^(1/3)),'OddsRatio_working_3-way'!AN25-'OddsRatio_working_3-way'!R25/3)</f>
        <v>-0.38376265352965255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1.46</v>
      </c>
      <c r="B26" s="4">
        <f>IF('True_Odds_Calculator_3-way'!B27="","",'True_Odds_Calculator_3-way'!B27)</f>
        <v>4.84</v>
      </c>
      <c r="C26" s="4">
        <f>IF('True_Odds_Calculator_3-way'!C27="","",'True_Odds_Calculator_3-way'!C27)</f>
        <v>7.23</v>
      </c>
      <c r="D26" s="9">
        <f t="shared" si="13"/>
        <v>0.67179432138831774</v>
      </c>
      <c r="E26" s="9">
        <f t="shared" si="14"/>
        <v>0.19691483953059588</v>
      </c>
      <c r="F26" s="9">
        <f t="shared" si="15"/>
        <v>0.1312908390810863</v>
      </c>
      <c r="G26" s="9">
        <f t="shared" si="16"/>
        <v>1.0620670389161426</v>
      </c>
      <c r="H26" s="9">
        <f t="shared" si="17"/>
        <v>1.4885508379014256</v>
      </c>
      <c r="I26" s="9">
        <f t="shared" si="18"/>
        <v>5.0783374294379868</v>
      </c>
      <c r="J26" s="9">
        <f t="shared" si="19"/>
        <v>7.6166776524475699</v>
      </c>
      <c r="K26" s="11">
        <f t="shared" si="20"/>
        <v>0.68493150684931503</v>
      </c>
      <c r="L26" s="11">
        <f t="shared" si="21"/>
        <v>0.20661157024793389</v>
      </c>
      <c r="M26" s="11">
        <f t="shared" si="22"/>
        <v>0.13831258644536651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-0.21539746508871627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0.20610657976759161</v>
      </c>
      <c r="Q26" s="11">
        <f>2*'OddsRatio_working_3-way'!K26*'OddsRatio_working_3-way'!L26*'OddsRatio_working_3-way'!M26</f>
        <v>3.9146548863740097E-2</v>
      </c>
      <c r="R26" s="11">
        <f t="shared" si="23"/>
        <v>0</v>
      </c>
      <c r="S26" s="11">
        <f t="shared" si="24"/>
        <v>-0.95686632005024763</v>
      </c>
      <c r="T26" s="11">
        <f t="shared" si="25"/>
        <v>-0.18174099146253514</v>
      </c>
      <c r="U26" s="11">
        <f>'OddsRatio_working_3-way'!S26-'OddsRatio_working_3-way'!R26^2/3</f>
        <v>-0.95686632005024763</v>
      </c>
      <c r="V26" s="11">
        <f>'OddsRatio_working_3-way'!S26*'OddsRatio_working_3-way'!R26/3-2*'OddsRatio_working_3-way'!R26^3/27-'OddsRatio_working_3-way'!T26</f>
        <v>0.18174099146253514</v>
      </c>
      <c r="W26" s="11">
        <f>'OddsRatio_working_3-way'!V26^2+4*'OddsRatio_working_3-way'!U26^3/27</f>
        <v>-9.6762842001240384E-2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0.1801337211483636</v>
      </c>
      <c r="Y26" s="11">
        <f>IF('OddsRatio_working_3-way'!W26&gt;=0,IF('OddsRatio_working_3-way'!V26+SQRT('OddsRatio_working_3-way'!W26)&gt;0,0,PI()),ACOS('OddsRatio_working_3-way'!V26/(2*'OddsRatio_working_3-way'!X26)))</f>
        <v>1.0420383496409276</v>
      </c>
      <c r="Z26" s="11">
        <f>'OddsRatio_working_3-way'!X26^(1/3)*COS('OddsRatio_working_3-way'!Y26/3)</f>
        <v>0.53103351945807131</v>
      </c>
      <c r="AA26" s="11">
        <f>'OddsRatio_working_3-way'!X26^(1/3)*COS(('OddsRatio_working_3-way'!Y26+2*PI())/3)</f>
        <v>-0.43200739286358364</v>
      </c>
      <c r="AB26" s="11">
        <f>'OddsRatio_working_3-way'!X26^(1/3)*COS(('OddsRatio_working_3-way'!Y26+4*PI())/3)</f>
        <v>-9.902612659448759E-2</v>
      </c>
      <c r="AC26" s="11">
        <f>'OddsRatio_working_3-way'!X26^(1/3)*SIN('OddsRatio_working_3-way'!Y26/3)</f>
        <v>0.19224682371556498</v>
      </c>
      <c r="AD26" s="11">
        <f>'OddsRatio_working_3-way'!X26^(1/3)*SIN(('OddsRatio_working_3-way'!Y26+2*PI())/3)</f>
        <v>0.36376510625396524</v>
      </c>
      <c r="AE26" s="11">
        <f>'OddsRatio_working_3-way'!X26^(1/3)*SIN(('OddsRatio_working_3-way'!Y26+4*PI())/3)</f>
        <v>-0.55601192996953019</v>
      </c>
      <c r="AF26" s="11">
        <f>-'OddsRatio_working_3-way'!U26/(3*'OddsRatio_working_3-way'!X26^(1/3))*COS(('OddsRatio_working_3-way'!Y26)/3)</f>
        <v>0.5310335194580712</v>
      </c>
      <c r="AG26" s="11">
        <f>-'OddsRatio_working_3-way'!U26/(3*'OddsRatio_working_3-way'!X26^(1/3))*COS(('OddsRatio_working_3-way'!Y26+2*PI())/3)</f>
        <v>-0.43200739286358353</v>
      </c>
      <c r="AH26" s="11">
        <f>-'OddsRatio_working_3-way'!U26/(3*'OddsRatio_working_3-way'!X26^(1/3))*COS(('OddsRatio_working_3-way'!Y26+4*PI())/3)</f>
        <v>-9.9026126594487576E-2</v>
      </c>
      <c r="AI26" s="11">
        <f>'OddsRatio_working_3-way'!U26/(3*'OddsRatio_working_3-way'!X26^(1/3))*SIN(('OddsRatio_working_3-way'!Y26)/3)</f>
        <v>-0.19224682371556495</v>
      </c>
      <c r="AJ26" s="11">
        <f>'OddsRatio_working_3-way'!U26/(3*'OddsRatio_working_3-way'!X26^(1/3))*SIN(('OddsRatio_working_3-way'!Y26+2*PI())/3)</f>
        <v>-0.36376510625396519</v>
      </c>
      <c r="AK26" s="11">
        <f>'OddsRatio_working_3-way'!U26/(3*'OddsRatio_working_3-way'!X26^(1/3))*SIN(('OddsRatio_working_3-way'!Y26+4*PI())/3)</f>
        <v>0.55601192996953008</v>
      </c>
      <c r="AL26" s="11">
        <f>'OddsRatio_working_3-way'!Z26+'OddsRatio_working_3-way'!AF26</f>
        <v>1.0620670389161426</v>
      </c>
      <c r="AM26" s="11">
        <f>'OddsRatio_working_3-way'!AA26+'OddsRatio_working_3-way'!AG26</f>
        <v>-0.86401478572716717</v>
      </c>
      <c r="AN26" s="11">
        <f>'OddsRatio_working_3-way'!AB26+'OddsRatio_working_3-way'!AH26</f>
        <v>-0.19805225318897518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1.0620670389161426</v>
      </c>
      <c r="AS26" s="11">
        <f>IF(('OddsRatio_working_3-way'!X26=0),IF(Q26&gt;0,-Q26^(1/3),(-Q26)^(1/3)),'OddsRatio_working_3-way'!AM26-'OddsRatio_working_3-way'!R26/3)</f>
        <v>-0.86401478572716717</v>
      </c>
      <c r="AT26" s="11">
        <f>IF(('OddsRatio_working_3-way'!X26=0),IF(Q26&gt;0,-Q26^(1/3),(-Q26)^(1/3)),'OddsRatio_working_3-way'!AN26-'OddsRatio_working_3-way'!R26/3)</f>
        <v>-0.19805225318897518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3.75</v>
      </c>
      <c r="B27" s="4">
        <f>IF('True_Odds_Calculator_3-way'!B28="","",'True_Odds_Calculator_3-way'!B28)</f>
        <v>3.94</v>
      </c>
      <c r="C27" s="4">
        <f>IF('True_Odds_Calculator_3-way'!C28="","",'True_Odds_Calculator_3-way'!C28)</f>
        <v>1.96</v>
      </c>
      <c r="D27" s="9">
        <f t="shared" si="13"/>
        <v>0.25725886137177456</v>
      </c>
      <c r="E27" s="9">
        <f t="shared" si="14"/>
        <v>0.24470159281276374</v>
      </c>
      <c r="F27" s="9">
        <f t="shared" si="15"/>
        <v>0.49803954581546189</v>
      </c>
      <c r="G27" s="9">
        <f t="shared" si="16"/>
        <v>1.0498673800145069</v>
      </c>
      <c r="H27" s="9">
        <f t="shared" si="17"/>
        <v>3.8871352950398936</v>
      </c>
      <c r="I27" s="9">
        <f t="shared" si="18"/>
        <v>4.0866100972426507</v>
      </c>
      <c r="J27" s="9">
        <f t="shared" si="19"/>
        <v>2.0078726848139263</v>
      </c>
      <c r="K27" s="11">
        <f t="shared" si="20"/>
        <v>0.26666666666666666</v>
      </c>
      <c r="L27" s="11">
        <f t="shared" si="21"/>
        <v>0.25380710659898476</v>
      </c>
      <c r="M27" s="11">
        <f t="shared" si="22"/>
        <v>0.51020408163265307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-0.2680203045685281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0.2296350012086053</v>
      </c>
      <c r="Q27" s="11">
        <f>2*'OddsRatio_working_3-way'!K27*'OddsRatio_working_3-way'!L27*'OddsRatio_working_3-way'!M27</f>
        <v>6.9063158258227147E-2</v>
      </c>
      <c r="R27" s="11">
        <f t="shared" si="23"/>
        <v>0</v>
      </c>
      <c r="S27" s="11">
        <f t="shared" si="24"/>
        <v>-0.85678210678210631</v>
      </c>
      <c r="T27" s="11">
        <f t="shared" si="25"/>
        <v>-0.25767882910740036</v>
      </c>
      <c r="U27" s="11">
        <f>'OddsRatio_working_3-way'!S27-'OddsRatio_working_3-way'!R27^2/3</f>
        <v>-0.85678210678210631</v>
      </c>
      <c r="V27" s="11">
        <f>'OddsRatio_working_3-way'!S27*'OddsRatio_working_3-way'!R27/3-2*'OddsRatio_working_3-way'!R27^3/27-'OddsRatio_working_3-way'!T27</f>
        <v>0.25767882910740036</v>
      </c>
      <c r="W27" s="11">
        <f>'OddsRatio_working_3-way'!V27^2+4*'OddsRatio_working_3-way'!U27^3/27</f>
        <v>-2.6778335205576015E-2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0.1526243052201523</v>
      </c>
      <c r="Y27" s="11">
        <f>IF('OddsRatio_working_3-way'!W27&gt;=0,IF('OddsRatio_working_3-way'!V27+SQRT('OddsRatio_working_3-way'!W27)&gt;0,0,PI()),ACOS('OddsRatio_working_3-way'!V27/(2*'OddsRatio_working_3-way'!X27)))</f>
        <v>0.56579900473222811</v>
      </c>
      <c r="Z27" s="11">
        <f>'OddsRatio_working_3-way'!X27^(1/3)*COS('OddsRatio_working_3-way'!Y27/3)</f>
        <v>0.52493369000725343</v>
      </c>
      <c r="AA27" s="11">
        <f>'OddsRatio_working_3-way'!X27^(1/3)*COS(('OddsRatio_working_3-way'!Y27+2*PI())/3)</f>
        <v>-0.34923661230222619</v>
      </c>
      <c r="AB27" s="11">
        <f>'OddsRatio_working_3-way'!X27^(1/3)*COS(('OddsRatio_working_3-way'!Y27+4*PI())/3)</f>
        <v>-0.17569707770502735</v>
      </c>
      <c r="AC27" s="11">
        <f>'OddsRatio_working_3-way'!X27^(1/3)*SIN('OddsRatio_working_3-way'!Y27/3)</f>
        <v>0.10019309701473532</v>
      </c>
      <c r="AD27" s="11">
        <f>'OddsRatio_working_3-way'!X27^(1/3)*SIN(('OddsRatio_working_3-way'!Y27+2*PI())/3)</f>
        <v>0.40450936234121937</v>
      </c>
      <c r="AE27" s="11">
        <f>'OddsRatio_working_3-way'!X27^(1/3)*SIN(('OddsRatio_working_3-way'!Y27+4*PI())/3)</f>
        <v>-0.50470245935595459</v>
      </c>
      <c r="AF27" s="11">
        <f>-'OddsRatio_working_3-way'!U27/(3*'OddsRatio_working_3-way'!X27^(1/3))*COS(('OddsRatio_working_3-way'!Y27)/3)</f>
        <v>0.52493369000725354</v>
      </c>
      <c r="AG27" s="11">
        <f>-'OddsRatio_working_3-way'!U27/(3*'OddsRatio_working_3-way'!X27^(1/3))*COS(('OddsRatio_working_3-way'!Y27+2*PI())/3)</f>
        <v>-0.34923661230222625</v>
      </c>
      <c r="AH27" s="11">
        <f>-'OddsRatio_working_3-way'!U27/(3*'OddsRatio_working_3-way'!X27^(1/3))*COS(('OddsRatio_working_3-way'!Y27+4*PI())/3)</f>
        <v>-0.1756970777050274</v>
      </c>
      <c r="AI27" s="11">
        <f>'OddsRatio_working_3-way'!U27/(3*'OddsRatio_working_3-way'!X27^(1/3))*SIN(('OddsRatio_working_3-way'!Y27)/3)</f>
        <v>-0.10019309701473533</v>
      </c>
      <c r="AJ27" s="11">
        <f>'OddsRatio_working_3-way'!U27/(3*'OddsRatio_working_3-way'!X27^(1/3))*SIN(('OddsRatio_working_3-way'!Y27+2*PI())/3)</f>
        <v>-0.40450936234121948</v>
      </c>
      <c r="AK27" s="11">
        <f>'OddsRatio_working_3-way'!U27/(3*'OddsRatio_working_3-way'!X27^(1/3))*SIN(('OddsRatio_working_3-way'!Y27+4*PI())/3)</f>
        <v>0.5047024593559547</v>
      </c>
      <c r="AL27" s="11">
        <f>'OddsRatio_working_3-way'!Z27+'OddsRatio_working_3-way'!AF27</f>
        <v>1.0498673800145069</v>
      </c>
      <c r="AM27" s="11">
        <f>'OddsRatio_working_3-way'!AA27+'OddsRatio_working_3-way'!AG27</f>
        <v>-0.69847322460445249</v>
      </c>
      <c r="AN27" s="11">
        <f>'OddsRatio_working_3-way'!AB27+'OddsRatio_working_3-way'!AH27</f>
        <v>-0.35139415541005475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1.0498673800145069</v>
      </c>
      <c r="AS27" s="11">
        <f>IF(('OddsRatio_working_3-way'!X27=0),IF(Q27&gt;0,-Q27^(1/3),(-Q27)^(1/3)),'OddsRatio_working_3-way'!AM27-'OddsRatio_working_3-way'!R27/3)</f>
        <v>-0.69847322460445249</v>
      </c>
      <c r="AT27" s="11">
        <f>IF(('OddsRatio_working_3-way'!X27=0),IF(Q27&gt;0,-Q27^(1/3),(-Q27)^(1/3)),'OddsRatio_working_3-way'!AN27-'OddsRatio_working_3-way'!R27/3)</f>
        <v>-0.35139415541005475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4.92</v>
      </c>
      <c r="C28" s="4">
        <f>IF('True_Odds_Calculator_3-way'!C29="","",'True_Odds_Calculator_3-way'!C29)</f>
        <v>7.5</v>
      </c>
      <c r="D28" s="9">
        <f t="shared" si="13"/>
        <v>0.68074638958261202</v>
      </c>
      <c r="E28" s="9">
        <f t="shared" si="14"/>
        <v>0.19311922386195668</v>
      </c>
      <c r="F28" s="9">
        <f t="shared" si="15"/>
        <v>0.1261343865554313</v>
      </c>
      <c r="G28" s="9">
        <f t="shared" si="16"/>
        <v>1.0658541836073785</v>
      </c>
      <c r="H28" s="9">
        <f t="shared" si="17"/>
        <v>1.4689758407872466</v>
      </c>
      <c r="I28" s="9">
        <f t="shared" si="18"/>
        <v>5.1781483997409223</v>
      </c>
      <c r="J28" s="9">
        <f t="shared" si="19"/>
        <v>7.92805219344796</v>
      </c>
      <c r="K28" s="11">
        <f t="shared" si="20"/>
        <v>0.69444444444444442</v>
      </c>
      <c r="L28" s="11">
        <f t="shared" si="21"/>
        <v>0.2032520325203252</v>
      </c>
      <c r="M28" s="11">
        <f t="shared" si="22"/>
        <v>0.13333333333333333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-0.21099066546221013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0.20438121047877147</v>
      </c>
      <c r="Q28" s="11">
        <f>2*'OddsRatio_working_3-way'!K28*'OddsRatio_working_3-way'!L28*'OddsRatio_working_3-way'!M28</f>
        <v>3.7639265281541705E-2</v>
      </c>
      <c r="R28" s="11">
        <f t="shared" si="23"/>
        <v>0</v>
      </c>
      <c r="S28" s="11">
        <f t="shared" si="24"/>
        <v>-0.9686741829598976</v>
      </c>
      <c r="T28" s="11">
        <f t="shared" si="25"/>
        <v>-0.17839303553589272</v>
      </c>
      <c r="U28" s="11">
        <f>'OddsRatio_working_3-way'!S28-'OddsRatio_working_3-way'!R28^2/3</f>
        <v>-0.9686741829598976</v>
      </c>
      <c r="V28" s="11">
        <f>'OddsRatio_working_3-way'!S28*'OddsRatio_working_3-way'!R28/3-2*'OddsRatio_working_3-way'!R28^3/27-'OddsRatio_working_3-way'!T28</f>
        <v>0.17839303553589272</v>
      </c>
      <c r="W28" s="11">
        <f>'OddsRatio_working_3-way'!V28^2+4*'OddsRatio_working_3-way'!U28^3/27</f>
        <v>-0.10283306992142915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0.18347829915901462</v>
      </c>
      <c r="Y28" s="11">
        <f>IF('OddsRatio_working_3-way'!W28&gt;=0,IF('OddsRatio_working_3-way'!V28+SQRT('OddsRatio_working_3-way'!W28)&gt;0,0,PI()),ACOS('OddsRatio_working_3-way'!V28/(2*'OddsRatio_working_3-way'!X28)))</f>
        <v>1.0631267523549979</v>
      </c>
      <c r="Z28" s="11">
        <f>'OddsRatio_working_3-way'!X28^(1/3)*COS('OddsRatio_working_3-way'!Y28/3)</f>
        <v>0.53292709180368936</v>
      </c>
      <c r="AA28" s="11">
        <f>'OddsRatio_working_3-way'!X28^(1/3)*COS(('OddsRatio_working_3-way'!Y28+2*PI())/3)</f>
        <v>-0.43722677922863845</v>
      </c>
      <c r="AB28" s="11">
        <f>'OddsRatio_working_3-way'!X28^(1/3)*COS(('OddsRatio_working_3-way'!Y28+4*PI())/3)</f>
        <v>-9.5700312575050822E-2</v>
      </c>
      <c r="AC28" s="11">
        <f>'OddsRatio_working_3-way'!X28^(1/3)*SIN('OddsRatio_working_3-way'!Y28/3)</f>
        <v>0.19718039745783045</v>
      </c>
      <c r="AD28" s="11">
        <f>'OddsRatio_working_3-way'!X28^(1/3)*SIN(('OddsRatio_working_3-way'!Y28+2*PI())/3)</f>
        <v>0.36293820113804148</v>
      </c>
      <c r="AE28" s="11">
        <f>'OddsRatio_working_3-way'!X28^(1/3)*SIN(('OddsRatio_working_3-way'!Y28+4*PI())/3)</f>
        <v>-0.56011859859587199</v>
      </c>
      <c r="AF28" s="11">
        <f>-'OddsRatio_working_3-way'!U28/(3*'OddsRatio_working_3-way'!X28^(1/3))*COS(('OddsRatio_working_3-way'!Y28)/3)</f>
        <v>0.53292709180368925</v>
      </c>
      <c r="AG28" s="11">
        <f>-'OddsRatio_working_3-way'!U28/(3*'OddsRatio_working_3-way'!X28^(1/3))*COS(('OddsRatio_working_3-way'!Y28+2*PI())/3)</f>
        <v>-0.43722677922863834</v>
      </c>
      <c r="AH28" s="11">
        <f>-'OddsRatio_working_3-way'!U28/(3*'OddsRatio_working_3-way'!X28^(1/3))*COS(('OddsRatio_working_3-way'!Y28+4*PI())/3)</f>
        <v>-9.5700312575050808E-2</v>
      </c>
      <c r="AI28" s="11">
        <f>'OddsRatio_working_3-way'!U28/(3*'OddsRatio_working_3-way'!X28^(1/3))*SIN(('OddsRatio_working_3-way'!Y28)/3)</f>
        <v>-0.19718039745783039</v>
      </c>
      <c r="AJ28" s="11">
        <f>'OddsRatio_working_3-way'!U28/(3*'OddsRatio_working_3-way'!X28^(1/3))*SIN(('OddsRatio_working_3-way'!Y28+2*PI())/3)</f>
        <v>-0.36293820113804137</v>
      </c>
      <c r="AK28" s="11">
        <f>'OddsRatio_working_3-way'!U28/(3*'OddsRatio_working_3-way'!X28^(1/3))*SIN(('OddsRatio_working_3-way'!Y28+4*PI())/3)</f>
        <v>0.56011859859587187</v>
      </c>
      <c r="AL28" s="11">
        <f>'OddsRatio_working_3-way'!Z28+'OddsRatio_working_3-way'!AF28</f>
        <v>1.0658541836073785</v>
      </c>
      <c r="AM28" s="11">
        <f>'OddsRatio_working_3-way'!AA28+'OddsRatio_working_3-way'!AG28</f>
        <v>-0.87445355845727679</v>
      </c>
      <c r="AN28" s="11">
        <f>'OddsRatio_working_3-way'!AB28+'OddsRatio_working_3-way'!AH28</f>
        <v>-0.19140062515010164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1.0658541836073785</v>
      </c>
      <c r="AS28" s="11">
        <f>IF(('OddsRatio_working_3-way'!X28=0),IF(Q28&gt;0,-Q28^(1/3),(-Q28)^(1/3)),'OddsRatio_working_3-way'!AM28-'OddsRatio_working_3-way'!R28/3)</f>
        <v>-0.87445355845727679</v>
      </c>
      <c r="AT28" s="11">
        <f>IF(('OddsRatio_working_3-way'!X28=0),IF(Q28&gt;0,-Q28^(1/3),(-Q28)^(1/3)),'OddsRatio_working_3-way'!AN28-'OddsRatio_working_3-way'!R28/3)</f>
        <v>-0.19140062515010164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2.35</v>
      </c>
      <c r="B29" s="4">
        <f>IF('True_Odds_Calculator_3-way'!B30="","",'True_Odds_Calculator_3-way'!B30)</f>
        <v>3.73</v>
      </c>
      <c r="C29" s="4">
        <f>IF('True_Odds_Calculator_3-way'!C30="","",'True_Odds_Calculator_3-way'!C30)</f>
        <v>3</v>
      </c>
      <c r="D29" s="9">
        <f t="shared" si="13"/>
        <v>0.41555794131244689</v>
      </c>
      <c r="E29" s="9">
        <f t="shared" si="14"/>
        <v>0.26014162108058053</v>
      </c>
      <c r="F29" s="9">
        <f t="shared" si="15"/>
        <v>0.3243004376069723</v>
      </c>
      <c r="G29" s="9">
        <f t="shared" si="16"/>
        <v>1.0417802198773543</v>
      </c>
      <c r="H29" s="9">
        <f t="shared" si="17"/>
        <v>2.4064032968344282</v>
      </c>
      <c r="I29" s="9">
        <f t="shared" si="18"/>
        <v>3.844060000265177</v>
      </c>
      <c r="J29" s="9">
        <f t="shared" si="19"/>
        <v>3.0835604397547089</v>
      </c>
      <c r="K29" s="11">
        <f t="shared" si="20"/>
        <v>0.42553191489361702</v>
      </c>
      <c r="L29" s="11">
        <f t="shared" si="21"/>
        <v>0.26809651474530832</v>
      </c>
      <c r="M29" s="11">
        <f t="shared" si="22"/>
        <v>0.33333333333333331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-0.28030346243796689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0.23120947654630844</v>
      </c>
      <c r="Q29" s="11">
        <f>2*'OddsRatio_working_3-way'!K29*'OddsRatio_working_3-way'!L29*'OddsRatio_working_3-way'!M29</f>
        <v>7.605574886391725E-2</v>
      </c>
      <c r="R29" s="11">
        <f t="shared" si="23"/>
        <v>0</v>
      </c>
      <c r="S29" s="11">
        <f t="shared" si="24"/>
        <v>-0.82485415818749197</v>
      </c>
      <c r="T29" s="11">
        <f t="shared" si="25"/>
        <v>-0.27133360466693812</v>
      </c>
      <c r="U29" s="11">
        <f>'OddsRatio_working_3-way'!S29-'OddsRatio_working_3-way'!R29^2/3</f>
        <v>-0.82485415818749197</v>
      </c>
      <c r="V29" s="11">
        <f>'OddsRatio_working_3-way'!S29*'OddsRatio_working_3-way'!R29/3-2*'OddsRatio_working_3-way'!R29^3/27-'OddsRatio_working_3-way'!T29</f>
        <v>0.27133360466693812</v>
      </c>
      <c r="W29" s="11">
        <f>'OddsRatio_working_3-way'!V29^2+4*'OddsRatio_working_3-way'!U29^3/27</f>
        <v>-9.5214656286417426E-3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0.14417297826759701</v>
      </c>
      <c r="Y29" s="11">
        <f>IF('OddsRatio_working_3-way'!W29&gt;=0,IF('OddsRatio_working_3-way'!V29+SQRT('OddsRatio_working_3-way'!W29)&gt;0,0,PI()),ACOS('OddsRatio_working_3-way'!V29/(2*'OddsRatio_working_3-way'!X29)))</f>
        <v>0.34522242307781381</v>
      </c>
      <c r="Z29" s="11">
        <f>'OddsRatio_working_3-way'!X29^(1/3)*COS('OddsRatio_working_3-way'!Y29/3)</f>
        <v>0.52089010993867702</v>
      </c>
      <c r="AA29" s="11">
        <f>'OddsRatio_working_3-way'!X29^(1/3)*COS(('OddsRatio_working_3-way'!Y29+2*PI())/3)</f>
        <v>-0.3125858218694112</v>
      </c>
      <c r="AB29" s="11">
        <f>'OddsRatio_working_3-way'!X29^(1/3)*COS(('OddsRatio_working_3-way'!Y29+4*PI())/3)</f>
        <v>-0.20830428806926593</v>
      </c>
      <c r="AC29" s="11">
        <f>'OddsRatio_working_3-way'!X29^(1/3)*SIN('OddsRatio_working_3-way'!Y29/3)</f>
        <v>6.0206971611020878E-2</v>
      </c>
      <c r="AD29" s="11">
        <f>'OddsRatio_working_3-way'!X29^(1/3)*SIN(('OddsRatio_working_3-way'!Y29+2*PI())/3)</f>
        <v>0.42100058198145285</v>
      </c>
      <c r="AE29" s="11">
        <f>'OddsRatio_working_3-way'!X29^(1/3)*SIN(('OddsRatio_working_3-way'!Y29+4*PI())/3)</f>
        <v>-0.4812075535924738</v>
      </c>
      <c r="AF29" s="11">
        <f>-'OddsRatio_working_3-way'!U29/(3*'OddsRatio_working_3-way'!X29^(1/3))*COS(('OddsRatio_working_3-way'!Y29)/3)</f>
        <v>0.52089010993867713</v>
      </c>
      <c r="AG29" s="11">
        <f>-'OddsRatio_working_3-way'!U29/(3*'OddsRatio_working_3-way'!X29^(1/3))*COS(('OddsRatio_working_3-way'!Y29+2*PI())/3)</f>
        <v>-0.31258582186941125</v>
      </c>
      <c r="AH29" s="11">
        <f>-'OddsRatio_working_3-way'!U29/(3*'OddsRatio_working_3-way'!X29^(1/3))*COS(('OddsRatio_working_3-way'!Y29+4*PI())/3)</f>
        <v>-0.20830428806926596</v>
      </c>
      <c r="AI29" s="11">
        <f>'OddsRatio_working_3-way'!U29/(3*'OddsRatio_working_3-way'!X29^(1/3))*SIN(('OddsRatio_working_3-way'!Y29)/3)</f>
        <v>-6.0206971611020892E-2</v>
      </c>
      <c r="AJ29" s="11">
        <f>'OddsRatio_working_3-way'!U29/(3*'OddsRatio_working_3-way'!X29^(1/3))*SIN(('OddsRatio_working_3-way'!Y29+2*PI())/3)</f>
        <v>-0.42100058198145296</v>
      </c>
      <c r="AK29" s="11">
        <f>'OddsRatio_working_3-way'!U29/(3*'OddsRatio_working_3-way'!X29^(1/3))*SIN(('OddsRatio_working_3-way'!Y29+4*PI())/3)</f>
        <v>0.48120755359247391</v>
      </c>
      <c r="AL29" s="11">
        <f>'OddsRatio_working_3-way'!Z29+'OddsRatio_working_3-way'!AF29</f>
        <v>1.0417802198773543</v>
      </c>
      <c r="AM29" s="11">
        <f>'OddsRatio_working_3-way'!AA29+'OddsRatio_working_3-way'!AG29</f>
        <v>-0.62517164373882239</v>
      </c>
      <c r="AN29" s="11">
        <f>'OddsRatio_working_3-way'!AB29+'OddsRatio_working_3-way'!AH29</f>
        <v>-0.41660857613853186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1.0417802198773543</v>
      </c>
      <c r="AS29" s="11">
        <f>IF(('OddsRatio_working_3-way'!X29=0),IF(Q29&gt;0,-Q29^(1/3),(-Q29)^(1/3)),'OddsRatio_working_3-way'!AM29-'OddsRatio_working_3-way'!R29/3)</f>
        <v>-0.62517164373882239</v>
      </c>
      <c r="AT29" s="11">
        <f>IF(('OddsRatio_working_3-way'!X29=0),IF(Q29&gt;0,-Q29^(1/3),(-Q29)^(1/3)),'OddsRatio_working_3-way'!AN29-'OddsRatio_working_3-way'!R29/3)</f>
        <v>-0.41660857613853186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4.99</v>
      </c>
      <c r="D30" s="9">
        <f t="shared" si="13"/>
        <v>0.56243098652888512</v>
      </c>
      <c r="E30" s="9">
        <f t="shared" si="14"/>
        <v>0.24507141115077077</v>
      </c>
      <c r="F30" s="9">
        <f t="shared" si="15"/>
        <v>0.19249760232034388</v>
      </c>
      <c r="G30" s="9">
        <f t="shared" si="16"/>
        <v>1.0513458394478064</v>
      </c>
      <c r="H30" s="9">
        <f t="shared" si="17"/>
        <v>1.7779959211913769</v>
      </c>
      <c r="I30" s="9">
        <f t="shared" si="18"/>
        <v>4.0804433095820727</v>
      </c>
      <c r="J30" s="9">
        <f t="shared" si="19"/>
        <v>5.1948698993967479</v>
      </c>
      <c r="K30" s="11">
        <f t="shared" si="20"/>
        <v>0.57471264367816088</v>
      </c>
      <c r="L30" s="11">
        <f t="shared" si="21"/>
        <v>0.2544529262086514</v>
      </c>
      <c r="M30" s="11">
        <f t="shared" si="22"/>
        <v>0.20040080160320639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-0.25353031235762735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0.22448453398270907</v>
      </c>
      <c r="Q30" s="11">
        <f>2*'OddsRatio_working_3-way'!K30*'OddsRatio_working_3-way'!L30*'OddsRatio_working_3-way'!M30</f>
        <v>5.8612149864937083E-2</v>
      </c>
      <c r="R30" s="11">
        <f t="shared" si="23"/>
        <v>0</v>
      </c>
      <c r="S30" s="11">
        <f t="shared" si="24"/>
        <v>-0.88543469179359269</v>
      </c>
      <c r="T30" s="11">
        <f t="shared" si="25"/>
        <v>-0.23118399263540276</v>
      </c>
      <c r="U30" s="11">
        <f>'OddsRatio_working_3-way'!S30-'OddsRatio_working_3-way'!R30^2/3</f>
        <v>-0.88543469179359269</v>
      </c>
      <c r="V30" s="11">
        <f>'OddsRatio_working_3-way'!S30*'OddsRatio_working_3-way'!R30/3-2*'OddsRatio_working_3-way'!R30^3/27-'OddsRatio_working_3-way'!T30</f>
        <v>0.23118399263540276</v>
      </c>
      <c r="W30" s="11">
        <f>'OddsRatio_working_3-way'!V30^2+4*'OddsRatio_working_3-way'!U30^3/27</f>
        <v>-4.9394852097741387E-2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0.16034407577814291</v>
      </c>
      <c r="Y30" s="11">
        <f>IF('OddsRatio_working_3-way'!W30&gt;=0,IF('OddsRatio_working_3-way'!V30+SQRT('OddsRatio_working_3-way'!W30)&gt;0,0,PI()),ACOS('OddsRatio_working_3-way'!V30/(2*'OddsRatio_working_3-way'!X30)))</f>
        <v>0.76569668654078749</v>
      </c>
      <c r="Z30" s="11">
        <f>'OddsRatio_working_3-way'!X30^(1/3)*COS('OddsRatio_working_3-way'!Y30/3)</f>
        <v>0.52567291972390318</v>
      </c>
      <c r="AA30" s="11">
        <f>'OddsRatio_working_3-way'!X30^(1/3)*COS(('OddsRatio_working_3-way'!Y30+2*PI())/3)</f>
        <v>-0.38162054570727155</v>
      </c>
      <c r="AB30" s="11">
        <f>'OddsRatio_working_3-way'!X30^(1/3)*COS(('OddsRatio_working_3-way'!Y30+4*PI())/3)</f>
        <v>-0.14405237401663176</v>
      </c>
      <c r="AC30" s="11">
        <f>'OddsRatio_working_3-way'!X30^(1/3)*SIN('OddsRatio_working_3-way'!Y30/3)</f>
        <v>0.13716004787647823</v>
      </c>
      <c r="AD30" s="11">
        <f>'OddsRatio_working_3-way'!X30^(1/3)*SIN(('OddsRatio_working_3-way'!Y30+2*PI())/3)</f>
        <v>0.38666607862419899</v>
      </c>
      <c r="AE30" s="11">
        <f>'OddsRatio_working_3-way'!X30^(1/3)*SIN(('OddsRatio_working_3-way'!Y30+4*PI())/3)</f>
        <v>-0.52382612650067706</v>
      </c>
      <c r="AF30" s="11">
        <f>-'OddsRatio_working_3-way'!U30/(3*'OddsRatio_working_3-way'!X30^(1/3))*COS(('OddsRatio_working_3-way'!Y30)/3)</f>
        <v>0.52567291972390306</v>
      </c>
      <c r="AG30" s="11">
        <f>-'OddsRatio_working_3-way'!U30/(3*'OddsRatio_working_3-way'!X30^(1/3))*COS(('OddsRatio_working_3-way'!Y30+2*PI())/3)</f>
        <v>-0.3816205457072715</v>
      </c>
      <c r="AH30" s="11">
        <f>-'OddsRatio_working_3-way'!U30/(3*'OddsRatio_working_3-way'!X30^(1/3))*COS(('OddsRatio_working_3-way'!Y30+4*PI())/3)</f>
        <v>-0.14405237401663173</v>
      </c>
      <c r="AI30" s="11">
        <f>'OddsRatio_working_3-way'!U30/(3*'OddsRatio_working_3-way'!X30^(1/3))*SIN(('OddsRatio_working_3-way'!Y30)/3)</f>
        <v>-0.1371600478764782</v>
      </c>
      <c r="AJ30" s="11">
        <f>'OddsRatio_working_3-way'!U30/(3*'OddsRatio_working_3-way'!X30^(1/3))*SIN(('OddsRatio_working_3-way'!Y30+2*PI())/3)</f>
        <v>-0.38666607862419894</v>
      </c>
      <c r="AK30" s="11">
        <f>'OddsRatio_working_3-way'!U30/(3*'OddsRatio_working_3-way'!X30^(1/3))*SIN(('OddsRatio_working_3-way'!Y30+4*PI())/3)</f>
        <v>0.52382612650067695</v>
      </c>
      <c r="AL30" s="11">
        <f>'OddsRatio_working_3-way'!Z30+'OddsRatio_working_3-way'!AF30</f>
        <v>1.0513458394478064</v>
      </c>
      <c r="AM30" s="11">
        <f>'OddsRatio_working_3-way'!AA30+'OddsRatio_working_3-way'!AG30</f>
        <v>-0.7632410914145431</v>
      </c>
      <c r="AN30" s="11">
        <f>'OddsRatio_working_3-way'!AB30+'OddsRatio_working_3-way'!AH30</f>
        <v>-0.28810474803326347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1.0513458394478064</v>
      </c>
      <c r="AS30" s="11">
        <f>IF(('OddsRatio_working_3-way'!X30=0),IF(Q30&gt;0,-Q30^(1/3),(-Q30)^(1/3)),'OddsRatio_working_3-way'!AM30-'OddsRatio_working_3-way'!R30/3)</f>
        <v>-0.7632410914145431</v>
      </c>
      <c r="AT30" s="11">
        <f>IF(('OddsRatio_working_3-way'!X30=0),IF(Q30&gt;0,-Q30^(1/3),(-Q30)^(1/3)),'OddsRatio_working_3-way'!AN30-'OddsRatio_working_3-way'!R30/3)</f>
        <v>-0.28810474803326347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2.27</v>
      </c>
      <c r="B31" s="4">
        <f>IF('True_Odds_Calculator_3-way'!B32="","",'True_Odds_Calculator_3-way'!B32)</f>
        <v>3.7</v>
      </c>
      <c r="C31" s="4">
        <f>IF('True_Odds_Calculator_3-way'!C32="","",'True_Odds_Calculator_3-way'!C32)</f>
        <v>3.14</v>
      </c>
      <c r="D31" s="9">
        <f t="shared" si="13"/>
        <v>0.42956639410985514</v>
      </c>
      <c r="E31" s="9">
        <f t="shared" si="14"/>
        <v>0.26156401902523513</v>
      </c>
      <c r="F31" s="9">
        <f t="shared" si="15"/>
        <v>0.3088695868649099</v>
      </c>
      <c r="G31" s="9">
        <f t="shared" si="16"/>
        <v>1.0456132643459846</v>
      </c>
      <c r="H31" s="9">
        <f t="shared" si="17"/>
        <v>2.3279288457194003</v>
      </c>
      <c r="I31" s="9">
        <f t="shared" si="18"/>
        <v>3.8231558137341595</v>
      </c>
      <c r="J31" s="9">
        <f t="shared" si="19"/>
        <v>3.2376123857004071</v>
      </c>
      <c r="K31" s="11">
        <f t="shared" si="20"/>
        <v>0.44052863436123346</v>
      </c>
      <c r="L31" s="11">
        <f t="shared" si="21"/>
        <v>0.27027027027027023</v>
      </c>
      <c r="M31" s="11">
        <f t="shared" si="22"/>
        <v>0.31847133757961782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-0.27824286027378153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0.23167756549725735</v>
      </c>
      <c r="Q31" s="11">
        <f>2*'OddsRatio_working_3-way'!K31*'OddsRatio_working_3-way'!L31*'OddsRatio_working_3-way'!M31</f>
        <v>7.5835536987645613E-2</v>
      </c>
      <c r="R31" s="11">
        <f t="shared" si="23"/>
        <v>0</v>
      </c>
      <c r="S31" s="11">
        <f t="shared" si="24"/>
        <v>-0.83264514054123251</v>
      </c>
      <c r="T31" s="11">
        <f t="shared" si="25"/>
        <v>-0.27255160083182733</v>
      </c>
      <c r="U31" s="11">
        <f>'OddsRatio_working_3-way'!S31-'OddsRatio_working_3-way'!R31^2/3</f>
        <v>-0.83264514054123251</v>
      </c>
      <c r="V31" s="11">
        <f>'OddsRatio_working_3-way'!S31*'OddsRatio_working_3-way'!R31/3-2*'OddsRatio_working_3-way'!R31^3/27-'OddsRatio_working_3-way'!T31</f>
        <v>0.27255160083182733</v>
      </c>
      <c r="W31" s="11">
        <f>'OddsRatio_working_3-way'!V31^2+4*'OddsRatio_working_3-way'!U31^3/27</f>
        <v>-1.1237277094011747E-2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0.14622042624921072</v>
      </c>
      <c r="Y31" s="11">
        <f>IF('OddsRatio_working_3-way'!W31&gt;=0,IF('OddsRatio_working_3-way'!V31+SQRT('OddsRatio_working_3-way'!W31)&gt;0,0,PI()),ACOS('OddsRatio_working_3-way'!V31/(2*'OddsRatio_working_3-way'!X31)))</f>
        <v>0.37093506092256034</v>
      </c>
      <c r="Z31" s="11">
        <f>'OddsRatio_working_3-way'!X31^(1/3)*COS('OddsRatio_working_3-way'!Y31/3)</f>
        <v>0.52280663217299228</v>
      </c>
      <c r="AA31" s="11">
        <f>'OddsRatio_working_3-way'!X31^(1/3)*COS(('OddsRatio_working_3-way'!Y31+2*PI())/3)</f>
        <v>-0.31767234977518027</v>
      </c>
      <c r="AB31" s="11">
        <f>'OddsRatio_working_3-way'!X31^(1/3)*COS(('OddsRatio_working_3-way'!Y31+4*PI())/3)</f>
        <v>-0.20513428239781192</v>
      </c>
      <c r="AC31" s="11">
        <f>'OddsRatio_working_3-way'!X31^(1/3)*SIN('OddsRatio_working_3-way'!Y31/3)</f>
        <v>6.497388349440382E-2</v>
      </c>
      <c r="AD31" s="11">
        <f>'OddsRatio_working_3-way'!X31^(1/3)*SIN(('OddsRatio_working_3-way'!Y31+2*PI())/3)</f>
        <v>0.42027688298159627</v>
      </c>
      <c r="AE31" s="11">
        <f>'OddsRatio_working_3-way'!X31^(1/3)*SIN(('OddsRatio_working_3-way'!Y31+4*PI())/3)</f>
        <v>-0.48525076647600013</v>
      </c>
      <c r="AF31" s="11">
        <f>-'OddsRatio_working_3-way'!U31/(3*'OddsRatio_working_3-way'!X31^(1/3))*COS(('OddsRatio_working_3-way'!Y31)/3)</f>
        <v>0.52280663217299217</v>
      </c>
      <c r="AG31" s="11">
        <f>-'OddsRatio_working_3-way'!U31/(3*'OddsRatio_working_3-way'!X31^(1/3))*COS(('OddsRatio_working_3-way'!Y31+2*PI())/3)</f>
        <v>-0.31767234977518022</v>
      </c>
      <c r="AH31" s="11">
        <f>-'OddsRatio_working_3-way'!U31/(3*'OddsRatio_working_3-way'!X31^(1/3))*COS(('OddsRatio_working_3-way'!Y31+4*PI())/3)</f>
        <v>-0.2051342823978119</v>
      </c>
      <c r="AI31" s="11">
        <f>'OddsRatio_working_3-way'!U31/(3*'OddsRatio_working_3-way'!X31^(1/3))*SIN(('OddsRatio_working_3-way'!Y31)/3)</f>
        <v>-6.4973883494403806E-2</v>
      </c>
      <c r="AJ31" s="11">
        <f>'OddsRatio_working_3-way'!U31/(3*'OddsRatio_working_3-way'!X31^(1/3))*SIN(('OddsRatio_working_3-way'!Y31+2*PI())/3)</f>
        <v>-0.42027688298159616</v>
      </c>
      <c r="AK31" s="11">
        <f>'OddsRatio_working_3-way'!U31/(3*'OddsRatio_working_3-way'!X31^(1/3))*SIN(('OddsRatio_working_3-way'!Y31+4*PI())/3)</f>
        <v>0.48525076647600002</v>
      </c>
      <c r="AL31" s="11">
        <f>'OddsRatio_working_3-way'!Z31+'OddsRatio_working_3-way'!AF31</f>
        <v>1.0456132643459846</v>
      </c>
      <c r="AM31" s="11">
        <f>'OddsRatio_working_3-way'!AA31+'OddsRatio_working_3-way'!AG31</f>
        <v>-0.63534469955036044</v>
      </c>
      <c r="AN31" s="11">
        <f>'OddsRatio_working_3-way'!AB31+'OddsRatio_working_3-way'!AH31</f>
        <v>-0.41026856479562379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1.0456132643459846</v>
      </c>
      <c r="AS31" s="11">
        <f>IF(('OddsRatio_working_3-way'!X31=0),IF(Q31&gt;0,-Q31^(1/3),(-Q31)^(1/3)),'OddsRatio_working_3-way'!AM31-'OddsRatio_working_3-way'!R31/3)</f>
        <v>-0.63534469955036044</v>
      </c>
      <c r="AT31" s="11">
        <f>IF(('OddsRatio_working_3-way'!X31=0),IF(Q31&gt;0,-Q31^(1/3),(-Q31)^(1/3)),'OddsRatio_working_3-way'!AN31-'OddsRatio_working_3-way'!R31/3)</f>
        <v>-0.41026856479562379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1.45</v>
      </c>
      <c r="B32" s="4">
        <f>IF('True_Odds_Calculator_3-way'!B33="","",'True_Odds_Calculator_3-way'!B33)</f>
        <v>4.5</v>
      </c>
      <c r="C32" s="4">
        <f>IF('True_Odds_Calculator_3-way'!C33="","",'True_Odds_Calculator_3-way'!C33)</f>
        <v>7.14</v>
      </c>
      <c r="D32" s="9">
        <f t="shared" si="13"/>
        <v>0.66709035146648832</v>
      </c>
      <c r="E32" s="9">
        <f t="shared" si="14"/>
        <v>0.20485594153847578</v>
      </c>
      <c r="F32" s="9">
        <f t="shared" si="15"/>
        <v>0.12805370699503585</v>
      </c>
      <c r="G32" s="9">
        <f t="shared" si="16"/>
        <v>1.1089940325729983</v>
      </c>
      <c r="H32" s="9">
        <f t="shared" si="17"/>
        <v>1.4990473146578489</v>
      </c>
      <c r="I32" s="9">
        <f t="shared" si="18"/>
        <v>4.8814791140054936</v>
      </c>
      <c r="J32" s="9">
        <f t="shared" si="19"/>
        <v>7.8092233599982093</v>
      </c>
      <c r="K32" s="11">
        <f t="shared" si="20"/>
        <v>0.68965517241379315</v>
      </c>
      <c r="L32" s="11">
        <f t="shared" si="21"/>
        <v>0.22222222222222221</v>
      </c>
      <c r="M32" s="11">
        <f t="shared" si="22"/>
        <v>0.14005602240896359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-0.20757268424611208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0.2165770522768494</v>
      </c>
      <c r="Q32" s="11">
        <f>2*'OddsRatio_working_3-way'!K32*'OddsRatio_working_3-way'!L32*'OddsRatio_working_3-way'!M32</f>
        <v>4.2929049014241709E-2</v>
      </c>
      <c r="R32" s="11">
        <f t="shared" si="23"/>
        <v>0</v>
      </c>
      <c r="S32" s="11">
        <f t="shared" si="24"/>
        <v>-1.0433793495682753</v>
      </c>
      <c r="T32" s="11">
        <f t="shared" si="25"/>
        <v>-0.20681453906209621</v>
      </c>
      <c r="U32" s="11">
        <f>'OddsRatio_working_3-way'!S32-'OddsRatio_working_3-way'!R32^2/3</f>
        <v>-1.0433793495682753</v>
      </c>
      <c r="V32" s="11">
        <f>'OddsRatio_working_3-way'!S32*'OddsRatio_working_3-way'!R32/3-2*'OddsRatio_working_3-way'!R32^3/27-'OddsRatio_working_3-way'!T32</f>
        <v>0.20681453906209621</v>
      </c>
      <c r="W32" s="11">
        <f>'OddsRatio_working_3-way'!V32^2+4*'OddsRatio_working_3-way'!U32^3/27</f>
        <v>-0.12550404013360794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0.20510746798999985</v>
      </c>
      <c r="Y32" s="11">
        <f>IF('OddsRatio_working_3-way'!W32&gt;=0,IF('OddsRatio_working_3-way'!V32+SQRT('OddsRatio_working_3-way'!W32)&gt;0,0,PI()),ACOS('OddsRatio_working_3-way'!V32/(2*'OddsRatio_working_3-way'!X32)))</f>
        <v>1.0423856703546566</v>
      </c>
      <c r="Z32" s="11">
        <f>'OddsRatio_working_3-way'!X32^(1/3)*COS('OddsRatio_working_3-way'!Y32/3)</f>
        <v>0.55449701628649917</v>
      </c>
      <c r="AA32" s="11">
        <f>'OddsRatio_working_3-way'!X32^(1/3)*COS(('OddsRatio_working_3-way'!Y32+2*PI())/3)</f>
        <v>-0.45115834567148216</v>
      </c>
      <c r="AB32" s="11">
        <f>'OddsRatio_working_3-way'!X32^(1/3)*COS(('OddsRatio_working_3-way'!Y32+4*PI())/3)</f>
        <v>-0.10333867061501704</v>
      </c>
      <c r="AC32" s="11">
        <f>'OddsRatio_working_3-way'!X32^(1/3)*SIN('OddsRatio_working_3-way'!Y32/3)</f>
        <v>0.20081378302329836</v>
      </c>
      <c r="AD32" s="11">
        <f>'OddsRatio_working_3-way'!X32^(1/3)*SIN(('OddsRatio_working_3-way'!Y32+2*PI())/3)</f>
        <v>0.37980161091513259</v>
      </c>
      <c r="AE32" s="11">
        <f>'OddsRatio_working_3-way'!X32^(1/3)*SIN(('OddsRatio_working_3-way'!Y32+4*PI())/3)</f>
        <v>-0.58061539393843098</v>
      </c>
      <c r="AF32" s="11">
        <f>-'OddsRatio_working_3-way'!U32/(3*'OddsRatio_working_3-way'!X32^(1/3))*COS(('OddsRatio_working_3-way'!Y32)/3)</f>
        <v>0.55449701628649917</v>
      </c>
      <c r="AG32" s="11">
        <f>-'OddsRatio_working_3-way'!U32/(3*'OddsRatio_working_3-way'!X32^(1/3))*COS(('OddsRatio_working_3-way'!Y32+2*PI())/3)</f>
        <v>-0.45115834567148216</v>
      </c>
      <c r="AH32" s="11">
        <f>-'OddsRatio_working_3-way'!U32/(3*'OddsRatio_working_3-way'!X32^(1/3))*COS(('OddsRatio_working_3-way'!Y32+4*PI())/3)</f>
        <v>-0.10333867061501704</v>
      </c>
      <c r="AI32" s="11">
        <f>'OddsRatio_working_3-way'!U32/(3*'OddsRatio_working_3-way'!X32^(1/3))*SIN(('OddsRatio_working_3-way'!Y32)/3)</f>
        <v>-0.20081378302329836</v>
      </c>
      <c r="AJ32" s="11">
        <f>'OddsRatio_working_3-way'!U32/(3*'OddsRatio_working_3-way'!X32^(1/3))*SIN(('OddsRatio_working_3-way'!Y32+2*PI())/3)</f>
        <v>-0.37980161091513259</v>
      </c>
      <c r="AK32" s="11">
        <f>'OddsRatio_working_3-way'!U32/(3*'OddsRatio_working_3-way'!X32^(1/3))*SIN(('OddsRatio_working_3-way'!Y32+4*PI())/3)</f>
        <v>0.58061539393843098</v>
      </c>
      <c r="AL32" s="11">
        <f>'OddsRatio_working_3-way'!Z32+'OddsRatio_working_3-way'!AF32</f>
        <v>1.1089940325729983</v>
      </c>
      <c r="AM32" s="11">
        <f>'OddsRatio_working_3-way'!AA32+'OddsRatio_working_3-way'!AG32</f>
        <v>-0.90231669134296433</v>
      </c>
      <c r="AN32" s="11">
        <f>'OddsRatio_working_3-way'!AB32+'OddsRatio_working_3-way'!AH32</f>
        <v>-0.20667734123003409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1.1089940325729983</v>
      </c>
      <c r="AS32" s="11">
        <f>IF(('OddsRatio_working_3-way'!X32=0),IF(Q32&gt;0,-Q32^(1/3),(-Q32)^(1/3)),'OddsRatio_working_3-way'!AM32-'OddsRatio_working_3-way'!R32/3)</f>
        <v>-0.90231669134296433</v>
      </c>
      <c r="AT32" s="11">
        <f>IF(('OddsRatio_working_3-way'!X32=0),IF(Q32&gt;0,-Q32^(1/3),(-Q32)^(1/3)),'OddsRatio_working_3-way'!AN32-'OddsRatio_working_3-way'!R32/3)</f>
        <v>-0.20667734123003409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3.16</v>
      </c>
      <c r="C33" s="4">
        <f>IF('True_Odds_Calculator_3-way'!C34="","",'True_Odds_Calculator_3-way'!C34)</f>
        <v>2.3199999999999998</v>
      </c>
      <c r="D33" s="9">
        <f t="shared" si="13"/>
        <v>0.29416759805745024</v>
      </c>
      <c r="E33" s="9">
        <f t="shared" si="14"/>
        <v>0.2970396557795193</v>
      </c>
      <c r="F33" s="9">
        <f t="shared" si="15"/>
        <v>0.40879274616303019</v>
      </c>
      <c r="G33" s="9">
        <f t="shared" si="16"/>
        <v>1.0956267874459922</v>
      </c>
      <c r="H33" s="9">
        <f t="shared" si="17"/>
        <v>3.3994226645067225</v>
      </c>
      <c r="I33" s="9">
        <f t="shared" si="18"/>
        <v>3.3665538608833434</v>
      </c>
      <c r="J33" s="9">
        <f t="shared" si="19"/>
        <v>2.4462273594287094</v>
      </c>
      <c r="K33" s="11">
        <f t="shared" si="20"/>
        <v>0.31347962382445144</v>
      </c>
      <c r="L33" s="11">
        <f t="shared" si="21"/>
        <v>0.31645569620253161</v>
      </c>
      <c r="M33" s="11">
        <f t="shared" si="22"/>
        <v>0.43103448275862072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-0.2669967940516863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0.24244727562808813</v>
      </c>
      <c r="Q33" s="11">
        <f>2*'OddsRatio_working_3-way'!K33*'OddsRatio_working_3-way'!L33*'OddsRatio_working_3-way'!M33</f>
        <v>8.5519321209202165E-2</v>
      </c>
      <c r="R33" s="11">
        <f t="shared" si="23"/>
        <v>0</v>
      </c>
      <c r="S33" s="11">
        <f t="shared" si="24"/>
        <v>-0.90805313408053212</v>
      </c>
      <c r="T33" s="11">
        <f t="shared" si="25"/>
        <v>-0.32030092912893549</v>
      </c>
      <c r="U33" s="11">
        <f>'OddsRatio_working_3-way'!S33-'OddsRatio_working_3-way'!R33^2/3</f>
        <v>-0.90805313408053212</v>
      </c>
      <c r="V33" s="11">
        <f>'OddsRatio_working_3-way'!S33*'OddsRatio_working_3-way'!R33/3-2*'OddsRatio_working_3-way'!R33^3/27-'OddsRatio_working_3-way'!T33</f>
        <v>0.32030092912893549</v>
      </c>
      <c r="W33" s="11">
        <f>'OddsRatio_working_3-way'!V33^2+4*'OddsRatio_working_3-way'!U33^3/27</f>
        <v>-8.3324616288214665E-3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0.16652713504837643</v>
      </c>
      <c r="Y33" s="11">
        <f>IF('OddsRatio_working_3-way'!W33&gt;=0,IF('OddsRatio_working_3-way'!V33+SQRT('OddsRatio_working_3-way'!W33)&gt;0,0,PI()),ACOS('OddsRatio_working_3-way'!V33/(2*'OddsRatio_working_3-way'!X33)))</f>
        <v>0.2776292051467435</v>
      </c>
      <c r="Z33" s="11">
        <f>'OddsRatio_working_3-way'!X33^(1/3)*COS('OddsRatio_working_3-way'!Y33/3)</f>
        <v>0.54781339372299609</v>
      </c>
      <c r="AA33" s="11">
        <f>'OddsRatio_working_3-way'!X33^(1/3)*COS(('OddsRatio_working_3-way'!Y33+2*PI())/3)</f>
        <v>-0.31793677480150789</v>
      </c>
      <c r="AB33" s="11">
        <f>'OddsRatio_working_3-way'!X33^(1/3)*COS(('OddsRatio_working_3-way'!Y33+4*PI())/3)</f>
        <v>-0.22987661892148797</v>
      </c>
      <c r="AC33" s="11">
        <f>'OddsRatio_working_3-way'!X33^(1/3)*SIN('OddsRatio_working_3-way'!Y33/3)</f>
        <v>5.0841554702209947E-2</v>
      </c>
      <c r="AD33" s="11">
        <f>'OddsRatio_working_3-way'!X33^(1/3)*SIN(('OddsRatio_working_3-way'!Y33+2*PI())/3)</f>
        <v>0.44899953814637639</v>
      </c>
      <c r="AE33" s="11">
        <f>'OddsRatio_working_3-way'!X33^(1/3)*SIN(('OddsRatio_working_3-way'!Y33+4*PI())/3)</f>
        <v>-0.4998410928485863</v>
      </c>
      <c r="AF33" s="11">
        <f>-'OddsRatio_working_3-way'!U33/(3*'OddsRatio_working_3-way'!X33^(1/3))*COS(('OddsRatio_working_3-way'!Y33)/3)</f>
        <v>0.54781339372299598</v>
      </c>
      <c r="AG33" s="11">
        <f>-'OddsRatio_working_3-way'!U33/(3*'OddsRatio_working_3-way'!X33^(1/3))*COS(('OddsRatio_working_3-way'!Y33+2*PI())/3)</f>
        <v>-0.31793677480150784</v>
      </c>
      <c r="AH33" s="11">
        <f>-'OddsRatio_working_3-way'!U33/(3*'OddsRatio_working_3-way'!X33^(1/3))*COS(('OddsRatio_working_3-way'!Y33+4*PI())/3)</f>
        <v>-0.22987661892148795</v>
      </c>
      <c r="AI33" s="11">
        <f>'OddsRatio_working_3-way'!U33/(3*'OddsRatio_working_3-way'!X33^(1/3))*SIN(('OddsRatio_working_3-way'!Y33)/3)</f>
        <v>-5.084155470220994E-2</v>
      </c>
      <c r="AJ33" s="11">
        <f>'OddsRatio_working_3-way'!U33/(3*'OddsRatio_working_3-way'!X33^(1/3))*SIN(('OddsRatio_working_3-way'!Y33+2*PI())/3)</f>
        <v>-0.44899953814637628</v>
      </c>
      <c r="AK33" s="11">
        <f>'OddsRatio_working_3-way'!U33/(3*'OddsRatio_working_3-way'!X33^(1/3))*SIN(('OddsRatio_working_3-way'!Y33+4*PI())/3)</f>
        <v>0.49984109284858619</v>
      </c>
      <c r="AL33" s="11">
        <f>'OddsRatio_working_3-way'!Z33+'OddsRatio_working_3-way'!AF33</f>
        <v>1.0956267874459922</v>
      </c>
      <c r="AM33" s="11">
        <f>'OddsRatio_working_3-way'!AA33+'OddsRatio_working_3-way'!AG33</f>
        <v>-0.63587354960301568</v>
      </c>
      <c r="AN33" s="11">
        <f>'OddsRatio_working_3-way'!AB33+'OddsRatio_working_3-way'!AH33</f>
        <v>-0.45975323784297595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1.0956267874459922</v>
      </c>
      <c r="AS33" s="11">
        <f>IF(('OddsRatio_working_3-way'!X33=0),IF(Q33&gt;0,-Q33^(1/3),(-Q33)^(1/3)),'OddsRatio_working_3-way'!AM33-'OddsRatio_working_3-way'!R33/3)</f>
        <v>-0.63587354960301568</v>
      </c>
      <c r="AT33" s="11">
        <f>IF(('OddsRatio_working_3-way'!X33=0),IF(Q33&gt;0,-Q33^(1/3),(-Q33)^(1/3)),'OddsRatio_working_3-way'!AN33-'OddsRatio_working_3-way'!R33/3)</f>
        <v>-0.45975323784297595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2.25</v>
      </c>
      <c r="B34" s="4">
        <f>IF('True_Odds_Calculator_3-way'!B35="","",'True_Odds_Calculator_3-way'!B35)</f>
        <v>3.22</v>
      </c>
      <c r="C34" s="4">
        <f>IF('True_Odds_Calculator_3-way'!C35="","",'True_Odds_Calculator_3-way'!C35)</f>
        <v>3.45</v>
      </c>
      <c r="D34" s="9">
        <f t="shared" si="13"/>
        <v>0.42773352411863719</v>
      </c>
      <c r="E34" s="9">
        <f t="shared" si="14"/>
        <v>0.2961981911773155</v>
      </c>
      <c r="F34" s="9">
        <f t="shared" si="15"/>
        <v>0.27606828470404732</v>
      </c>
      <c r="G34" s="9">
        <f t="shared" si="16"/>
        <v>1.0703233552909683</v>
      </c>
      <c r="H34" s="9">
        <f t="shared" si="17"/>
        <v>2.3379041941137109</v>
      </c>
      <c r="I34" s="9">
        <f t="shared" si="18"/>
        <v>3.3761178487459498</v>
      </c>
      <c r="J34" s="9">
        <f t="shared" si="19"/>
        <v>3.6222922204628722</v>
      </c>
      <c r="K34" s="11">
        <f t="shared" si="20"/>
        <v>0.44444444444444442</v>
      </c>
      <c r="L34" s="11">
        <f t="shared" si="21"/>
        <v>0.3105590062111801</v>
      </c>
      <c r="M34" s="11">
        <f t="shared" si="22"/>
        <v>0.28985507246376813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-0.27200168031926075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0.23684500055010443</v>
      </c>
      <c r="Q34" s="11">
        <f>2*'OddsRatio_working_3-way'!K34*'OddsRatio_working_3-way'!L34*'OddsRatio_working_3-way'!M34</f>
        <v>8.0015202888548811E-2</v>
      </c>
      <c r="R34" s="11">
        <f t="shared" si="23"/>
        <v>0</v>
      </c>
      <c r="S34" s="11">
        <f t="shared" si="24"/>
        <v>-0.8707482993197273</v>
      </c>
      <c r="T34" s="11">
        <f t="shared" si="25"/>
        <v>-0.29417172274315118</v>
      </c>
      <c r="U34" s="11">
        <f>'OddsRatio_working_3-way'!S34-'OddsRatio_working_3-way'!R34^2/3</f>
        <v>-0.8707482993197273</v>
      </c>
      <c r="V34" s="11">
        <f>'OddsRatio_working_3-way'!S34*'OddsRatio_working_3-way'!R34/3-2*'OddsRatio_working_3-way'!R34^3/27-'OddsRatio_working_3-way'!T34</f>
        <v>0.29417172274315118</v>
      </c>
      <c r="W34" s="11">
        <f>'OddsRatio_working_3-way'!V34^2+4*'OddsRatio_working_3-way'!U34^3/27</f>
        <v>-1.1270942006282467E-2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0.15637130848397018</v>
      </c>
      <c r="Y34" s="11">
        <f>IF('OddsRatio_working_3-way'!W34&gt;=0,IF('OddsRatio_working_3-way'!V34+SQRT('OddsRatio_working_3-way'!W34)&gt;0,0,PI()),ACOS('OddsRatio_working_3-way'!V34/(2*'OddsRatio_working_3-way'!X34)))</f>
        <v>0.34634643409536636</v>
      </c>
      <c r="Z34" s="11">
        <f>'OddsRatio_working_3-way'!X34^(1/3)*COS('OddsRatio_working_3-way'!Y34/3)</f>
        <v>0.53516167764548417</v>
      </c>
      <c r="AA34" s="11">
        <f>'OddsRatio_working_3-way'!X34^(1/3)*COS(('OddsRatio_working_3-way'!Y34+2*PI())/3)</f>
        <v>-0.32132615410403004</v>
      </c>
      <c r="AB34" s="11">
        <f>'OddsRatio_working_3-way'!X34^(1/3)*COS(('OddsRatio_working_3-way'!Y34+4*PI())/3)</f>
        <v>-0.21383552354145424</v>
      </c>
      <c r="AC34" s="11">
        <f>'OddsRatio_working_3-way'!X34^(1/3)*SIN('OddsRatio_working_3-way'!Y34/3)</f>
        <v>6.2059744490665765E-2</v>
      </c>
      <c r="AD34" s="11">
        <f>'OddsRatio_working_3-way'!X34^(1/3)*SIN(('OddsRatio_working_3-way'!Y34+2*PI())/3)</f>
        <v>0.43243373572755511</v>
      </c>
      <c r="AE34" s="11">
        <f>'OddsRatio_working_3-way'!X34^(1/3)*SIN(('OddsRatio_working_3-way'!Y34+4*PI())/3)</f>
        <v>-0.49449348021822087</v>
      </c>
      <c r="AF34" s="11">
        <f>-'OddsRatio_working_3-way'!U34/(3*'OddsRatio_working_3-way'!X34^(1/3))*COS(('OddsRatio_working_3-way'!Y34)/3)</f>
        <v>0.53516167764548406</v>
      </c>
      <c r="AG34" s="11">
        <f>-'OddsRatio_working_3-way'!U34/(3*'OddsRatio_working_3-way'!X34^(1/3))*COS(('OddsRatio_working_3-way'!Y34+2*PI())/3)</f>
        <v>-0.32132615410402993</v>
      </c>
      <c r="AH34" s="11">
        <f>-'OddsRatio_working_3-way'!U34/(3*'OddsRatio_working_3-way'!X34^(1/3))*COS(('OddsRatio_working_3-way'!Y34+4*PI())/3)</f>
        <v>-0.21383552354145421</v>
      </c>
      <c r="AI34" s="11">
        <f>'OddsRatio_working_3-way'!U34/(3*'OddsRatio_working_3-way'!X34^(1/3))*SIN(('OddsRatio_working_3-way'!Y34)/3)</f>
        <v>-6.2059744490665751E-2</v>
      </c>
      <c r="AJ34" s="11">
        <f>'OddsRatio_working_3-way'!U34/(3*'OddsRatio_working_3-way'!X34^(1/3))*SIN(('OddsRatio_working_3-way'!Y34+2*PI())/3)</f>
        <v>-0.432433735727555</v>
      </c>
      <c r="AK34" s="11">
        <f>'OddsRatio_working_3-way'!U34/(3*'OddsRatio_working_3-way'!X34^(1/3))*SIN(('OddsRatio_working_3-way'!Y34+4*PI())/3)</f>
        <v>0.49449348021822076</v>
      </c>
      <c r="AL34" s="11">
        <f>'OddsRatio_working_3-way'!Z34+'OddsRatio_working_3-way'!AF34</f>
        <v>1.0703233552909683</v>
      </c>
      <c r="AM34" s="11">
        <f>'OddsRatio_working_3-way'!AA34+'OddsRatio_working_3-way'!AG34</f>
        <v>-0.64265230820805996</v>
      </c>
      <c r="AN34" s="11">
        <f>'OddsRatio_working_3-way'!AB34+'OddsRatio_working_3-way'!AH34</f>
        <v>-0.42767104708290848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1.0703233552909683</v>
      </c>
      <c r="AS34" s="11">
        <f>IF(('OddsRatio_working_3-way'!X34=0),IF(Q34&gt;0,-Q34^(1/3),(-Q34)^(1/3)),'OddsRatio_working_3-way'!AM34-'OddsRatio_working_3-way'!R34/3)</f>
        <v>-0.64265230820805996</v>
      </c>
      <c r="AT34" s="11">
        <f>IF(('OddsRatio_working_3-way'!X34=0),IF(Q34&gt;0,-Q34^(1/3),(-Q34)^(1/3)),'OddsRatio_working_3-way'!AN34-'OddsRatio_working_3-way'!R34/3)</f>
        <v>-0.42767104708290848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4.5599999999999996</v>
      </c>
      <c r="C35" s="4">
        <f>IF('True_Odds_Calculator_3-way'!C36="","",'True_Odds_Calculator_3-way'!C36)</f>
        <v>7.39</v>
      </c>
      <c r="D35" s="9">
        <f t="shared" si="13"/>
        <v>0.67303854974457356</v>
      </c>
      <c r="E35" s="9">
        <f t="shared" si="14"/>
        <v>0.2028169038869729</v>
      </c>
      <c r="F35" s="9">
        <f t="shared" si="15"/>
        <v>0.12414454636845346</v>
      </c>
      <c r="G35" s="9">
        <f t="shared" si="16"/>
        <v>1.1040886222757709</v>
      </c>
      <c r="H35" s="9">
        <f t="shared" si="17"/>
        <v>1.4857989938013392</v>
      </c>
      <c r="I35" s="9">
        <f t="shared" si="18"/>
        <v>4.9305554953017445</v>
      </c>
      <c r="J35" s="9">
        <f t="shared" si="19"/>
        <v>8.0551262963421753</v>
      </c>
      <c r="K35" s="11">
        <f t="shared" si="20"/>
        <v>0.69444444444444442</v>
      </c>
      <c r="L35" s="11">
        <f t="shared" si="21"/>
        <v>0.2192982456140351</v>
      </c>
      <c r="M35" s="11">
        <f t="shared" si="22"/>
        <v>0.13531799729364005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-0.20626795337464099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0.21411336377328832</v>
      </c>
      <c r="Q35" s="11">
        <f>2*'OddsRatio_working_3-way'!K35*'OddsRatio_working_3-way'!L35*'OddsRatio_working_3-way'!M35</f>
        <v>4.1215276953472241E-2</v>
      </c>
      <c r="R35" s="11">
        <f t="shared" si="23"/>
        <v>0</v>
      </c>
      <c r="S35" s="11">
        <f t="shared" si="24"/>
        <v>-1.0380350426243763</v>
      </c>
      <c r="T35" s="11">
        <f t="shared" si="25"/>
        <v>-0.19981425267071726</v>
      </c>
      <c r="U35" s="11">
        <f>'OddsRatio_working_3-way'!S35-'OddsRatio_working_3-way'!R35^2/3</f>
        <v>-1.0380350426243763</v>
      </c>
      <c r="V35" s="11">
        <f>'OddsRatio_working_3-way'!S35*'OddsRatio_working_3-way'!R35/3-2*'OddsRatio_working_3-way'!R35^3/27-'OddsRatio_working_3-way'!T35</f>
        <v>0.19981425267071726</v>
      </c>
      <c r="W35" s="11">
        <f>'OddsRatio_working_3-way'!V35^2+4*'OddsRatio_working_3-way'!U35^3/27</f>
        <v>-0.12577798964743908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0.20353361222277042</v>
      </c>
      <c r="Y35" s="11">
        <f>IF('OddsRatio_working_3-way'!W35&gt;=0,IF('OddsRatio_working_3-way'!V35+SQRT('OddsRatio_working_3-way'!W35)&gt;0,0,PI()),ACOS('OddsRatio_working_3-way'!V35/(2*'OddsRatio_working_3-way'!X35)))</f>
        <v>1.0577162654974073</v>
      </c>
      <c r="Z35" s="11">
        <f>'OddsRatio_working_3-way'!X35^(1/3)*COS('OddsRatio_working_3-way'!Y35/3)</f>
        <v>0.55204431113788544</v>
      </c>
      <c r="AA35" s="11">
        <f>'OddsRatio_working_3-way'!X35^(1/3)*COS(('OddsRatio_working_3-way'!Y35+2*PI())/3)</f>
        <v>-0.45193142070673259</v>
      </c>
      <c r="AB35" s="11">
        <f>'OddsRatio_working_3-way'!X35^(1/3)*COS(('OddsRatio_working_3-way'!Y35+4*PI())/3)</f>
        <v>-0.10011289043115268</v>
      </c>
      <c r="AC35" s="11">
        <f>'OddsRatio_working_3-way'!X35^(1/3)*SIN('OddsRatio_working_3-way'!Y35/3)</f>
        <v>0.20312252316050453</v>
      </c>
      <c r="AD35" s="11">
        <f>'OddsRatio_working_3-way'!X35^(1/3)*SIN(('OddsRatio_working_3-way'!Y35+2*PI())/3)</f>
        <v>0.37652313587983727</v>
      </c>
      <c r="AE35" s="11">
        <f>'OddsRatio_working_3-way'!X35^(1/3)*SIN(('OddsRatio_working_3-way'!Y35+4*PI())/3)</f>
        <v>-0.57964565904034171</v>
      </c>
      <c r="AF35" s="11">
        <f>-'OddsRatio_working_3-way'!U35/(3*'OddsRatio_working_3-way'!X35^(1/3))*COS(('OddsRatio_working_3-way'!Y35)/3)</f>
        <v>0.55204431113788532</v>
      </c>
      <c r="AG35" s="11">
        <f>-'OddsRatio_working_3-way'!U35/(3*'OddsRatio_working_3-way'!X35^(1/3))*COS(('OddsRatio_working_3-way'!Y35+2*PI())/3)</f>
        <v>-0.45193142070673253</v>
      </c>
      <c r="AH35" s="11">
        <f>-'OddsRatio_working_3-way'!U35/(3*'OddsRatio_working_3-way'!X35^(1/3))*COS(('OddsRatio_working_3-way'!Y35+4*PI())/3)</f>
        <v>-0.10011289043115267</v>
      </c>
      <c r="AI35" s="11">
        <f>'OddsRatio_working_3-way'!U35/(3*'OddsRatio_working_3-way'!X35^(1/3))*SIN(('OddsRatio_working_3-way'!Y35)/3)</f>
        <v>-0.2031225231605045</v>
      </c>
      <c r="AJ35" s="11">
        <f>'OddsRatio_working_3-way'!U35/(3*'OddsRatio_working_3-way'!X35^(1/3))*SIN(('OddsRatio_working_3-way'!Y35+2*PI())/3)</f>
        <v>-0.37652313587983716</v>
      </c>
      <c r="AK35" s="11">
        <f>'OddsRatio_working_3-way'!U35/(3*'OddsRatio_working_3-way'!X35^(1/3))*SIN(('OddsRatio_working_3-way'!Y35+4*PI())/3)</f>
        <v>0.5796456590403416</v>
      </c>
      <c r="AL35" s="11">
        <f>'OddsRatio_working_3-way'!Z35+'OddsRatio_working_3-way'!AF35</f>
        <v>1.1040886222757709</v>
      </c>
      <c r="AM35" s="11">
        <f>'OddsRatio_working_3-way'!AA35+'OddsRatio_working_3-way'!AG35</f>
        <v>-0.90386284141346507</v>
      </c>
      <c r="AN35" s="11">
        <f>'OddsRatio_working_3-way'!AB35+'OddsRatio_working_3-way'!AH35</f>
        <v>-0.20022578086230536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1.1040886222757709</v>
      </c>
      <c r="AS35" s="11">
        <f>IF(('OddsRatio_working_3-way'!X35=0),IF(Q35&gt;0,-Q35^(1/3),(-Q35)^(1/3)),'OddsRatio_working_3-way'!AM35-'OddsRatio_working_3-way'!R35/3)</f>
        <v>-0.90386284141346507</v>
      </c>
      <c r="AT35" s="11">
        <f>IF(('OddsRatio_working_3-way'!X35=0),IF(Q35&gt;0,-Q35^(1/3),(-Q35)^(1/3)),'OddsRatio_working_3-way'!AN35-'OddsRatio_working_3-way'!R35/3)</f>
        <v>-0.20022578086230536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1.56</v>
      </c>
      <c r="B36" s="4">
        <f>IF('True_Odds_Calculator_3-way'!B37="","",'True_Odds_Calculator_3-way'!B37)</f>
        <v>4.2699999999999996</v>
      </c>
      <c r="C36" s="4">
        <f>IF('True_Odds_Calculator_3-way'!C37="","",'True_Odds_Calculator_3-way'!C37)</f>
        <v>6.25</v>
      </c>
      <c r="D36" s="9">
        <f t="shared" si="13"/>
        <v>0.62587955619699098</v>
      </c>
      <c r="E36" s="9">
        <f t="shared" si="14"/>
        <v>0.22269523694493215</v>
      </c>
      <c r="F36" s="9">
        <f t="shared" si="15"/>
        <v>0.15142520685807692</v>
      </c>
      <c r="G36" s="9">
        <f t="shared" si="16"/>
        <v>1.0674133936187089</v>
      </c>
      <c r="H36" s="9">
        <f t="shared" si="17"/>
        <v>1.5977515004264773</v>
      </c>
      <c r="I36" s="9">
        <f t="shared" si="18"/>
        <v>4.4904417971331778</v>
      </c>
      <c r="J36" s="9">
        <f t="shared" si="19"/>
        <v>6.6039203164982219</v>
      </c>
      <c r="K36" s="11">
        <f t="shared" si="20"/>
        <v>0.64102564102564097</v>
      </c>
      <c r="L36" s="11">
        <f t="shared" si="21"/>
        <v>0.23419203747072601</v>
      </c>
      <c r="M36" s="11">
        <f t="shared" si="22"/>
        <v>0.16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-0.2309205548549812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0.21809884104966071</v>
      </c>
      <c r="Q36" s="11">
        <f>2*'OddsRatio_working_3-way'!K36*'OddsRatio_working_3-way'!L36*'OddsRatio_working_3-way'!M36</f>
        <v>4.8039392301687384E-2</v>
      </c>
      <c r="R36" s="11">
        <f t="shared" si="23"/>
        <v>0</v>
      </c>
      <c r="S36" s="11">
        <f t="shared" si="24"/>
        <v>-0.94447564958705144</v>
      </c>
      <c r="T36" s="11">
        <f t="shared" si="25"/>
        <v>-0.20803428405001134</v>
      </c>
      <c r="U36" s="11">
        <f>'OddsRatio_working_3-way'!S36-'OddsRatio_working_3-way'!R36^2/3</f>
        <v>-0.94447564958705144</v>
      </c>
      <c r="V36" s="11">
        <f>'OddsRatio_working_3-way'!S36*'OddsRatio_working_3-way'!R36/3-2*'OddsRatio_working_3-way'!R36^3/27-'OddsRatio_working_3-way'!T36</f>
        <v>0.20803428405001134</v>
      </c>
      <c r="W36" s="11">
        <f>'OddsRatio_working_3-way'!V36^2+4*'OddsRatio_working_3-way'!U36^3/27</f>
        <v>-8.1537237435751198E-2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0.17664618646885077</v>
      </c>
      <c r="Y36" s="11">
        <f>IF('OddsRatio_working_3-way'!W36&gt;=0,IF('OddsRatio_working_3-way'!V36+SQRT('OddsRatio_working_3-way'!W36)&gt;0,0,PI()),ACOS('OddsRatio_working_3-way'!V36/(2*'OddsRatio_working_3-way'!X36)))</f>
        <v>0.94116782342633987</v>
      </c>
      <c r="Z36" s="11">
        <f>'OddsRatio_working_3-way'!X36^(1/3)*COS('OddsRatio_working_3-way'!Y36/3)</f>
        <v>0.53370669680935434</v>
      </c>
      <c r="AA36" s="11">
        <f>'OddsRatio_working_3-way'!X36^(1/3)*COS(('OddsRatio_working_3-way'!Y36+2*PI())/3)</f>
        <v>-0.41680928770818959</v>
      </c>
      <c r="AB36" s="11">
        <f>'OddsRatio_working_3-way'!X36^(1/3)*COS(('OddsRatio_working_3-way'!Y36+4*PI())/3)</f>
        <v>-0.11689740910116471</v>
      </c>
      <c r="AC36" s="11">
        <f>'OddsRatio_working_3-way'!X36^(1/3)*SIN('OddsRatio_working_3-way'!Y36/3)</f>
        <v>0.1731542038469322</v>
      </c>
      <c r="AD36" s="11">
        <f>'OddsRatio_working_3-way'!X36^(1/3)*SIN(('OddsRatio_working_3-way'!Y36+2*PI())/3)</f>
        <v>0.3756264556833141</v>
      </c>
      <c r="AE36" s="11">
        <f>'OddsRatio_working_3-way'!X36^(1/3)*SIN(('OddsRatio_working_3-way'!Y36+4*PI())/3)</f>
        <v>-0.54878065953024624</v>
      </c>
      <c r="AF36" s="11">
        <f>-'OddsRatio_working_3-way'!U36/(3*'OddsRatio_working_3-way'!X36^(1/3))*COS(('OddsRatio_working_3-way'!Y36)/3)</f>
        <v>0.53370669680935445</v>
      </c>
      <c r="AG36" s="11">
        <f>-'OddsRatio_working_3-way'!U36/(3*'OddsRatio_working_3-way'!X36^(1/3))*COS(('OddsRatio_working_3-way'!Y36+2*PI())/3)</f>
        <v>-0.41680928770818965</v>
      </c>
      <c r="AH36" s="11">
        <f>-'OddsRatio_working_3-way'!U36/(3*'OddsRatio_working_3-way'!X36^(1/3))*COS(('OddsRatio_working_3-way'!Y36+4*PI())/3)</f>
        <v>-0.11689740910116472</v>
      </c>
      <c r="AI36" s="11">
        <f>'OddsRatio_working_3-way'!U36/(3*'OddsRatio_working_3-way'!X36^(1/3))*SIN(('OddsRatio_working_3-way'!Y36)/3)</f>
        <v>-0.17315420384693225</v>
      </c>
      <c r="AJ36" s="11">
        <f>'OddsRatio_working_3-way'!U36/(3*'OddsRatio_working_3-way'!X36^(1/3))*SIN(('OddsRatio_working_3-way'!Y36+2*PI())/3)</f>
        <v>-0.37562645568331415</v>
      </c>
      <c r="AK36" s="11">
        <f>'OddsRatio_working_3-way'!U36/(3*'OddsRatio_working_3-way'!X36^(1/3))*SIN(('OddsRatio_working_3-way'!Y36+4*PI())/3)</f>
        <v>0.54878065953024635</v>
      </c>
      <c r="AL36" s="11">
        <f>'OddsRatio_working_3-way'!Z36+'OddsRatio_working_3-way'!AF36</f>
        <v>1.0674133936187089</v>
      </c>
      <c r="AM36" s="11">
        <f>'OddsRatio_working_3-way'!AA36+'OddsRatio_working_3-way'!AG36</f>
        <v>-0.83361857541637918</v>
      </c>
      <c r="AN36" s="11">
        <f>'OddsRatio_working_3-way'!AB36+'OddsRatio_working_3-way'!AH36</f>
        <v>-0.23379481820232945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1.0674133936187089</v>
      </c>
      <c r="AS36" s="11">
        <f>IF(('OddsRatio_working_3-way'!X36=0),IF(Q36&gt;0,-Q36^(1/3),(-Q36)^(1/3)),'OddsRatio_working_3-way'!AM36-'OddsRatio_working_3-way'!R36/3)</f>
        <v>-0.83361857541637918</v>
      </c>
      <c r="AT36" s="11">
        <f>IF(('OddsRatio_working_3-way'!X36=0),IF(Q36&gt;0,-Q36^(1/3),(-Q36)^(1/3)),'OddsRatio_working_3-way'!AN36-'OddsRatio_working_3-way'!R36/3)</f>
        <v>-0.23379481820232945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5.66</v>
      </c>
      <c r="B37" s="4">
        <f>IF('True_Odds_Calculator_3-way'!B38="","",'True_Odds_Calculator_3-way'!B38)</f>
        <v>3.9</v>
      </c>
      <c r="C37" s="4">
        <f>IF('True_Odds_Calculator_3-way'!C38="","",'True_Odds_Calculator_3-way'!C38)</f>
        <v>1.65</v>
      </c>
      <c r="D37" s="9">
        <f t="shared" si="13"/>
        <v>0.16691026588067426</v>
      </c>
      <c r="E37" s="9">
        <f t="shared" si="14"/>
        <v>0.24353781604751726</v>
      </c>
      <c r="F37" s="9">
        <f t="shared" si="15"/>
        <v>0.58955191807180851</v>
      </c>
      <c r="G37" s="9">
        <f t="shared" si="16"/>
        <v>1.0710822375866145</v>
      </c>
      <c r="H37" s="9">
        <f t="shared" si="17"/>
        <v>5.991243227153622</v>
      </c>
      <c r="I37" s="9">
        <f t="shared" si="18"/>
        <v>4.1061384890011805</v>
      </c>
      <c r="J37" s="9">
        <f t="shared" si="19"/>
        <v>1.6962034544312994</v>
      </c>
      <c r="K37" s="11">
        <f t="shared" si="20"/>
        <v>0.17667844522968199</v>
      </c>
      <c r="L37" s="11">
        <f t="shared" si="21"/>
        <v>0.25641025641025644</v>
      </c>
      <c r="M37" s="11">
        <f t="shared" si="22"/>
        <v>0.60606060606060608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-0.24117500089231536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0.22541259290375895</v>
      </c>
      <c r="Q37" s="11">
        <f>2*'OddsRatio_working_3-way'!K37*'OddsRatio_working_3-way'!L37*'OddsRatio_working_3-way'!M37</f>
        <v>5.491171568910086E-2</v>
      </c>
      <c r="R37" s="11">
        <f t="shared" si="23"/>
        <v>0</v>
      </c>
      <c r="S37" s="11">
        <f t="shared" si="24"/>
        <v>-0.93464327591898999</v>
      </c>
      <c r="T37" s="11">
        <f t="shared" si="25"/>
        <v>-0.22768411106430944</v>
      </c>
      <c r="U37" s="11">
        <f>'OddsRatio_working_3-way'!S37-'OddsRatio_working_3-way'!R37^2/3</f>
        <v>-0.93464327591898999</v>
      </c>
      <c r="V37" s="11">
        <f>'OddsRatio_working_3-way'!S37*'OddsRatio_working_3-way'!R37/3-2*'OddsRatio_working_3-way'!R37^3/27-'OddsRatio_working_3-way'!T37</f>
        <v>0.22768411106430944</v>
      </c>
      <c r="W37" s="11">
        <f>'OddsRatio_working_3-way'!V37^2+4*'OddsRatio_working_3-way'!U37^3/27</f>
        <v>-6.911774713441067E-2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0.17389494067220262</v>
      </c>
      <c r="Y37" s="11">
        <f>IF('OddsRatio_working_3-way'!W37&gt;=0,IF('OddsRatio_working_3-way'!V37+SQRT('OddsRatio_working_3-way'!W37)&gt;0,0,PI()),ACOS('OddsRatio_working_3-way'!V37/(2*'OddsRatio_working_3-way'!X37)))</f>
        <v>0.85706362309530715</v>
      </c>
      <c r="Z37" s="11">
        <f>'OddsRatio_working_3-way'!X37^(1/3)*COS('OddsRatio_working_3-way'!Y37/3)</f>
        <v>0.53554111879330712</v>
      </c>
      <c r="AA37" s="11">
        <f>'OddsRatio_working_3-way'!X37^(1/3)*COS(('OddsRatio_working_3-way'!Y37+2*PI())/3)</f>
        <v>-0.40399684739187536</v>
      </c>
      <c r="AB37" s="11">
        <f>'OddsRatio_working_3-way'!X37^(1/3)*COS(('OddsRatio_working_3-way'!Y37+4*PI())/3)</f>
        <v>-0.13154427140143193</v>
      </c>
      <c r="AC37" s="11">
        <f>'OddsRatio_working_3-way'!X37^(1/3)*SIN('OddsRatio_working_3-way'!Y37/3)</f>
        <v>0.15730056808948972</v>
      </c>
      <c r="AD37" s="11">
        <f>'OddsRatio_working_3-way'!X37^(1/3)*SIN(('OddsRatio_working_3-way'!Y37+2*PI())/3)</f>
        <v>0.38514192960139909</v>
      </c>
      <c r="AE37" s="11">
        <f>'OddsRatio_working_3-way'!X37^(1/3)*SIN(('OddsRatio_working_3-way'!Y37+4*PI())/3)</f>
        <v>-0.54244249769088859</v>
      </c>
      <c r="AF37" s="11">
        <f>-'OddsRatio_working_3-way'!U37/(3*'OddsRatio_working_3-way'!X37^(1/3))*COS(('OddsRatio_working_3-way'!Y37)/3)</f>
        <v>0.53554111879330724</v>
      </c>
      <c r="AG37" s="11">
        <f>-'OddsRatio_working_3-way'!U37/(3*'OddsRatio_working_3-way'!X37^(1/3))*COS(('OddsRatio_working_3-way'!Y37+2*PI())/3)</f>
        <v>-0.40399684739187541</v>
      </c>
      <c r="AH37" s="11">
        <f>-'OddsRatio_working_3-way'!U37/(3*'OddsRatio_working_3-way'!X37^(1/3))*COS(('OddsRatio_working_3-way'!Y37+4*PI())/3)</f>
        <v>-0.13154427140143196</v>
      </c>
      <c r="AI37" s="11">
        <f>'OddsRatio_working_3-way'!U37/(3*'OddsRatio_working_3-way'!X37^(1/3))*SIN(('OddsRatio_working_3-way'!Y37)/3)</f>
        <v>-0.15730056808948975</v>
      </c>
      <c r="AJ37" s="11">
        <f>'OddsRatio_working_3-way'!U37/(3*'OddsRatio_working_3-way'!X37^(1/3))*SIN(('OddsRatio_working_3-way'!Y37+2*PI())/3)</f>
        <v>-0.38514192960139915</v>
      </c>
      <c r="AK37" s="11">
        <f>'OddsRatio_working_3-way'!U37/(3*'OddsRatio_working_3-way'!X37^(1/3))*SIN(('OddsRatio_working_3-way'!Y37+4*PI())/3)</f>
        <v>0.5424424976908887</v>
      </c>
      <c r="AL37" s="11">
        <f>'OddsRatio_working_3-way'!Z37+'OddsRatio_working_3-way'!AF37</f>
        <v>1.0710822375866145</v>
      </c>
      <c r="AM37" s="11">
        <f>'OddsRatio_working_3-way'!AA37+'OddsRatio_working_3-way'!AG37</f>
        <v>-0.80799369478375072</v>
      </c>
      <c r="AN37" s="11">
        <f>'OddsRatio_working_3-way'!AB37+'OddsRatio_working_3-way'!AH37</f>
        <v>-0.26308854280286387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1.0710822375866145</v>
      </c>
      <c r="AS37" s="11">
        <f>IF(('OddsRatio_working_3-way'!X37=0),IF(Q37&gt;0,-Q37^(1/3),(-Q37)^(1/3)),'OddsRatio_working_3-way'!AM37-'OddsRatio_working_3-way'!R37/3)</f>
        <v>-0.80799369478375072</v>
      </c>
      <c r="AT37" s="11">
        <f>IF(('OddsRatio_working_3-way'!X37=0),IF(Q37&gt;0,-Q37^(1/3),(-Q37)^(1/3)),'OddsRatio_working_3-way'!AN37-'OddsRatio_working_3-way'!R37/3)</f>
        <v>-0.26308854280286387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2.83</v>
      </c>
      <c r="D40" s="9">
        <f t="shared" si="13"/>
        <v>0.36590115242906912</v>
      </c>
      <c r="E40" s="9">
        <f t="shared" si="14"/>
        <v>0.29187110093277624</v>
      </c>
      <c r="F40" s="9">
        <f t="shared" si="15"/>
        <v>0.34222774663815458</v>
      </c>
      <c r="G40" s="9">
        <f t="shared" si="16"/>
        <v>1.0502900286318946</v>
      </c>
      <c r="H40" s="9">
        <f t="shared" si="17"/>
        <v>2.732978547242626</v>
      </c>
      <c r="I40" s="9">
        <f t="shared" si="18"/>
        <v>3.4261699661396761</v>
      </c>
      <c r="J40" s="9">
        <f t="shared" si="19"/>
        <v>2.9220307523963669</v>
      </c>
      <c r="K40" s="11">
        <f t="shared" si="20"/>
        <v>0.37735849056603776</v>
      </c>
      <c r="L40" s="11">
        <f t="shared" si="21"/>
        <v>0.30211480362537763</v>
      </c>
      <c r="M40" s="11">
        <f t="shared" si="22"/>
        <v>0.35335689045936397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-0.28098731254792597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0.23324817827734334</v>
      </c>
      <c r="Q40" s="11">
        <f>2*'OddsRatio_working_3-way'!K40*'OddsRatio_working_3-way'!L40*'OddsRatio_working_3-way'!M40</f>
        <v>8.0569318921362126E-2</v>
      </c>
      <c r="R40" s="11">
        <f t="shared" si="23"/>
        <v>0</v>
      </c>
      <c r="S40" s="11">
        <f t="shared" si="24"/>
        <v>-0.83010217138384101</v>
      </c>
      <c r="T40" s="11">
        <f t="shared" si="25"/>
        <v>-0.28673650134156858</v>
      </c>
      <c r="U40" s="11">
        <f>'OddsRatio_working_3-way'!S40-'OddsRatio_working_3-way'!R40^2/3</f>
        <v>-0.83010217138384101</v>
      </c>
      <c r="V40" s="11">
        <f>'OddsRatio_working_3-way'!S40*'OddsRatio_working_3-way'!R40/3-2*'OddsRatio_working_3-way'!R40^3/27-'OddsRatio_working_3-way'!T40</f>
        <v>0.28673650134156858</v>
      </c>
      <c r="W40" s="11">
        <f>'OddsRatio_working_3-way'!V40^2+4*'OddsRatio_working_3-way'!U40^3/27</f>
        <v>-2.5226504418248141E-3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0.14555108350973223</v>
      </c>
      <c r="Y40" s="11">
        <f>IF('OddsRatio_working_3-way'!W40&gt;=0,IF('OddsRatio_working_3-way'!V40+SQRT('OddsRatio_working_3-way'!W40)&gt;0,0,PI()),ACOS('OddsRatio_working_3-way'!V40/(2*'OddsRatio_working_3-way'!X40)))</f>
        <v>0.17340506340424899</v>
      </c>
      <c r="Z40" s="11">
        <f>'OddsRatio_working_3-way'!X40^(1/3)*COS('OddsRatio_working_3-way'!Y40/3)</f>
        <v>0.5251450143159474</v>
      </c>
      <c r="AA40" s="11">
        <f>'OddsRatio_working_3-way'!X40^(1/3)*COS(('OddsRatio_working_3-way'!Y40+2*PI())/3)</f>
        <v>-0.28888938957758892</v>
      </c>
      <c r="AB40" s="11">
        <f>'OddsRatio_working_3-way'!X40^(1/3)*COS(('OddsRatio_working_3-way'!Y40+4*PI())/3)</f>
        <v>-0.23625562473835812</v>
      </c>
      <c r="AC40" s="11">
        <f>'OddsRatio_working_3-way'!X40^(1/3)*SIN('OddsRatio_working_3-way'!Y40/3)</f>
        <v>3.0388118298393343E-2</v>
      </c>
      <c r="AD40" s="11">
        <f>'OddsRatio_working_3-way'!X40^(1/3)*SIN(('OddsRatio_working_3-way'!Y40+2*PI())/3)</f>
        <v>0.43959486391915659</v>
      </c>
      <c r="AE40" s="11">
        <f>'OddsRatio_working_3-way'!X40^(1/3)*SIN(('OddsRatio_working_3-way'!Y40+4*PI())/3)</f>
        <v>-0.46998298221754992</v>
      </c>
      <c r="AF40" s="11">
        <f>-'OddsRatio_working_3-way'!U40/(3*'OddsRatio_working_3-way'!X40^(1/3))*COS(('OddsRatio_working_3-way'!Y40)/3)</f>
        <v>0.52514501431594729</v>
      </c>
      <c r="AG40" s="11">
        <f>-'OddsRatio_working_3-way'!U40/(3*'OddsRatio_working_3-way'!X40^(1/3))*COS(('OddsRatio_working_3-way'!Y40+2*PI())/3)</f>
        <v>-0.28888938957758886</v>
      </c>
      <c r="AH40" s="11">
        <f>-'OddsRatio_working_3-way'!U40/(3*'OddsRatio_working_3-way'!X40^(1/3))*COS(('OddsRatio_working_3-way'!Y40+4*PI())/3)</f>
        <v>-0.23625562473835809</v>
      </c>
      <c r="AI40" s="11">
        <f>'OddsRatio_working_3-way'!U40/(3*'OddsRatio_working_3-way'!X40^(1/3))*SIN(('OddsRatio_working_3-way'!Y40)/3)</f>
        <v>-3.0388118298393337E-2</v>
      </c>
      <c r="AJ40" s="11">
        <f>'OddsRatio_working_3-way'!U40/(3*'OddsRatio_working_3-way'!X40^(1/3))*SIN(('OddsRatio_working_3-way'!Y40+2*PI())/3)</f>
        <v>-0.43959486391915648</v>
      </c>
      <c r="AK40" s="11">
        <f>'OddsRatio_working_3-way'!U40/(3*'OddsRatio_working_3-way'!X40^(1/3))*SIN(('OddsRatio_working_3-way'!Y40+4*PI())/3)</f>
        <v>0.46998298221754981</v>
      </c>
      <c r="AL40" s="11">
        <f>'OddsRatio_working_3-way'!Z40+'OddsRatio_working_3-way'!AF40</f>
        <v>1.0502900286318946</v>
      </c>
      <c r="AM40" s="11">
        <f>'OddsRatio_working_3-way'!AA40+'OddsRatio_working_3-way'!AG40</f>
        <v>-0.57777877915517784</v>
      </c>
      <c r="AN40" s="11">
        <f>'OddsRatio_working_3-way'!AB40+'OddsRatio_working_3-way'!AH40</f>
        <v>-0.47251124947671619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1.0502900286318946</v>
      </c>
      <c r="AS40" s="11">
        <f>IF(('OddsRatio_working_3-way'!X40=0),IF(Q40&gt;0,-Q40^(1/3),(-Q40)^(1/3)),'OddsRatio_working_3-way'!AM40-'OddsRatio_working_3-way'!R40/3)</f>
        <v>-0.57777877915517784</v>
      </c>
      <c r="AT40" s="11">
        <f>IF(('OddsRatio_working_3-way'!X40=0),IF(Q40&gt;0,-Q40^(1/3),(-Q40)^(1/3)),'OddsRatio_working_3-way'!AN40-'OddsRatio_working_3-way'!R40/3)</f>
        <v>-0.47251124947671619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1.99</v>
      </c>
      <c r="B41" s="4">
        <f>IF('True_Odds_Calculator_3-way'!B40="","",'True_Odds_Calculator_3-way'!B40)</f>
        <v>3.34</v>
      </c>
      <c r="C41" s="4">
        <f>IF('True_Odds_Calculator_3-way'!C40="","",'True_Odds_Calculator_3-way'!C40)</f>
        <v>4.3099999999999996</v>
      </c>
      <c r="D41" s="9">
        <f t="shared" si="13"/>
        <v>0.48911436245905288</v>
      </c>
      <c r="E41" s="9">
        <f t="shared" si="14"/>
        <v>0.28828033826816479</v>
      </c>
      <c r="F41" s="9">
        <f t="shared" si="15"/>
        <v>0.2226052992727825</v>
      </c>
      <c r="G41" s="9">
        <f t="shared" si="16"/>
        <v>1.055062247470623</v>
      </c>
      <c r="H41" s="9">
        <f t="shared" si="17"/>
        <v>2.0445116249959168</v>
      </c>
      <c r="I41" s="9">
        <f t="shared" si="18"/>
        <v>3.4688456590812575</v>
      </c>
      <c r="J41" s="9">
        <f t="shared" si="19"/>
        <v>4.4922560391277617</v>
      </c>
      <c r="K41" s="11">
        <f t="shared" si="20"/>
        <v>0.50251256281407031</v>
      </c>
      <c r="L41" s="11">
        <f t="shared" si="21"/>
        <v>0.29940119760479045</v>
      </c>
      <c r="M41" s="11">
        <f t="shared" si="22"/>
        <v>0.23201856148491881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-0.26767156146962923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0.23178816962956411</v>
      </c>
      <c r="Q41" s="11">
        <f>2*'OddsRatio_working_3-way'!K41*'OddsRatio_working_3-way'!L41*'OddsRatio_working_3-way'!M41</f>
        <v>6.9815713743844612E-2</v>
      </c>
      <c r="R41" s="11">
        <f t="shared" si="23"/>
        <v>0</v>
      </c>
      <c r="S41" s="11">
        <f t="shared" si="24"/>
        <v>-0.86594245708042261</v>
      </c>
      <c r="T41" s="11">
        <f t="shared" si="25"/>
        <v>-0.26082604128928394</v>
      </c>
      <c r="U41" s="11">
        <f>'OddsRatio_working_3-way'!S41-'OddsRatio_working_3-way'!R41^2/3</f>
        <v>-0.86594245708042261</v>
      </c>
      <c r="V41" s="11">
        <f>'OddsRatio_working_3-way'!S41*'OddsRatio_working_3-way'!R41/3-2*'OddsRatio_working_3-way'!R41^3/27-'OddsRatio_working_3-way'!T41</f>
        <v>0.26082604128928394</v>
      </c>
      <c r="W41" s="11">
        <f>'OddsRatio_working_3-way'!V41^2+4*'OddsRatio_working_3-way'!U41^3/27</f>
        <v>-2.8167174797048319E-2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0.15507852737539743</v>
      </c>
      <c r="Y41" s="11">
        <f>IF('OddsRatio_working_3-way'!W41&gt;=0,IF('OddsRatio_working_3-way'!V41+SQRT('OddsRatio_working_3-way'!W41)&gt;0,0,PI()),ACOS('OddsRatio_working_3-way'!V41/(2*'OddsRatio_working_3-way'!X41)))</f>
        <v>0.57176303209145751</v>
      </c>
      <c r="Z41" s="11">
        <f>'OddsRatio_working_3-way'!X41^(1/3)*COS('OddsRatio_working_3-way'!Y41/3)</f>
        <v>0.52753112373531152</v>
      </c>
      <c r="AA41" s="11">
        <f>'OddsRatio_working_3-way'!X41^(1/3)*COS(('OddsRatio_working_3-way'!Y41+2*PI())/3)</f>
        <v>-0.35190635485265892</v>
      </c>
      <c r="AB41" s="11">
        <f>'OddsRatio_working_3-way'!X41^(1/3)*COS(('OddsRatio_working_3-way'!Y41+4*PI())/3)</f>
        <v>-0.17562476888265277</v>
      </c>
      <c r="AC41" s="11">
        <f>'OddsRatio_working_3-way'!X41^(1/3)*SIN('OddsRatio_working_3-way'!Y41/3)</f>
        <v>0.10177622111295744</v>
      </c>
      <c r="AD41" s="11">
        <f>'OddsRatio_working_3-way'!X41^(1/3)*SIN(('OddsRatio_working_3-way'!Y41+2*PI())/3)</f>
        <v>0.40596724388525324</v>
      </c>
      <c r="AE41" s="11">
        <f>'OddsRatio_working_3-way'!X41^(1/3)*SIN(('OddsRatio_working_3-way'!Y41+4*PI())/3)</f>
        <v>-0.50774346499821044</v>
      </c>
      <c r="AF41" s="11">
        <f>-'OddsRatio_working_3-way'!U41/(3*'OddsRatio_working_3-way'!X41^(1/3))*COS(('OddsRatio_working_3-way'!Y41)/3)</f>
        <v>0.52753112373531152</v>
      </c>
      <c r="AG41" s="11">
        <f>-'OddsRatio_working_3-way'!U41/(3*'OddsRatio_working_3-way'!X41^(1/3))*COS(('OddsRatio_working_3-way'!Y41+2*PI())/3)</f>
        <v>-0.35190635485265892</v>
      </c>
      <c r="AH41" s="11">
        <f>-'OddsRatio_working_3-way'!U41/(3*'OddsRatio_working_3-way'!X41^(1/3))*COS(('OddsRatio_working_3-way'!Y41+4*PI())/3)</f>
        <v>-0.17562476888265277</v>
      </c>
      <c r="AI41" s="11">
        <f>'OddsRatio_working_3-way'!U41/(3*'OddsRatio_working_3-way'!X41^(1/3))*SIN(('OddsRatio_working_3-way'!Y41)/3)</f>
        <v>-0.10177622111295744</v>
      </c>
      <c r="AJ41" s="11">
        <f>'OddsRatio_working_3-way'!U41/(3*'OddsRatio_working_3-way'!X41^(1/3))*SIN(('OddsRatio_working_3-way'!Y41+2*PI())/3)</f>
        <v>-0.40596724388525324</v>
      </c>
      <c r="AK41" s="11">
        <f>'OddsRatio_working_3-way'!U41/(3*'OddsRatio_working_3-way'!X41^(1/3))*SIN(('OddsRatio_working_3-way'!Y41+4*PI())/3)</f>
        <v>0.50774346499821044</v>
      </c>
      <c r="AL41" s="11">
        <f>'OddsRatio_working_3-way'!Z41+'OddsRatio_working_3-way'!AF41</f>
        <v>1.055062247470623</v>
      </c>
      <c r="AM41" s="11">
        <f>'OddsRatio_working_3-way'!AA41+'OddsRatio_working_3-way'!AG41</f>
        <v>-0.70381270970531784</v>
      </c>
      <c r="AN41" s="11">
        <f>'OddsRatio_working_3-way'!AB41+'OddsRatio_working_3-way'!AH41</f>
        <v>-0.35124953776530554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1.055062247470623</v>
      </c>
      <c r="AS41" s="11">
        <f>IF(('OddsRatio_working_3-way'!X41=0),IF(Q41&gt;0,-Q41^(1/3),(-Q41)^(1/3)),'OddsRatio_working_3-way'!AM41-'OddsRatio_working_3-way'!R41/3)</f>
        <v>-0.70381270970531784</v>
      </c>
      <c r="AT41" s="11">
        <f>IF(('OddsRatio_working_3-way'!X41=0),IF(Q41&gt;0,-Q41^(1/3),(-Q41)^(1/3)),'OddsRatio_working_3-way'!AN41-'OddsRatio_working_3-way'!R41/3)</f>
        <v>-0.35124953776530554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2.16</v>
      </c>
      <c r="B42" s="4">
        <f>IF('True_Odds_Calculator_3-way'!B41="","",'True_Odds_Calculator_3-way'!B41)</f>
        <v>3.21</v>
      </c>
      <c r="C42" s="4">
        <f>IF('True_Odds_Calculator_3-way'!C41="","",'True_Odds_Calculator_3-way'!C41)</f>
        <v>3.85</v>
      </c>
      <c r="D42" s="9">
        <f t="shared" si="13"/>
        <v>0.44990323935446441</v>
      </c>
      <c r="E42" s="9">
        <f t="shared" si="14"/>
        <v>0.30034949210929424</v>
      </c>
      <c r="F42" s="9">
        <f t="shared" si="15"/>
        <v>0.24974726853624146</v>
      </c>
      <c r="G42" s="9">
        <f t="shared" si="16"/>
        <v>1.054051858049545</v>
      </c>
      <c r="H42" s="9">
        <f t="shared" si="17"/>
        <v>2.2227001553374723</v>
      </c>
      <c r="I42" s="9">
        <f t="shared" si="18"/>
        <v>3.3294546062894947</v>
      </c>
      <c r="J42" s="9">
        <f t="shared" si="19"/>
        <v>4.0040477954412044</v>
      </c>
      <c r="K42" s="11">
        <f t="shared" si="20"/>
        <v>0.46296296296296291</v>
      </c>
      <c r="L42" s="11">
        <f t="shared" si="21"/>
        <v>0.3115264797507788</v>
      </c>
      <c r="M42" s="11">
        <f t="shared" si="22"/>
        <v>0.25974025974025972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-0.27370051201826906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0.2330080211700149</v>
      </c>
      <c r="Q42" s="11">
        <f>2*'OddsRatio_working_3-way'!K42*'OddsRatio_working_3-way'!L42*'OddsRatio_working_3-way'!M42</f>
        <v>7.4922193302255594E-2</v>
      </c>
      <c r="R42" s="11">
        <f t="shared" si="23"/>
        <v>0</v>
      </c>
      <c r="S42" s="11">
        <f t="shared" si="24"/>
        <v>-0.85132475438870203</v>
      </c>
      <c r="T42" s="11">
        <f t="shared" si="25"/>
        <v>-0.2737378631474926</v>
      </c>
      <c r="U42" s="11">
        <f>'OddsRatio_working_3-way'!S42-'OddsRatio_working_3-way'!R42^2/3</f>
        <v>-0.85132475438870203</v>
      </c>
      <c r="V42" s="11">
        <f>'OddsRatio_working_3-way'!S42*'OddsRatio_working_3-way'!R42/3-2*'OddsRatio_working_3-way'!R42^3/27-'OddsRatio_working_3-way'!T42</f>
        <v>0.2737378631474926</v>
      </c>
      <c r="W42" s="11">
        <f>'OddsRatio_working_3-way'!V42^2+4*'OddsRatio_working_3-way'!U42^3/27</f>
        <v>-1.6475120449312305E-2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0.15116839796222928</v>
      </c>
      <c r="Y42" s="11">
        <f>IF('OddsRatio_working_3-way'!W42&gt;=0,IF('OddsRatio_working_3-way'!V42+SQRT('OddsRatio_working_3-way'!W42)&gt;0,0,PI()),ACOS('OddsRatio_working_3-way'!V42/(2*'OddsRatio_working_3-way'!X42)))</f>
        <v>0.4384588175245645</v>
      </c>
      <c r="Z42" s="11">
        <f>'OddsRatio_working_3-way'!X42^(1/3)*COS('OddsRatio_working_3-way'!Y42/3)</f>
        <v>0.52702592902477263</v>
      </c>
      <c r="AA42" s="11">
        <f>'OddsRatio_working_3-way'!X42^(1/3)*COS(('OddsRatio_working_3-way'!Y42+2*PI())/3)</f>
        <v>-0.33069883504226055</v>
      </c>
      <c r="AB42" s="11">
        <f>'OddsRatio_working_3-way'!X42^(1/3)*COS(('OddsRatio_working_3-way'!Y42+4*PI())/3)</f>
        <v>-0.19632709398251216</v>
      </c>
      <c r="AC42" s="11">
        <f>'OddsRatio_working_3-way'!X42^(1/3)*SIN('OddsRatio_working_3-way'!Y42/3)</f>
        <v>7.7579560872324524E-2</v>
      </c>
      <c r="AD42" s="11">
        <f>'OddsRatio_working_3-way'!X42^(1/3)*SIN(('OddsRatio_working_3-way'!Y42+2*PI())/3)</f>
        <v>0.41762806255238538</v>
      </c>
      <c r="AE42" s="11">
        <f>'OddsRatio_working_3-way'!X42^(1/3)*SIN(('OddsRatio_working_3-way'!Y42+4*PI())/3)</f>
        <v>-0.49520762342470986</v>
      </c>
      <c r="AF42" s="11">
        <f>-'OddsRatio_working_3-way'!U42/(3*'OddsRatio_working_3-way'!X42^(1/3))*COS(('OddsRatio_working_3-way'!Y42)/3)</f>
        <v>0.52702592902477252</v>
      </c>
      <c r="AG42" s="11">
        <f>-'OddsRatio_working_3-way'!U42/(3*'OddsRatio_working_3-way'!X42^(1/3))*COS(('OddsRatio_working_3-way'!Y42+2*PI())/3)</f>
        <v>-0.3306988350422605</v>
      </c>
      <c r="AH42" s="11">
        <f>-'OddsRatio_working_3-way'!U42/(3*'OddsRatio_working_3-way'!X42^(1/3))*COS(('OddsRatio_working_3-way'!Y42+4*PI())/3)</f>
        <v>-0.19632709398251211</v>
      </c>
      <c r="AI42" s="11">
        <f>'OddsRatio_working_3-way'!U42/(3*'OddsRatio_working_3-way'!X42^(1/3))*SIN(('OddsRatio_working_3-way'!Y42)/3)</f>
        <v>-7.757956087232451E-2</v>
      </c>
      <c r="AJ42" s="11">
        <f>'OddsRatio_working_3-way'!U42/(3*'OddsRatio_working_3-way'!X42^(1/3))*SIN(('OddsRatio_working_3-way'!Y42+2*PI())/3)</f>
        <v>-0.41762806255238533</v>
      </c>
      <c r="AK42" s="11">
        <f>'OddsRatio_working_3-way'!U42/(3*'OddsRatio_working_3-way'!X42^(1/3))*SIN(('OddsRatio_working_3-way'!Y42+4*PI())/3)</f>
        <v>0.49520762342470975</v>
      </c>
      <c r="AL42" s="11">
        <f>'OddsRatio_working_3-way'!Z42+'OddsRatio_working_3-way'!AF42</f>
        <v>1.054051858049545</v>
      </c>
      <c r="AM42" s="11">
        <f>'OddsRatio_working_3-way'!AA42+'OddsRatio_working_3-way'!AG42</f>
        <v>-0.66139767008452099</v>
      </c>
      <c r="AN42" s="11">
        <f>'OddsRatio_working_3-way'!AB42+'OddsRatio_working_3-way'!AH42</f>
        <v>-0.39265418796502427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1.054051858049545</v>
      </c>
      <c r="AS42" s="11">
        <f>IF(('OddsRatio_working_3-way'!X42=0),IF(Q42&gt;0,-Q42^(1/3),(-Q42)^(1/3)),'OddsRatio_working_3-way'!AM42-'OddsRatio_working_3-way'!R42/3)</f>
        <v>-0.66139767008452099</v>
      </c>
      <c r="AT42" s="11">
        <f>IF(('OddsRatio_working_3-way'!X42=0),IF(Q42&gt;0,-Q42^(1/3),(-Q42)^(1/3)),'OddsRatio_working_3-way'!AN42-'OddsRatio_working_3-way'!R42/3)</f>
        <v>-0.39265418796502427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3.91</v>
      </c>
      <c r="C43" s="4">
        <f>IF('True_Odds_Calculator_3-way'!C42="","",'True_Odds_Calculator_3-way'!C42)</f>
        <v>7.37</v>
      </c>
      <c r="D43" s="9">
        <f t="shared" si="13"/>
        <v>0.62927801749155943</v>
      </c>
      <c r="E43" s="9">
        <f t="shared" si="14"/>
        <v>0.242895618988197</v>
      </c>
      <c r="F43" s="9">
        <f t="shared" si="15"/>
        <v>0.12782636352024371</v>
      </c>
      <c r="G43" s="9">
        <f t="shared" si="16"/>
        <v>1.071132233228226</v>
      </c>
      <c r="H43" s="9">
        <f t="shared" si="17"/>
        <v>1.5891227282755243</v>
      </c>
      <c r="I43" s="9">
        <f t="shared" si="18"/>
        <v>4.1169947986941375</v>
      </c>
      <c r="J43" s="9">
        <f t="shared" si="19"/>
        <v>7.8231123256637991</v>
      </c>
      <c r="K43" s="11">
        <f t="shared" si="20"/>
        <v>0.64516129032258063</v>
      </c>
      <c r="L43" s="11">
        <f t="shared" si="21"/>
        <v>0.25575447570332482</v>
      </c>
      <c r="M43" s="11">
        <f t="shared" si="22"/>
        <v>0.13568521031207598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-0.22825440489984694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0.22007847823904081</v>
      </c>
      <c r="Q43" s="11">
        <f>2*'OddsRatio_working_3-way'!K43*'OddsRatio_working_3-way'!L43*'OddsRatio_working_3-way'!M43</f>
        <v>4.4776902998787553E-2</v>
      </c>
      <c r="R43" s="11">
        <f t="shared" si="23"/>
        <v>0</v>
      </c>
      <c r="S43" s="11">
        <f t="shared" si="24"/>
        <v>-0.96418064017474914</v>
      </c>
      <c r="T43" s="11">
        <f t="shared" si="25"/>
        <v>-0.19617103564084418</v>
      </c>
      <c r="U43" s="11">
        <f>'OddsRatio_working_3-way'!S43-'OddsRatio_working_3-way'!R43^2/3</f>
        <v>-0.96418064017474914</v>
      </c>
      <c r="V43" s="11">
        <f>'OddsRatio_working_3-way'!S43*'OddsRatio_working_3-way'!R43/3-2*'OddsRatio_working_3-way'!R43^3/27-'OddsRatio_working_3-way'!T43</f>
        <v>0.19617103564084418</v>
      </c>
      <c r="W43" s="11">
        <f>'OddsRatio_working_3-way'!V43^2+4*'OddsRatio_working_3-way'!U43^3/27</f>
        <v>-9.4308782990395607E-2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0.18220308601585003</v>
      </c>
      <c r="Y43" s="11">
        <f>IF('OddsRatio_working_3-way'!W43&gt;=0,IF('OddsRatio_working_3-way'!V43+SQRT('OddsRatio_working_3-way'!W43)&gt;0,0,PI()),ACOS('OddsRatio_working_3-way'!V43/(2*'OddsRatio_working_3-way'!X43)))</f>
        <v>1.0023412696162157</v>
      </c>
      <c r="Z43" s="11">
        <f>'OddsRatio_working_3-way'!X43^(1/3)*COS('OddsRatio_working_3-way'!Y43/3)</f>
        <v>0.53556611661411313</v>
      </c>
      <c r="AA43" s="11">
        <f>'OddsRatio_working_3-way'!X43^(1/3)*COS(('OddsRatio_working_3-way'!Y43+2*PI())/3)</f>
        <v>-0.42878573249244378</v>
      </c>
      <c r="AB43" s="11">
        <f>'OddsRatio_working_3-way'!X43^(1/3)*COS(('OddsRatio_working_3-way'!Y43+4*PI())/3)</f>
        <v>-0.10678038412166957</v>
      </c>
      <c r="AC43" s="11">
        <f>'OddsRatio_working_3-way'!X43^(1/3)*SIN('OddsRatio_working_3-way'!Y43/3)</f>
        <v>0.18590987456236585</v>
      </c>
      <c r="AD43" s="11">
        <f>'OddsRatio_working_3-way'!X43^(1/3)*SIN(('OddsRatio_working_3-way'!Y43+2*PI())/3)</f>
        <v>0.37085892511281821</v>
      </c>
      <c r="AE43" s="11">
        <f>'OddsRatio_working_3-way'!X43^(1/3)*SIN(('OddsRatio_working_3-way'!Y43+4*PI())/3)</f>
        <v>-0.55676879967518389</v>
      </c>
      <c r="AF43" s="11">
        <f>-'OddsRatio_working_3-way'!U43/(3*'OddsRatio_working_3-way'!X43^(1/3))*COS(('OddsRatio_working_3-way'!Y43)/3)</f>
        <v>0.53556611661411302</v>
      </c>
      <c r="AG43" s="11">
        <f>-'OddsRatio_working_3-way'!U43/(3*'OddsRatio_working_3-way'!X43^(1/3))*COS(('OddsRatio_working_3-way'!Y43+2*PI())/3)</f>
        <v>-0.42878573249244367</v>
      </c>
      <c r="AH43" s="11">
        <f>-'OddsRatio_working_3-way'!U43/(3*'OddsRatio_working_3-way'!X43^(1/3))*COS(('OddsRatio_working_3-way'!Y43+4*PI())/3)</f>
        <v>-0.10678038412166956</v>
      </c>
      <c r="AI43" s="11">
        <f>'OddsRatio_working_3-way'!U43/(3*'OddsRatio_working_3-way'!X43^(1/3))*SIN(('OddsRatio_working_3-way'!Y43)/3)</f>
        <v>-0.18590987456236582</v>
      </c>
      <c r="AJ43" s="11">
        <f>'OddsRatio_working_3-way'!U43/(3*'OddsRatio_working_3-way'!X43^(1/3))*SIN(('OddsRatio_working_3-way'!Y43+2*PI())/3)</f>
        <v>-0.37085892511281815</v>
      </c>
      <c r="AK43" s="11">
        <f>'OddsRatio_working_3-way'!U43/(3*'OddsRatio_working_3-way'!X43^(1/3))*SIN(('OddsRatio_working_3-way'!Y43+4*PI())/3)</f>
        <v>0.55676879967518389</v>
      </c>
      <c r="AL43" s="11">
        <f>'OddsRatio_working_3-way'!Z43+'OddsRatio_working_3-way'!AF43</f>
        <v>1.071132233228226</v>
      </c>
      <c r="AM43" s="11">
        <f>'OddsRatio_working_3-way'!AA43+'OddsRatio_working_3-way'!AG43</f>
        <v>-0.85757146498488745</v>
      </c>
      <c r="AN43" s="11">
        <f>'OddsRatio_working_3-way'!AB43+'OddsRatio_working_3-way'!AH43</f>
        <v>-0.21356076824333914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1.071132233228226</v>
      </c>
      <c r="AS43" s="11">
        <f>IF(('OddsRatio_working_3-way'!X43=0),IF(Q43&gt;0,-Q43^(1/3),(-Q43)^(1/3)),'OddsRatio_working_3-way'!AM43-'OddsRatio_working_3-way'!R43/3)</f>
        <v>-0.85757146498488745</v>
      </c>
      <c r="AT43" s="11">
        <f>IF(('OddsRatio_working_3-way'!X43=0),IF(Q43&gt;0,-Q43^(1/3),(-Q43)^(1/3)),'OddsRatio_working_3-way'!AN43-'OddsRatio_working_3-way'!R43/3)</f>
        <v>-0.21356076824333914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1.1200000000000001</v>
      </c>
      <c r="B44" s="4">
        <f>IF('True_Odds_Calculator_3-way'!B43="","",'True_Odds_Calculator_3-way'!B43)</f>
        <v>8.6300000000000008</v>
      </c>
      <c r="C44" s="4">
        <f>IF('True_Odds_Calculator_3-way'!C43="","",'True_Odds_Calculator_3-way'!C43)</f>
        <v>20.77</v>
      </c>
      <c r="D44" s="9">
        <f t="shared" si="13"/>
        <v>0.86794765916892136</v>
      </c>
      <c r="E44" s="9">
        <f t="shared" si="14"/>
        <v>9.3687589907520658E-2</v>
      </c>
      <c r="F44" s="9">
        <f t="shared" si="15"/>
        <v>3.8364750923558379E-2</v>
      </c>
      <c r="G44" s="9">
        <f t="shared" si="16"/>
        <v>1.2678600627208503</v>
      </c>
      <c r="H44" s="9">
        <f t="shared" si="17"/>
        <v>1.1521432075265017</v>
      </c>
      <c r="I44" s="9">
        <f t="shared" si="18"/>
        <v>10.67377227856009</v>
      </c>
      <c r="J44" s="9">
        <f t="shared" si="19"/>
        <v>26.065593439991211</v>
      </c>
      <c r="K44" s="11">
        <f t="shared" si="20"/>
        <v>0.89285714285714279</v>
      </c>
      <c r="L44" s="11">
        <f t="shared" si="21"/>
        <v>0.11587485515643105</v>
      </c>
      <c r="M44" s="11">
        <f t="shared" si="22"/>
        <v>4.8146364949446317E-2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-9.016689995988747E-2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0.13708284673571869</v>
      </c>
      <c r="Q44" s="11">
        <f>2*'OddsRatio_working_3-way'!K44*'OddsRatio_working_3-way'!L44*'OddsRatio_working_3-way'!M44</f>
        <v>9.9624161871888564E-3</v>
      </c>
      <c r="R44" s="11">
        <f t="shared" si="23"/>
        <v>0</v>
      </c>
      <c r="S44" s="11">
        <f t="shared" si="24"/>
        <v>-1.5203233869269399</v>
      </c>
      <c r="T44" s="11">
        <f t="shared" si="25"/>
        <v>-0.11048861823596946</v>
      </c>
      <c r="U44" s="11">
        <f>'OddsRatio_working_3-way'!S44-'OddsRatio_working_3-way'!R44^2/3</f>
        <v>-1.5203233869269399</v>
      </c>
      <c r="V44" s="11">
        <f>'OddsRatio_working_3-way'!S44*'OddsRatio_working_3-way'!R44/3-2*'OddsRatio_working_3-way'!R44^3/27-'OddsRatio_working_3-way'!T44</f>
        <v>0.11048861823596946</v>
      </c>
      <c r="W44" s="11">
        <f>'OddsRatio_working_3-way'!V44^2+4*'OddsRatio_working_3-way'!U44^3/27</f>
        <v>-0.50839225581549763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0.36076307688536791</v>
      </c>
      <c r="Y44" s="11">
        <f>IF('OddsRatio_working_3-way'!W44&gt;=0,IF('OddsRatio_working_3-way'!V44+SQRT('OddsRatio_working_3-way'!W44)&gt;0,0,PI()),ACOS('OddsRatio_working_3-way'!V44/(2*'OddsRatio_working_3-way'!X44)))</f>
        <v>1.4170596210822224</v>
      </c>
      <c r="Z44" s="11">
        <f>'OddsRatio_working_3-way'!X44^(1/3)*COS('OddsRatio_working_3-way'!Y44/3)</f>
        <v>0.63393003136042514</v>
      </c>
      <c r="AA44" s="11">
        <f>'OddsRatio_working_3-way'!X44^(1/3)*COS(('OddsRatio_working_3-way'!Y44+2*PI())/3)</f>
        <v>-0.59746525317790655</v>
      </c>
      <c r="AB44" s="11">
        <f>'OddsRatio_working_3-way'!X44^(1/3)*COS(('OddsRatio_working_3-way'!Y44+4*PI())/3)</f>
        <v>-3.6464778182518823E-2</v>
      </c>
      <c r="AC44" s="11">
        <f>'OddsRatio_working_3-way'!X44^(1/3)*SIN('OddsRatio_working_3-way'!Y44/3)</f>
        <v>0.32389377525409513</v>
      </c>
      <c r="AD44" s="11">
        <f>'OddsRatio_working_3-way'!X44^(1/3)*SIN(('OddsRatio_working_3-way'!Y44+2*PI())/3)</f>
        <v>0.38705262375294652</v>
      </c>
      <c r="AE44" s="11">
        <f>'OddsRatio_working_3-way'!X44^(1/3)*SIN(('OddsRatio_working_3-way'!Y44+4*PI())/3)</f>
        <v>-0.71094639900704171</v>
      </c>
      <c r="AF44" s="11">
        <f>-'OddsRatio_working_3-way'!U44/(3*'OddsRatio_working_3-way'!X44^(1/3))*COS(('OddsRatio_working_3-way'!Y44)/3)</f>
        <v>0.63393003136042514</v>
      </c>
      <c r="AG44" s="11">
        <f>-'OddsRatio_working_3-way'!U44/(3*'OddsRatio_working_3-way'!X44^(1/3))*COS(('OddsRatio_working_3-way'!Y44+2*PI())/3)</f>
        <v>-0.59746525317790655</v>
      </c>
      <c r="AH44" s="11">
        <f>-'OddsRatio_working_3-way'!U44/(3*'OddsRatio_working_3-way'!X44^(1/3))*COS(('OddsRatio_working_3-way'!Y44+4*PI())/3)</f>
        <v>-3.6464778182518823E-2</v>
      </c>
      <c r="AI44" s="11">
        <f>'OddsRatio_working_3-way'!U44/(3*'OddsRatio_working_3-way'!X44^(1/3))*SIN(('OddsRatio_working_3-way'!Y44)/3)</f>
        <v>-0.32389377525409513</v>
      </c>
      <c r="AJ44" s="11">
        <f>'OddsRatio_working_3-way'!U44/(3*'OddsRatio_working_3-way'!X44^(1/3))*SIN(('OddsRatio_working_3-way'!Y44+2*PI())/3)</f>
        <v>-0.38705262375294652</v>
      </c>
      <c r="AK44" s="11">
        <f>'OddsRatio_working_3-way'!U44/(3*'OddsRatio_working_3-way'!X44^(1/3))*SIN(('OddsRatio_working_3-way'!Y44+4*PI())/3)</f>
        <v>0.71094639900704171</v>
      </c>
      <c r="AL44" s="11">
        <f>'OddsRatio_working_3-way'!Z44+'OddsRatio_working_3-way'!AF44</f>
        <v>1.2678600627208503</v>
      </c>
      <c r="AM44" s="11">
        <f>'OddsRatio_working_3-way'!AA44+'OddsRatio_working_3-way'!AG44</f>
        <v>-1.1949305063558131</v>
      </c>
      <c r="AN44" s="11">
        <f>'OddsRatio_working_3-way'!AB44+'OddsRatio_working_3-way'!AH44</f>
        <v>-7.2929556365037645E-2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1.2678600627208503</v>
      </c>
      <c r="AS44" s="11">
        <f>IF(('OddsRatio_working_3-way'!X44=0),IF(Q44&gt;0,-Q44^(1/3),(-Q44)^(1/3)),'OddsRatio_working_3-way'!AM44-'OddsRatio_working_3-way'!R44/3)</f>
        <v>-1.1949305063558131</v>
      </c>
      <c r="AT44" s="11">
        <f>IF(('OddsRatio_working_3-way'!X44=0),IF(Q44&gt;0,-Q44^(1/3),(-Q44)^(1/3)),'OddsRatio_working_3-way'!AN44-'OddsRatio_working_3-way'!R44/3)</f>
        <v>-7.2929556365037645E-2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1.32</v>
      </c>
      <c r="B45" s="4">
        <f>IF('True_Odds_Calculator_3-way'!B44="","",'True_Odds_Calculator_3-way'!B44)</f>
        <v>4.67</v>
      </c>
      <c r="C45" s="4">
        <f>IF('True_Odds_Calculator_3-way'!C44="","",'True_Odds_Calculator_3-way'!C44)</f>
        <v>10.7</v>
      </c>
      <c r="D45" s="9">
        <f t="shared" si="13"/>
        <v>0.72876791745738101</v>
      </c>
      <c r="E45" s="9">
        <f t="shared" si="14"/>
        <v>0.18980996115057036</v>
      </c>
      <c r="F45" s="9">
        <f t="shared" si="15"/>
        <v>8.1422121392048505E-2</v>
      </c>
      <c r="G45" s="9">
        <f t="shared" si="16"/>
        <v>1.1630592368869652</v>
      </c>
      <c r="H45" s="9">
        <f t="shared" si="17"/>
        <v>1.3721789558038289</v>
      </c>
      <c r="I45" s="9">
        <f t="shared" si="18"/>
        <v>5.2684273993751622</v>
      </c>
      <c r="J45" s="9">
        <f t="shared" si="19"/>
        <v>12.28167459780356</v>
      </c>
      <c r="K45" s="11">
        <f t="shared" si="20"/>
        <v>0.75757575757575757</v>
      </c>
      <c r="L45" s="11">
        <f t="shared" si="21"/>
        <v>0.21413276231263384</v>
      </c>
      <c r="M45" s="11">
        <f t="shared" si="22"/>
        <v>9.3457943925233655E-2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-0.17270829126179432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0.2075529252378899</v>
      </c>
      <c r="Q45" s="11">
        <f>2*'OddsRatio_working_3-way'!K45*'OddsRatio_working_3-way'!L45*'OddsRatio_working_3-way'!M45</f>
        <v>3.0321829837529575E-2</v>
      </c>
      <c r="R45" s="11">
        <f t="shared" si="23"/>
        <v>0</v>
      </c>
      <c r="S45" s="11">
        <f t="shared" si="24"/>
        <v>-1.2017542627601905</v>
      </c>
      <c r="T45" s="11">
        <f t="shared" si="25"/>
        <v>-0.17556672940251145</v>
      </c>
      <c r="U45" s="11">
        <f>'OddsRatio_working_3-way'!S45-'OddsRatio_working_3-way'!R45^2/3</f>
        <v>-1.2017542627601905</v>
      </c>
      <c r="V45" s="11">
        <f>'OddsRatio_working_3-way'!S45*'OddsRatio_working_3-way'!R45/3-2*'OddsRatio_working_3-way'!R45^3/27-'OddsRatio_working_3-way'!T45</f>
        <v>0.17556672940251145</v>
      </c>
      <c r="W45" s="11">
        <f>'OddsRatio_working_3-way'!V45^2+4*'OddsRatio_working_3-way'!U45^3/27</f>
        <v>-0.22630069379340192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0.25353716210177979</v>
      </c>
      <c r="Y45" s="11">
        <f>IF('OddsRatio_working_3-way'!W45&gt;=0,IF('OddsRatio_working_3-way'!V45+SQRT('OddsRatio_working_3-way'!W45)&gt;0,0,PI()),ACOS('OddsRatio_working_3-way'!V45/(2*'OddsRatio_working_3-way'!X45)))</f>
        <v>1.217241750986483</v>
      </c>
      <c r="Z45" s="11">
        <f>'OddsRatio_working_3-way'!X45^(1/3)*COS('OddsRatio_working_3-way'!Y45/3)</f>
        <v>0.58152961844348261</v>
      </c>
      <c r="AA45" s="11">
        <f>'OddsRatio_working_3-way'!X45^(1/3)*COS(('OddsRatio_working_3-way'!Y45+2*PI())/3)</f>
        <v>-0.50711185182870822</v>
      </c>
      <c r="AB45" s="11">
        <f>'OddsRatio_working_3-way'!X45^(1/3)*COS(('OddsRatio_working_3-way'!Y45+4*PI())/3)</f>
        <v>-7.441776661477445E-2</v>
      </c>
      <c r="AC45" s="11">
        <f>'OddsRatio_working_3-way'!X45^(1/3)*SIN('OddsRatio_working_3-way'!Y45/3)</f>
        <v>0.24981604657502376</v>
      </c>
      <c r="AD45" s="11">
        <f>'OddsRatio_working_3-way'!X45^(1/3)*SIN(('OddsRatio_working_3-way'!Y45+2*PI())/3)</f>
        <v>0.37871139933761572</v>
      </c>
      <c r="AE45" s="11">
        <f>'OddsRatio_working_3-way'!X45^(1/3)*SIN(('OddsRatio_working_3-way'!Y45+4*PI())/3)</f>
        <v>-0.62852744591263943</v>
      </c>
      <c r="AF45" s="11">
        <f>-'OddsRatio_working_3-way'!U45/(3*'OddsRatio_working_3-way'!X45^(1/3))*COS(('OddsRatio_working_3-way'!Y45)/3)</f>
        <v>0.5815296184434825</v>
      </c>
      <c r="AG45" s="11">
        <f>-'OddsRatio_working_3-way'!U45/(3*'OddsRatio_working_3-way'!X45^(1/3))*COS(('OddsRatio_working_3-way'!Y45+2*PI())/3)</f>
        <v>-0.50711185182870822</v>
      </c>
      <c r="AH45" s="11">
        <f>-'OddsRatio_working_3-way'!U45/(3*'OddsRatio_working_3-way'!X45^(1/3))*COS(('OddsRatio_working_3-way'!Y45+4*PI())/3)</f>
        <v>-7.4417766614774436E-2</v>
      </c>
      <c r="AI45" s="11">
        <f>'OddsRatio_working_3-way'!U45/(3*'OddsRatio_working_3-way'!X45^(1/3))*SIN(('OddsRatio_working_3-way'!Y45)/3)</f>
        <v>-0.24981604657502374</v>
      </c>
      <c r="AJ45" s="11">
        <f>'OddsRatio_working_3-way'!U45/(3*'OddsRatio_working_3-way'!X45^(1/3))*SIN(('OddsRatio_working_3-way'!Y45+2*PI())/3)</f>
        <v>-0.37871139933761566</v>
      </c>
      <c r="AK45" s="11">
        <f>'OddsRatio_working_3-way'!U45/(3*'OddsRatio_working_3-way'!X45^(1/3))*SIN(('OddsRatio_working_3-way'!Y45+4*PI())/3)</f>
        <v>0.62852744591263932</v>
      </c>
      <c r="AL45" s="11">
        <f>'OddsRatio_working_3-way'!Z45+'OddsRatio_working_3-way'!AF45</f>
        <v>1.1630592368869652</v>
      </c>
      <c r="AM45" s="11">
        <f>'OddsRatio_working_3-way'!AA45+'OddsRatio_working_3-way'!AG45</f>
        <v>-1.0142237036574164</v>
      </c>
      <c r="AN45" s="11">
        <f>'OddsRatio_working_3-way'!AB45+'OddsRatio_working_3-way'!AH45</f>
        <v>-0.1488355332295489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1.1630592368869652</v>
      </c>
      <c r="AS45" s="11">
        <f>IF(('OddsRatio_working_3-way'!X45=0),IF(Q45&gt;0,-Q45^(1/3),(-Q45)^(1/3)),'OddsRatio_working_3-way'!AM45-'OddsRatio_working_3-way'!R45/3)</f>
        <v>-1.0142237036574164</v>
      </c>
      <c r="AT45" s="11">
        <f>IF(('OddsRatio_working_3-way'!X45=0),IF(Q45&gt;0,-Q45^(1/3),(-Q45)^(1/3)),'OddsRatio_working_3-way'!AN45-'OddsRatio_working_3-way'!R45/3)</f>
        <v>-0.1488355332295489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3.08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2.48</v>
      </c>
      <c r="D46" s="9">
        <f t="shared" si="13"/>
        <v>0.30707598646159362</v>
      </c>
      <c r="E46" s="9">
        <f t="shared" si="14"/>
        <v>0.30913567427066607</v>
      </c>
      <c r="F46" s="9">
        <f t="shared" si="15"/>
        <v>0.38378833926774042</v>
      </c>
      <c r="G46" s="9">
        <f t="shared" si="16"/>
        <v>1.0848668071023311</v>
      </c>
      <c r="H46" s="9">
        <f t="shared" si="17"/>
        <v>3.2565229587728486</v>
      </c>
      <c r="I46" s="9">
        <f t="shared" si="18"/>
        <v>3.2348256226308014</v>
      </c>
      <c r="J46" s="9">
        <f t="shared" si="19"/>
        <v>2.6056028745114501</v>
      </c>
      <c r="K46" s="11">
        <f t="shared" si="20"/>
        <v>0.32467532467532467</v>
      </c>
      <c r="L46" s="11">
        <f t="shared" si="21"/>
        <v>0.32679738562091504</v>
      </c>
      <c r="M46" s="11">
        <f t="shared" si="22"/>
        <v>0.40322580645161293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-0.27131165271582736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0.2404431958511655</v>
      </c>
      <c r="Q46" s="11">
        <f>2*'OddsRatio_working_3-way'!K46*'OddsRatio_working_3-way'!L46*'OddsRatio_working_3-way'!M46</f>
        <v>8.5566973612514419E-2</v>
      </c>
      <c r="R46" s="11">
        <f t="shared" si="23"/>
        <v>0</v>
      </c>
      <c r="S46" s="11">
        <f t="shared" si="24"/>
        <v>-0.88622509739014577</v>
      </c>
      <c r="T46" s="11">
        <f t="shared" si="25"/>
        <v>-0.31538259693599496</v>
      </c>
      <c r="U46" s="11">
        <f>'OddsRatio_working_3-way'!S46-'OddsRatio_working_3-way'!R46^2/3</f>
        <v>-0.88622509739014577</v>
      </c>
      <c r="V46" s="11">
        <f>'OddsRatio_working_3-way'!S46*'OddsRatio_working_3-way'!R46/3-2*'OddsRatio_working_3-way'!R46^3/27-'OddsRatio_working_3-way'!T46</f>
        <v>0.31538259693599496</v>
      </c>
      <c r="W46" s="11">
        <f>'OddsRatio_working_3-way'!V46^2+4*'OddsRatio_working_3-way'!U46^3/27</f>
        <v>-3.6503645635067861E-3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0.16055882645746936</v>
      </c>
      <c r="Y46" s="11">
        <f>IF('OddsRatio_working_3-way'!W46&gt;=0,IF('OddsRatio_working_3-way'!V46+SQRT('OddsRatio_working_3-way'!W46)&gt;0,0,PI()),ACOS('OddsRatio_working_3-way'!V46/(2*'OddsRatio_working_3-way'!X46)))</f>
        <v>0.18927803907668173</v>
      </c>
      <c r="Z46" s="11">
        <f>'OddsRatio_working_3-way'!X46^(1/3)*COS('OddsRatio_working_3-way'!Y46/3)</f>
        <v>0.54243340355116554</v>
      </c>
      <c r="AA46" s="11">
        <f>'OddsRatio_working_3-way'!X46^(1/3)*COS(('OddsRatio_working_3-way'!Y46+2*PI())/3)</f>
        <v>-0.30089457874581504</v>
      </c>
      <c r="AB46" s="11">
        <f>'OddsRatio_working_3-way'!X46^(1/3)*COS(('OddsRatio_working_3-way'!Y46+4*PI())/3)</f>
        <v>-0.24153882480535063</v>
      </c>
      <c r="AC46" s="11">
        <f>'OddsRatio_working_3-way'!X46^(1/3)*SIN('OddsRatio_working_3-way'!Y46/3)</f>
        <v>3.4269060515480572E-2</v>
      </c>
      <c r="AD46" s="11">
        <f>'OddsRatio_working_3-way'!X46^(1/3)*SIN(('OddsRatio_working_3-way'!Y46+2*PI())/3)</f>
        <v>0.45262657707882531</v>
      </c>
      <c r="AE46" s="11">
        <f>'OddsRatio_working_3-way'!X46^(1/3)*SIN(('OddsRatio_working_3-way'!Y46+4*PI())/3)</f>
        <v>-0.48689563759430565</v>
      </c>
      <c r="AF46" s="11">
        <f>-'OddsRatio_working_3-way'!U46/(3*'OddsRatio_working_3-way'!X46^(1/3))*COS(('OddsRatio_working_3-way'!Y46)/3)</f>
        <v>0.54243340355116554</v>
      </c>
      <c r="AG46" s="11">
        <f>-'OddsRatio_working_3-way'!U46/(3*'OddsRatio_working_3-way'!X46^(1/3))*COS(('OddsRatio_working_3-way'!Y46+2*PI())/3)</f>
        <v>-0.30089457874581504</v>
      </c>
      <c r="AH46" s="11">
        <f>-'OddsRatio_working_3-way'!U46/(3*'OddsRatio_working_3-way'!X46^(1/3))*COS(('OddsRatio_working_3-way'!Y46+4*PI())/3)</f>
        <v>-0.24153882480535063</v>
      </c>
      <c r="AI46" s="11">
        <f>'OddsRatio_working_3-way'!U46/(3*'OddsRatio_working_3-way'!X46^(1/3))*SIN(('OddsRatio_working_3-way'!Y46)/3)</f>
        <v>-3.4269060515480572E-2</v>
      </c>
      <c r="AJ46" s="11">
        <f>'OddsRatio_working_3-way'!U46/(3*'OddsRatio_working_3-way'!X46^(1/3))*SIN(('OddsRatio_working_3-way'!Y46+2*PI())/3)</f>
        <v>-0.45262657707882531</v>
      </c>
      <c r="AK46" s="11">
        <f>'OddsRatio_working_3-way'!U46/(3*'OddsRatio_working_3-way'!X46^(1/3))*SIN(('OddsRatio_working_3-way'!Y46+4*PI())/3)</f>
        <v>0.48689563759430565</v>
      </c>
      <c r="AL46" s="11">
        <f>'OddsRatio_working_3-way'!Z46+'OddsRatio_working_3-way'!AF46</f>
        <v>1.0848668071023311</v>
      </c>
      <c r="AM46" s="11">
        <f>'OddsRatio_working_3-way'!AA46+'OddsRatio_working_3-way'!AG46</f>
        <v>-0.60178915749163009</v>
      </c>
      <c r="AN46" s="11">
        <f>'OddsRatio_working_3-way'!AB46+'OddsRatio_working_3-way'!AH46</f>
        <v>-0.48307764961070127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1.0848668071023311</v>
      </c>
      <c r="AS46" s="11">
        <f>IF(('OddsRatio_working_3-way'!X46=0),IF(Q46&gt;0,-Q46^(1/3),(-Q46)^(1/3)),'OddsRatio_working_3-way'!AM46-'OddsRatio_working_3-way'!R46/3)</f>
        <v>-0.60178915749163009</v>
      </c>
      <c r="AT46" s="11">
        <f>IF(('OddsRatio_working_3-way'!X46=0),IF(Q46&gt;0,-Q46^(1/3),(-Q46)^(1/3)),'OddsRatio_working_3-way'!AN46-'OddsRatio_working_3-way'!R46/3)</f>
        <v>-0.48307764961070127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1.85</v>
      </c>
      <c r="B47" s="4">
        <f>IF('True_Odds_Calculator_3-way'!B46="","",'True_Odds_Calculator_3-way'!B46)</f>
        <v>4.24</v>
      </c>
      <c r="C47" s="4">
        <f>IF('True_Odds_Calculator_3-way'!C46="","",'True_Odds_Calculator_3-way'!C46)</f>
        <v>3.98</v>
      </c>
      <c r="D47" s="9">
        <f t="shared" si="13"/>
        <v>0.52931845960617896</v>
      </c>
      <c r="E47" s="9">
        <f t="shared" si="14"/>
        <v>0.22781614815118528</v>
      </c>
      <c r="F47" s="9">
        <f t="shared" si="15"/>
        <v>0.2428653922426359</v>
      </c>
      <c r="G47" s="9">
        <f t="shared" si="16"/>
        <v>1.0461433540606278</v>
      </c>
      <c r="H47" s="9">
        <f t="shared" si="17"/>
        <v>1.8892218509515337</v>
      </c>
      <c r="I47" s="9">
        <f t="shared" si="18"/>
        <v>4.3895044671564349</v>
      </c>
      <c r="J47" s="9">
        <f t="shared" si="19"/>
        <v>4.1175071951006714</v>
      </c>
      <c r="K47" s="11">
        <f t="shared" si="20"/>
        <v>0.54054054054054046</v>
      </c>
      <c r="L47" s="11">
        <f t="shared" si="21"/>
        <v>0.23584905660377356</v>
      </c>
      <c r="M47" s="11">
        <f t="shared" si="22"/>
        <v>0.25125628140703515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-0.26288120869518439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0.22646378245126697</v>
      </c>
      <c r="Q47" s="11">
        <f>2*'OddsRatio_working_3-way'!K47*'OddsRatio_working_3-way'!L47*'OddsRatio_working_3-way'!M47</f>
        <v>6.4063304795266465E-2</v>
      </c>
      <c r="R47" s="11">
        <f t="shared" si="23"/>
        <v>0</v>
      </c>
      <c r="S47" s="11">
        <f t="shared" si="24"/>
        <v>-0.86146812689778796</v>
      </c>
      <c r="T47" s="11">
        <f t="shared" si="25"/>
        <v>-0.24369678271507436</v>
      </c>
      <c r="U47" s="11">
        <f>'OddsRatio_working_3-way'!S47-'OddsRatio_working_3-way'!R47^2/3</f>
        <v>-0.86146812689778796</v>
      </c>
      <c r="V47" s="11">
        <f>'OddsRatio_working_3-way'!S47*'OddsRatio_working_3-way'!R47/3-2*'OddsRatio_working_3-way'!R47^3/27-'OddsRatio_working_3-way'!T47</f>
        <v>0.24369678271507436</v>
      </c>
      <c r="W47" s="11">
        <f>'OddsRatio_working_3-way'!V47^2+4*'OddsRatio_working_3-way'!U47^3/27</f>
        <v>-3.5325810545937343E-2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0.15387814371412165</v>
      </c>
      <c r="Y47" s="11">
        <f>IF('OddsRatio_working_3-way'!W47&gt;=0,IF('OddsRatio_working_3-way'!V47+SQRT('OddsRatio_working_3-way'!W47)&gt;0,0,PI()),ACOS('OddsRatio_working_3-way'!V47/(2*'OddsRatio_working_3-way'!X47)))</f>
        <v>0.65696419552576135</v>
      </c>
      <c r="Z47" s="11">
        <f>'OddsRatio_working_3-way'!X47^(1/3)*COS('OddsRatio_working_3-way'!Y47/3)</f>
        <v>0.52307167703031399</v>
      </c>
      <c r="AA47" s="11">
        <f>'OddsRatio_working_3-way'!X47^(1/3)*COS(('OddsRatio_working_3-way'!Y47+2*PI())/3)</f>
        <v>-0.36235273809537744</v>
      </c>
      <c r="AB47" s="11">
        <f>'OddsRatio_working_3-way'!X47^(1/3)*COS(('OddsRatio_working_3-way'!Y47+4*PI())/3)</f>
        <v>-0.16071893893493661</v>
      </c>
      <c r="AC47" s="11">
        <f>'OddsRatio_working_3-way'!X47^(1/3)*SIN('OddsRatio_working_3-way'!Y47/3)</f>
        <v>0.11641332822300753</v>
      </c>
      <c r="AD47" s="11">
        <f>'OddsRatio_working_3-way'!X47^(1/3)*SIN(('OddsRatio_working_3-way'!Y47+2*PI())/3)</f>
        <v>0.39478669619687734</v>
      </c>
      <c r="AE47" s="11">
        <f>'OddsRatio_working_3-way'!X47^(1/3)*SIN(('OddsRatio_working_3-way'!Y47+4*PI())/3)</f>
        <v>-0.51120002441988477</v>
      </c>
      <c r="AF47" s="11">
        <f>-'OddsRatio_working_3-way'!U47/(3*'OddsRatio_working_3-way'!X47^(1/3))*COS(('OddsRatio_working_3-way'!Y47)/3)</f>
        <v>0.52307167703031388</v>
      </c>
      <c r="AG47" s="11">
        <f>-'OddsRatio_working_3-way'!U47/(3*'OddsRatio_working_3-way'!X47^(1/3))*COS(('OddsRatio_working_3-way'!Y47+2*PI())/3)</f>
        <v>-0.36235273809537732</v>
      </c>
      <c r="AH47" s="11">
        <f>-'OddsRatio_working_3-way'!U47/(3*'OddsRatio_working_3-way'!X47^(1/3))*COS(('OddsRatio_working_3-way'!Y47+4*PI())/3)</f>
        <v>-0.16071893893493655</v>
      </c>
      <c r="AI47" s="11">
        <f>'OddsRatio_working_3-way'!U47/(3*'OddsRatio_working_3-way'!X47^(1/3))*SIN(('OddsRatio_working_3-way'!Y47)/3)</f>
        <v>-0.1164133282230075</v>
      </c>
      <c r="AJ47" s="11">
        <f>'OddsRatio_working_3-way'!U47/(3*'OddsRatio_working_3-way'!X47^(1/3))*SIN(('OddsRatio_working_3-way'!Y47+2*PI())/3)</f>
        <v>-0.39478669619687723</v>
      </c>
      <c r="AK47" s="11">
        <f>'OddsRatio_working_3-way'!U47/(3*'OddsRatio_working_3-way'!X47^(1/3))*SIN(('OddsRatio_working_3-way'!Y47+4*PI())/3)</f>
        <v>0.51120002441988477</v>
      </c>
      <c r="AL47" s="11">
        <f>'OddsRatio_working_3-way'!Z47+'OddsRatio_working_3-way'!AF47</f>
        <v>1.0461433540606278</v>
      </c>
      <c r="AM47" s="11">
        <f>'OddsRatio_working_3-way'!AA47+'OddsRatio_working_3-way'!AG47</f>
        <v>-0.72470547619075476</v>
      </c>
      <c r="AN47" s="11">
        <f>'OddsRatio_working_3-way'!AB47+'OddsRatio_working_3-way'!AH47</f>
        <v>-0.32143787786987316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1.0461433540606278</v>
      </c>
      <c r="AS47" s="11">
        <f>IF(('OddsRatio_working_3-way'!X47=0),IF(Q47&gt;0,-Q47^(1/3),(-Q47)^(1/3)),'OddsRatio_working_3-way'!AM47-'OddsRatio_working_3-way'!R47/3)</f>
        <v>-0.72470547619075476</v>
      </c>
      <c r="AT47" s="11">
        <f>IF(('OddsRatio_working_3-way'!X47=0),IF(Q47&gt;0,-Q47^(1/3),(-Q47)^(1/3)),'OddsRatio_working_3-way'!AN47-'OddsRatio_working_3-way'!R47/3)</f>
        <v>-0.32143787786987316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1.96</v>
      </c>
      <c r="B48" s="4">
        <f>IF('True_Odds_Calculator_3-way'!B47="","",'True_Odds_Calculator_3-way'!B47)</f>
        <v>3.72</v>
      </c>
      <c r="C48" s="4">
        <f>IF('True_Odds_Calculator_3-way'!C47="","",'True_Odds_Calculator_3-way'!C47)</f>
        <v>3.98</v>
      </c>
      <c r="D48" s="9">
        <f t="shared" si="13"/>
        <v>0.49819437847909248</v>
      </c>
      <c r="E48" s="9">
        <f t="shared" si="14"/>
        <v>0.25947935081511853</v>
      </c>
      <c r="F48" s="9">
        <f t="shared" si="15"/>
        <v>0.24232627070578894</v>
      </c>
      <c r="G48" s="9">
        <f t="shared" si="16"/>
        <v>1.0492173570485503</v>
      </c>
      <c r="H48" s="9">
        <f t="shared" si="17"/>
        <v>2.0072486627666084</v>
      </c>
      <c r="I48" s="9">
        <f t="shared" si="18"/>
        <v>3.8538712111720574</v>
      </c>
      <c r="J48" s="9">
        <f t="shared" si="19"/>
        <v>4.1266677240046796</v>
      </c>
      <c r="K48" s="11">
        <f t="shared" si="20"/>
        <v>0.51020408163265307</v>
      </c>
      <c r="L48" s="11">
        <f t="shared" si="21"/>
        <v>0.26881720430107525</v>
      </c>
      <c r="M48" s="11">
        <f t="shared" si="22"/>
        <v>0.25125628140703515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-0.26814784918668377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0.22950499700609692</v>
      </c>
      <c r="Q48" s="11">
        <f>2*'OddsRatio_working_3-way'!K48*'OddsRatio_working_3-way'!L48*'OddsRatio_working_3-way'!M48</f>
        <v>6.8920419521350432E-2</v>
      </c>
      <c r="R48" s="11">
        <f t="shared" si="23"/>
        <v>0</v>
      </c>
      <c r="S48" s="11">
        <f t="shared" si="24"/>
        <v>-0.85588975523095168</v>
      </c>
      <c r="T48" s="11">
        <f t="shared" si="25"/>
        <v>-0.25702395051980531</v>
      </c>
      <c r="U48" s="11">
        <f>'OddsRatio_working_3-way'!S48-'OddsRatio_working_3-way'!R48^2/3</f>
        <v>-0.85588975523095168</v>
      </c>
      <c r="V48" s="11">
        <f>'OddsRatio_working_3-way'!S48*'OddsRatio_working_3-way'!R48/3-2*'OddsRatio_working_3-way'!R48^3/27-'OddsRatio_working_3-way'!T48</f>
        <v>0.25702395051980531</v>
      </c>
      <c r="W48" s="11">
        <f>'OddsRatio_working_3-way'!V48^2+4*'OddsRatio_working_3-way'!U48^3/27</f>
        <v>-2.6824571270543551E-2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0.15238592652485242</v>
      </c>
      <c r="Y48" s="11">
        <f>IF('OddsRatio_working_3-way'!W48&gt;=0,IF('OddsRatio_working_3-way'!V48+SQRT('OddsRatio_working_3-way'!W48)&gt;0,0,PI()),ACOS('OddsRatio_working_3-way'!V48/(2*'OddsRatio_working_3-way'!X48)))</f>
        <v>0.56734206059200099</v>
      </c>
      <c r="Z48" s="11">
        <f>'OddsRatio_working_3-way'!X48^(1/3)*COS('OddsRatio_working_3-way'!Y48/3)</f>
        <v>0.52460867852427528</v>
      </c>
      <c r="AA48" s="11">
        <f>'OddsRatio_working_3-way'!X48^(1/3)*COS(('OddsRatio_working_3-way'!Y48+2*PI())/3)</f>
        <v>-0.34926260293211975</v>
      </c>
      <c r="AB48" s="11">
        <f>'OddsRatio_working_3-way'!X48^(1/3)*COS(('OddsRatio_working_3-way'!Y48+4*PI())/3)</f>
        <v>-0.1753460755921557</v>
      </c>
      <c r="AC48" s="11">
        <f>'OddsRatio_working_3-way'!X48^(1/3)*SIN('OddsRatio_working_3-way'!Y48/3)</f>
        <v>0.10041075387625335</v>
      </c>
      <c r="AD48" s="11">
        <f>'OddsRatio_working_3-way'!X48^(1/3)*SIN(('OddsRatio_working_3-way'!Y48+2*PI())/3)</f>
        <v>0.40411906570967976</v>
      </c>
      <c r="AE48" s="11">
        <f>'OddsRatio_working_3-way'!X48^(1/3)*SIN(('OddsRatio_working_3-way'!Y48+4*PI())/3)</f>
        <v>-0.5045298195859329</v>
      </c>
      <c r="AF48" s="11">
        <f>-'OddsRatio_working_3-way'!U48/(3*'OddsRatio_working_3-way'!X48^(1/3))*COS(('OddsRatio_working_3-way'!Y48)/3)</f>
        <v>0.52460867852427517</v>
      </c>
      <c r="AG48" s="11">
        <f>-'OddsRatio_working_3-way'!U48/(3*'OddsRatio_working_3-way'!X48^(1/3))*COS(('OddsRatio_working_3-way'!Y48+2*PI())/3)</f>
        <v>-0.34926260293211964</v>
      </c>
      <c r="AH48" s="11">
        <f>-'OddsRatio_working_3-way'!U48/(3*'OddsRatio_working_3-way'!X48^(1/3))*COS(('OddsRatio_working_3-way'!Y48+4*PI())/3)</f>
        <v>-0.17534607559215568</v>
      </c>
      <c r="AI48" s="11">
        <f>'OddsRatio_working_3-way'!U48/(3*'OddsRatio_working_3-way'!X48^(1/3))*SIN(('OddsRatio_working_3-way'!Y48)/3)</f>
        <v>-0.10041075387625333</v>
      </c>
      <c r="AJ48" s="11">
        <f>'OddsRatio_working_3-way'!U48/(3*'OddsRatio_working_3-way'!X48^(1/3))*SIN(('OddsRatio_working_3-way'!Y48+2*PI())/3)</f>
        <v>-0.40411906570967965</v>
      </c>
      <c r="AK48" s="11">
        <f>'OddsRatio_working_3-way'!U48/(3*'OddsRatio_working_3-way'!X48^(1/3))*SIN(('OddsRatio_working_3-way'!Y48+4*PI())/3)</f>
        <v>0.50452981958593279</v>
      </c>
      <c r="AL48" s="11">
        <f>'OddsRatio_working_3-way'!Z48+'OddsRatio_working_3-way'!AF48</f>
        <v>1.0492173570485503</v>
      </c>
      <c r="AM48" s="11">
        <f>'OddsRatio_working_3-way'!AA48+'OddsRatio_working_3-way'!AG48</f>
        <v>-0.69852520586423938</v>
      </c>
      <c r="AN48" s="11">
        <f>'OddsRatio_working_3-way'!AB48+'OddsRatio_working_3-way'!AH48</f>
        <v>-0.35069215118431141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1.0492173570485503</v>
      </c>
      <c r="AS48" s="11">
        <f>IF(('OddsRatio_working_3-way'!X48=0),IF(Q48&gt;0,-Q48^(1/3),(-Q48)^(1/3)),'OddsRatio_working_3-way'!AM48-'OddsRatio_working_3-way'!R48/3)</f>
        <v>-0.69852520586423938</v>
      </c>
      <c r="AT48" s="11">
        <f>IF(('OddsRatio_working_3-way'!X48=0),IF(Q48&gt;0,-Q48^(1/3),(-Q48)^(1/3)),'OddsRatio_working_3-way'!AN48-'OddsRatio_working_3-way'!R48/3)</f>
        <v>-0.35069215118431141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3.18</v>
      </c>
      <c r="B49" s="4">
        <f>IF('True_Odds_Calculator_3-way'!B48="","",'True_Odds_Calculator_3-way'!B48)</f>
        <v>3.27</v>
      </c>
      <c r="C49" s="4">
        <f>IF('True_Odds_Calculator_3-way'!C48="","",'True_Odds_Calculator_3-way'!C48)</f>
        <v>2.46</v>
      </c>
      <c r="D49" s="9">
        <f t="shared" si="13"/>
        <v>0.30584807935275204</v>
      </c>
      <c r="E49" s="9">
        <f t="shared" si="14"/>
        <v>0.29732737603967624</v>
      </c>
      <c r="F49" s="9">
        <f t="shared" si="15"/>
        <v>0.39682454460757183</v>
      </c>
      <c r="G49" s="9">
        <f t="shared" si="16"/>
        <v>1.0410995972162318</v>
      </c>
      <c r="H49" s="9">
        <f t="shared" si="17"/>
        <v>3.2695971219313851</v>
      </c>
      <c r="I49" s="9">
        <f t="shared" si="18"/>
        <v>3.363296085680846</v>
      </c>
      <c r="J49" s="9">
        <f t="shared" si="19"/>
        <v>2.5200054119356983</v>
      </c>
      <c r="K49" s="11">
        <f t="shared" si="20"/>
        <v>0.31446540880503143</v>
      </c>
      <c r="L49" s="11">
        <f t="shared" si="21"/>
        <v>0.3058103975535168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-0.28243936527415592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0.23103485319083755</v>
      </c>
      <c r="Q49" s="11">
        <f>2*'OddsRatio_working_3-way'!K49*'OddsRatio_working_3-way'!L49*'OddsRatio_working_3-way'!M49</f>
        <v>7.8184383482516939E-2</v>
      </c>
      <c r="R49" s="11">
        <f t="shared" si="23"/>
        <v>0</v>
      </c>
      <c r="S49" s="11">
        <f t="shared" si="24"/>
        <v>-0.81799806116466289</v>
      </c>
      <c r="T49" s="11">
        <f t="shared" si="25"/>
        <v>-0.27681829481037662</v>
      </c>
      <c r="U49" s="11">
        <f>'OddsRatio_working_3-way'!S49-'OddsRatio_working_3-way'!R49^2/3</f>
        <v>-0.81799806116466289</v>
      </c>
      <c r="V49" s="11">
        <f>'OddsRatio_working_3-way'!S49*'OddsRatio_working_3-way'!R49/3-2*'OddsRatio_working_3-way'!R49^3/27-'OddsRatio_working_3-way'!T49</f>
        <v>0.27681829481037662</v>
      </c>
      <c r="W49" s="11">
        <f>'OddsRatio_working_3-way'!V49^2+4*'OddsRatio_working_3-way'!U49^3/27</f>
        <v>-4.4589709242689596E-3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0.1423791937626365</v>
      </c>
      <c r="Y49" s="11">
        <f>IF('OddsRatio_working_3-way'!W49&gt;=0,IF('OddsRatio_working_3-way'!V49+SQRT('OddsRatio_working_3-way'!W49)&gt;0,0,PI()),ACOS('OddsRatio_working_3-way'!V49/(2*'OddsRatio_working_3-way'!X49)))</f>
        <v>0.23670305462111663</v>
      </c>
      <c r="Z49" s="11">
        <f>'OddsRatio_working_3-way'!X49^(1/3)*COS('OddsRatio_working_3-way'!Y49/3)</f>
        <v>0.5205497986081159</v>
      </c>
      <c r="AA49" s="11">
        <f>'OddsRatio_working_3-way'!X49^(1/3)*COS(('OddsRatio_working_3-way'!Y49+2*PI())/3)</f>
        <v>-0.2959182109901683</v>
      </c>
      <c r="AB49" s="11">
        <f>'OddsRatio_working_3-way'!X49^(1/3)*COS(('OddsRatio_working_3-way'!Y49+4*PI())/3)</f>
        <v>-0.22463158761794741</v>
      </c>
      <c r="AC49" s="11">
        <f>'OddsRatio_working_3-way'!X49^(1/3)*SIN('OddsRatio_working_3-way'!Y49/3)</f>
        <v>4.1157351193571161E-2</v>
      </c>
      <c r="AD49" s="11">
        <f>'OddsRatio_working_3-way'!X49^(1/3)*SIN(('OddsRatio_working_3-way'!Y49+2*PI())/3)</f>
        <v>0.43023067393271619</v>
      </c>
      <c r="AE49" s="11">
        <f>'OddsRatio_working_3-way'!X49^(1/3)*SIN(('OddsRatio_working_3-way'!Y49+4*PI())/3)</f>
        <v>-0.47138802512628736</v>
      </c>
      <c r="AF49" s="11">
        <f>-'OddsRatio_working_3-way'!U49/(3*'OddsRatio_working_3-way'!X49^(1/3))*COS(('OddsRatio_working_3-way'!Y49)/3)</f>
        <v>0.5205497986081159</v>
      </c>
      <c r="AG49" s="11">
        <f>-'OddsRatio_working_3-way'!U49/(3*'OddsRatio_working_3-way'!X49^(1/3))*COS(('OddsRatio_working_3-way'!Y49+2*PI())/3)</f>
        <v>-0.2959182109901683</v>
      </c>
      <c r="AH49" s="11">
        <f>-'OddsRatio_working_3-way'!U49/(3*'OddsRatio_working_3-way'!X49^(1/3))*COS(('OddsRatio_working_3-way'!Y49+4*PI())/3)</f>
        <v>-0.22463158761794741</v>
      </c>
      <c r="AI49" s="11">
        <f>'OddsRatio_working_3-way'!U49/(3*'OddsRatio_working_3-way'!X49^(1/3))*SIN(('OddsRatio_working_3-way'!Y49)/3)</f>
        <v>-4.1157351193571161E-2</v>
      </c>
      <c r="AJ49" s="11">
        <f>'OddsRatio_working_3-way'!U49/(3*'OddsRatio_working_3-way'!X49^(1/3))*SIN(('OddsRatio_working_3-way'!Y49+2*PI())/3)</f>
        <v>-0.43023067393271619</v>
      </c>
      <c r="AK49" s="11">
        <f>'OddsRatio_working_3-way'!U49/(3*'OddsRatio_working_3-way'!X49^(1/3))*SIN(('OddsRatio_working_3-way'!Y49+4*PI())/3)</f>
        <v>0.47138802512628736</v>
      </c>
      <c r="AL49" s="11">
        <f>'OddsRatio_working_3-way'!Z49+'OddsRatio_working_3-way'!AF49</f>
        <v>1.0410995972162318</v>
      </c>
      <c r="AM49" s="11">
        <f>'OddsRatio_working_3-way'!AA49+'OddsRatio_working_3-way'!AG49</f>
        <v>-0.59183642198033659</v>
      </c>
      <c r="AN49" s="11">
        <f>'OddsRatio_working_3-way'!AB49+'OddsRatio_working_3-way'!AH49</f>
        <v>-0.44926317523589482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1.0410995972162318</v>
      </c>
      <c r="AS49" s="11">
        <f>IF(('OddsRatio_working_3-way'!X49=0),IF(Q49&gt;0,-Q49^(1/3),(-Q49)^(1/3)),'OddsRatio_working_3-way'!AM49-'OddsRatio_working_3-way'!R49/3)</f>
        <v>-0.59183642198033659</v>
      </c>
      <c r="AT49" s="11">
        <f>IF(('OddsRatio_working_3-way'!X49=0),IF(Q49&gt;0,-Q49^(1/3),(-Q49)^(1/3)),'OddsRatio_working_3-way'!AN49-'OddsRatio_working_3-way'!R49/3)</f>
        <v>-0.44926317523589482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2.84</v>
      </c>
      <c r="B50" s="4">
        <f>IF('True_Odds_Calculator_3-way'!B49="","",'True_Odds_Calculator_3-way'!B49)</f>
        <v>3.44</v>
      </c>
      <c r="C50" s="4">
        <f>IF('True_Odds_Calculator_3-way'!C49="","",'True_Odds_Calculator_3-way'!C49)</f>
        <v>2.6</v>
      </c>
      <c r="D50" s="9">
        <f t="shared" si="13"/>
        <v>0.34278567592589815</v>
      </c>
      <c r="E50" s="9">
        <f t="shared" si="14"/>
        <v>0.28228866840442279</v>
      </c>
      <c r="F50" s="9">
        <f t="shared" si="15"/>
        <v>0.37492565566967906</v>
      </c>
      <c r="G50" s="9">
        <f t="shared" si="16"/>
        <v>1.0419971514316533</v>
      </c>
      <c r="H50" s="9">
        <f t="shared" si="17"/>
        <v>2.917274758634242</v>
      </c>
      <c r="I50" s="9">
        <f t="shared" si="18"/>
        <v>3.5424730494932342</v>
      </c>
      <c r="J50" s="9">
        <f t="shared" si="19"/>
        <v>2.6671954422906459</v>
      </c>
      <c r="K50" s="11">
        <f t="shared" si="20"/>
        <v>0.35211267605633806</v>
      </c>
      <c r="L50" s="11">
        <f t="shared" si="21"/>
        <v>0.29069767441860467</v>
      </c>
      <c r="M50" s="11">
        <f t="shared" si="22"/>
        <v>0.38461538461538458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-0.28279876036181317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0.23148731386530275</v>
      </c>
      <c r="Q50" s="11">
        <f>2*'OddsRatio_working_3-way'!K50*'OddsRatio_working_3-way'!L50*'OddsRatio_working_3-way'!M50</f>
        <v>7.8737181586837665E-2</v>
      </c>
      <c r="R50" s="11">
        <f t="shared" si="23"/>
        <v>0</v>
      </c>
      <c r="S50" s="11">
        <f t="shared" si="24"/>
        <v>-0.81855844618674256</v>
      </c>
      <c r="T50" s="11">
        <f t="shared" si="25"/>
        <v>-0.27842124019957226</v>
      </c>
      <c r="U50" s="11">
        <f>'OddsRatio_working_3-way'!S50-'OddsRatio_working_3-way'!R50^2/3</f>
        <v>-0.81855844618674256</v>
      </c>
      <c r="V50" s="11">
        <f>'OddsRatio_working_3-way'!S50*'OddsRatio_working_3-way'!R50/3-2*'OddsRatio_working_3-way'!R50^3/27-'OddsRatio_working_3-way'!T50</f>
        <v>0.27842124019957226</v>
      </c>
      <c r="W50" s="11">
        <f>'OddsRatio_working_3-way'!V50^2+4*'OddsRatio_working_3-way'!U50^3/27</f>
        <v>-3.7357177053812946E-3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0.14252552815166938</v>
      </c>
      <c r="Y50" s="11">
        <f>IF('OddsRatio_working_3-way'!W50&gt;=0,IF('OddsRatio_working_3-way'!V50+SQRT('OddsRatio_working_3-way'!W50)&gt;0,0,PI()),ACOS('OddsRatio_working_3-way'!V50/(2*'OddsRatio_working_3-way'!X50)))</f>
        <v>0.2160975144317232</v>
      </c>
      <c r="Z50" s="11">
        <f>'OddsRatio_working_3-way'!X50^(1/3)*COS('OddsRatio_working_3-way'!Y50/3)</f>
        <v>0.52099857571582664</v>
      </c>
      <c r="AA50" s="11">
        <f>'OddsRatio_working_3-way'!X50^(1/3)*COS(('OddsRatio_working_3-way'!Y50+2*PI())/3)</f>
        <v>-0.29305653932737363</v>
      </c>
      <c r="AB50" s="11">
        <f>'OddsRatio_working_3-way'!X50^(1/3)*COS(('OddsRatio_working_3-way'!Y50+4*PI())/3)</f>
        <v>-0.22794203638845309</v>
      </c>
      <c r="AC50" s="11">
        <f>'OddsRatio_working_3-way'!X50^(1/3)*SIN('OddsRatio_working_3-way'!Y50/3)</f>
        <v>3.759387579993443E-2</v>
      </c>
      <c r="AD50" s="11">
        <f>'OddsRatio_working_3-way'!X50^(1/3)*SIN(('OddsRatio_working_3-way'!Y50+2*PI())/3)</f>
        <v>0.43240106400544892</v>
      </c>
      <c r="AE50" s="11">
        <f>'OddsRatio_working_3-way'!X50^(1/3)*SIN(('OddsRatio_working_3-way'!Y50+4*PI())/3)</f>
        <v>-0.46999493980538337</v>
      </c>
      <c r="AF50" s="11">
        <f>-'OddsRatio_working_3-way'!U50/(3*'OddsRatio_working_3-way'!X50^(1/3))*COS(('OddsRatio_working_3-way'!Y50)/3)</f>
        <v>0.52099857571582675</v>
      </c>
      <c r="AG50" s="11">
        <f>-'OddsRatio_working_3-way'!U50/(3*'OddsRatio_working_3-way'!X50^(1/3))*COS(('OddsRatio_working_3-way'!Y50+2*PI())/3)</f>
        <v>-0.29305653932737369</v>
      </c>
      <c r="AH50" s="11">
        <f>-'OddsRatio_working_3-way'!U50/(3*'OddsRatio_working_3-way'!X50^(1/3))*COS(('OddsRatio_working_3-way'!Y50+4*PI())/3)</f>
        <v>-0.22794203638845315</v>
      </c>
      <c r="AI50" s="11">
        <f>'OddsRatio_working_3-way'!U50/(3*'OddsRatio_working_3-way'!X50^(1/3))*SIN(('OddsRatio_working_3-way'!Y50)/3)</f>
        <v>-3.7593875799934437E-2</v>
      </c>
      <c r="AJ50" s="11">
        <f>'OddsRatio_working_3-way'!U50/(3*'OddsRatio_working_3-way'!X50^(1/3))*SIN(('OddsRatio_working_3-way'!Y50+2*PI())/3)</f>
        <v>-0.43240106400544903</v>
      </c>
      <c r="AK50" s="11">
        <f>'OddsRatio_working_3-way'!U50/(3*'OddsRatio_working_3-way'!X50^(1/3))*SIN(('OddsRatio_working_3-way'!Y50+4*PI())/3)</f>
        <v>0.46999493980538348</v>
      </c>
      <c r="AL50" s="11">
        <f>'OddsRatio_working_3-way'!Z50+'OddsRatio_working_3-way'!AF50</f>
        <v>1.0419971514316533</v>
      </c>
      <c r="AM50" s="11">
        <f>'OddsRatio_working_3-way'!AA50+'OddsRatio_working_3-way'!AG50</f>
        <v>-0.58611307865474727</v>
      </c>
      <c r="AN50" s="11">
        <f>'OddsRatio_working_3-way'!AB50+'OddsRatio_working_3-way'!AH50</f>
        <v>-0.45588407277690624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1.0419971514316533</v>
      </c>
      <c r="AS50" s="11">
        <f>IF(('OddsRatio_working_3-way'!X50=0),IF(Q50&gt;0,-Q50^(1/3),(-Q50)^(1/3)),'OddsRatio_working_3-way'!AM50-'OddsRatio_working_3-way'!R50/3)</f>
        <v>-0.58611307865474727</v>
      </c>
      <c r="AT50" s="11">
        <f>IF(('OddsRatio_working_3-way'!X50=0),IF(Q50&gt;0,-Q50^(1/3),(-Q50)^(1/3)),'OddsRatio_working_3-way'!AN50-'OddsRatio_working_3-way'!R50/3)</f>
        <v>-0.45588407277690624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3.17</v>
      </c>
      <c r="B51" s="4">
        <f>IF('True_Odds_Calculator_3-way'!B50="","",'True_Odds_Calculator_3-way'!B50)</f>
        <v>3.38</v>
      </c>
      <c r="C51" s="4">
        <f>IF('True_Odds_Calculator_3-way'!C50="","",'True_Odds_Calculator_3-way'!C50)</f>
        <v>2.4</v>
      </c>
      <c r="D51" s="9">
        <f t="shared" si="13"/>
        <v>0.30641422683527358</v>
      </c>
      <c r="E51" s="9">
        <f t="shared" si="14"/>
        <v>0.28714097867088145</v>
      </c>
      <c r="F51" s="9">
        <f t="shared" si="15"/>
        <v>0.40644479449384491</v>
      </c>
      <c r="G51" s="9">
        <f t="shared" si="16"/>
        <v>1.0431133813903193</v>
      </c>
      <c r="H51" s="9">
        <f t="shared" si="17"/>
        <v>3.263556037616993</v>
      </c>
      <c r="I51" s="9">
        <f t="shared" si="18"/>
        <v>3.4826098477089595</v>
      </c>
      <c r="J51" s="9">
        <f t="shared" si="19"/>
        <v>2.460358733946447</v>
      </c>
      <c r="K51" s="11">
        <f t="shared" si="20"/>
        <v>0.31545741324921134</v>
      </c>
      <c r="L51" s="11">
        <f t="shared" si="21"/>
        <v>0.29585798816568049</v>
      </c>
      <c r="M51" s="11">
        <f t="shared" si="22"/>
        <v>0.41666666666666669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-0.28117552996223205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0.23138210168057294</v>
      </c>
      <c r="Q51" s="11">
        <f>2*'OddsRatio_working_3-way'!K51*'OddsRatio_working_3-way'!L51*'OddsRatio_working_3-way'!M51</f>
        <v>7.7775496363217803E-2</v>
      </c>
      <c r="R51" s="11">
        <f t="shared" si="23"/>
        <v>0</v>
      </c>
      <c r="S51" s="11">
        <f t="shared" si="24"/>
        <v>-0.82290980908492484</v>
      </c>
      <c r="T51" s="11">
        <f t="shared" si="25"/>
        <v>-0.27660833918821004</v>
      </c>
      <c r="U51" s="11">
        <f>'OddsRatio_working_3-way'!S51-'OddsRatio_working_3-way'!R51^2/3</f>
        <v>-0.82290980908492484</v>
      </c>
      <c r="V51" s="11">
        <f>'OddsRatio_working_3-way'!S51*'OddsRatio_working_3-way'!R51/3-2*'OddsRatio_working_3-way'!R51^3/27-'OddsRatio_working_3-way'!T51</f>
        <v>0.27660833918821004</v>
      </c>
      <c r="W51" s="11">
        <f>'OddsRatio_working_3-way'!V51^2+4*'OddsRatio_working_3-way'!U51^3/27</f>
        <v>-6.0446445161552453E-3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0.14366351122032964</v>
      </c>
      <c r="Y51" s="11">
        <f>IF('OddsRatio_working_3-way'!W51&gt;=0,IF('OddsRatio_working_3-way'!V51+SQRT('OddsRatio_working_3-way'!W51)&gt;0,0,PI()),ACOS('OddsRatio_working_3-way'!V51/(2*'OddsRatio_working_3-way'!X51)))</f>
        <v>0.27400400868997665</v>
      </c>
      <c r="Z51" s="11">
        <f>'OddsRatio_working_3-way'!X51^(1/3)*COS('OddsRatio_working_3-way'!Y51/3)</f>
        <v>0.52155669069515975</v>
      </c>
      <c r="AA51" s="11">
        <f>'OddsRatio_working_3-way'!X51^(1/3)*COS(('OddsRatio_working_3-way'!Y51+2*PI())/3)</f>
        <v>-0.30214761008078889</v>
      </c>
      <c r="AB51" s="11">
        <f>'OddsRatio_working_3-way'!X51^(1/3)*COS(('OddsRatio_working_3-way'!Y51+4*PI())/3)</f>
        <v>-0.21940908061437106</v>
      </c>
      <c r="AC51" s="11">
        <f>'OddsRatio_working_3-way'!X51^(1/3)*SIN('OddsRatio_working_3-way'!Y51/3)</f>
        <v>4.776911225979031E-2</v>
      </c>
      <c r="AD51" s="11">
        <f>'OddsRatio_working_3-way'!X51^(1/3)*SIN(('OddsRatio_working_3-way'!Y51+2*PI())/3)</f>
        <v>0.42779678752585626</v>
      </c>
      <c r="AE51" s="11">
        <f>'OddsRatio_working_3-way'!X51^(1/3)*SIN(('OddsRatio_working_3-way'!Y51+4*PI())/3)</f>
        <v>-0.4755658997856464</v>
      </c>
      <c r="AF51" s="11">
        <f>-'OddsRatio_working_3-way'!U51/(3*'OddsRatio_working_3-way'!X51^(1/3))*COS(('OddsRatio_working_3-way'!Y51)/3)</f>
        <v>0.52155669069515953</v>
      </c>
      <c r="AG51" s="11">
        <f>-'OddsRatio_working_3-way'!U51/(3*'OddsRatio_working_3-way'!X51^(1/3))*COS(('OddsRatio_working_3-way'!Y51+2*PI())/3)</f>
        <v>-0.30214761008078872</v>
      </c>
      <c r="AH51" s="11">
        <f>-'OddsRatio_working_3-way'!U51/(3*'OddsRatio_working_3-way'!X51^(1/3))*COS(('OddsRatio_working_3-way'!Y51+4*PI())/3)</f>
        <v>-0.21940908061437098</v>
      </c>
      <c r="AI51" s="11">
        <f>'OddsRatio_working_3-way'!U51/(3*'OddsRatio_working_3-way'!X51^(1/3))*SIN(('OddsRatio_working_3-way'!Y51)/3)</f>
        <v>-4.7769112259790289E-2</v>
      </c>
      <c r="AJ51" s="11">
        <f>'OddsRatio_working_3-way'!U51/(3*'OddsRatio_working_3-way'!X51^(1/3))*SIN(('OddsRatio_working_3-way'!Y51+2*PI())/3)</f>
        <v>-0.42779678752585609</v>
      </c>
      <c r="AK51" s="11">
        <f>'OddsRatio_working_3-way'!U51/(3*'OddsRatio_working_3-way'!X51^(1/3))*SIN(('OddsRatio_working_3-way'!Y51+4*PI())/3)</f>
        <v>0.47556589978564617</v>
      </c>
      <c r="AL51" s="11">
        <f>'OddsRatio_working_3-way'!Z51+'OddsRatio_working_3-way'!AF51</f>
        <v>1.0431133813903193</v>
      </c>
      <c r="AM51" s="11">
        <f>'OddsRatio_working_3-way'!AA51+'OddsRatio_working_3-way'!AG51</f>
        <v>-0.60429522016157766</v>
      </c>
      <c r="AN51" s="11">
        <f>'OddsRatio_working_3-way'!AB51+'OddsRatio_working_3-way'!AH51</f>
        <v>-0.43881816122874207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1.0431133813903193</v>
      </c>
      <c r="AS51" s="11">
        <f>IF(('OddsRatio_working_3-way'!X51=0),IF(Q51&gt;0,-Q51^(1/3),(-Q51)^(1/3)),'OddsRatio_working_3-way'!AM51-'OddsRatio_working_3-way'!R51/3)</f>
        <v>-0.60429522016157766</v>
      </c>
      <c r="AT51" s="11">
        <f>IF(('OddsRatio_working_3-way'!X51=0),IF(Q51&gt;0,-Q51^(1/3),(-Q51)^(1/3)),'OddsRatio_working_3-way'!AN51-'OddsRatio_working_3-way'!R51/3)</f>
        <v>-0.43881816122874207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2.35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3.37</v>
      </c>
      <c r="D52" s="9">
        <f t="shared" si="13"/>
        <v>0.41518273774665465</v>
      </c>
      <c r="E52" s="9">
        <f t="shared" si="14"/>
        <v>0.29686823698127773</v>
      </c>
      <c r="F52" s="9">
        <f t="shared" si="15"/>
        <v>0.28794902527206756</v>
      </c>
      <c r="G52" s="9">
        <f t="shared" si="16"/>
        <v>1.0433910966304514</v>
      </c>
      <c r="H52" s="9">
        <f t="shared" si="17"/>
        <v>2.4085779804511094</v>
      </c>
      <c r="I52" s="9">
        <f t="shared" si="18"/>
        <v>3.3684977893511254</v>
      </c>
      <c r="J52" s="9">
        <f t="shared" si="19"/>
        <v>3.4728368990141703</v>
      </c>
      <c r="K52" s="11">
        <f t="shared" si="20"/>
        <v>0.42553191489361702</v>
      </c>
      <c r="L52" s="11">
        <f t="shared" si="21"/>
        <v>0.3058103975535168</v>
      </c>
      <c r="M52" s="11">
        <f t="shared" si="22"/>
        <v>0.29673590504451036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-0.28045452781457447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0.23130302182531293</v>
      </c>
      <c r="Q52" s="11">
        <f>2*'OddsRatio_working_3-way'!K52*'OddsRatio_working_3-way'!L52*'OddsRatio_working_3-way'!M52</f>
        <v>7.7229723480905815E-2</v>
      </c>
      <c r="R52" s="11">
        <f t="shared" si="23"/>
        <v>0</v>
      </c>
      <c r="S52" s="11">
        <f t="shared" si="24"/>
        <v>-0.82474340360174681</v>
      </c>
      <c r="T52" s="11">
        <f t="shared" si="25"/>
        <v>-0.27537342357320427</v>
      </c>
      <c r="U52" s="11">
        <f>'OddsRatio_working_3-way'!S52-'OddsRatio_working_3-way'!R52^2/3</f>
        <v>-0.82474340360174681</v>
      </c>
      <c r="V52" s="11">
        <f>'OddsRatio_working_3-way'!S52*'OddsRatio_working_3-way'!R52/3-2*'OddsRatio_working_3-way'!R52^3/27-'OddsRatio_working_3-way'!T52</f>
        <v>0.27537342357320427</v>
      </c>
      <c r="W52" s="11">
        <f>'OddsRatio_working_3-way'!V52^2+4*'OddsRatio_working_3-way'!U52^3/27</f>
        <v>-7.2793813185590278E-3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0.14414394171191031</v>
      </c>
      <c r="Y52" s="11">
        <f>IF('OddsRatio_working_3-way'!W52&gt;=0,IF('OddsRatio_working_3-way'!V52+SQRT('OddsRatio_working_3-way'!W52)&gt;0,0,PI()),ACOS('OddsRatio_working_3-way'!V52/(2*'OddsRatio_working_3-way'!X52)))</f>
        <v>0.30045170240394059</v>
      </c>
      <c r="Z52" s="11">
        <f>'OddsRatio_working_3-way'!X52^(1/3)*COS('OddsRatio_working_3-way'!Y52/3)</f>
        <v>0.5216955483152258</v>
      </c>
      <c r="AA52" s="11">
        <f>'OddsRatio_working_3-way'!X52^(1/3)*COS(('OddsRatio_working_3-way'!Y52+2*PI())/3)</f>
        <v>-0.30624785181716846</v>
      </c>
      <c r="AB52" s="11">
        <f>'OddsRatio_working_3-way'!X52^(1/3)*COS(('OddsRatio_working_3-way'!Y52+4*PI())/3)</f>
        <v>-0.21544769649805745</v>
      </c>
      <c r="AC52" s="11">
        <f>'OddsRatio_working_3-way'!X52^(1/3)*SIN('OddsRatio_working_3-way'!Y52/3)</f>
        <v>5.2423494115948675E-2</v>
      </c>
      <c r="AD52" s="11">
        <f>'OddsRatio_working_3-way'!X52^(1/3)*SIN(('OddsRatio_working_3-way'!Y52+2*PI())/3)</f>
        <v>0.42558985082426321</v>
      </c>
      <c r="AE52" s="11">
        <f>'OddsRatio_working_3-way'!X52^(1/3)*SIN(('OddsRatio_working_3-way'!Y52+4*PI())/3)</f>
        <v>-0.4780133449402118</v>
      </c>
      <c r="AF52" s="11">
        <f>-'OddsRatio_working_3-way'!U52/(3*'OddsRatio_working_3-way'!X52^(1/3))*COS(('OddsRatio_working_3-way'!Y52)/3)</f>
        <v>0.52169554831522569</v>
      </c>
      <c r="AG52" s="11">
        <f>-'OddsRatio_working_3-way'!U52/(3*'OddsRatio_working_3-way'!X52^(1/3))*COS(('OddsRatio_working_3-way'!Y52+2*PI())/3)</f>
        <v>-0.3062478518171684</v>
      </c>
      <c r="AH52" s="11">
        <f>-'OddsRatio_working_3-way'!U52/(3*'OddsRatio_working_3-way'!X52^(1/3))*COS(('OddsRatio_working_3-way'!Y52+4*PI())/3)</f>
        <v>-0.21544769649805739</v>
      </c>
      <c r="AI52" s="11">
        <f>'OddsRatio_working_3-way'!U52/(3*'OddsRatio_working_3-way'!X52^(1/3))*SIN(('OddsRatio_working_3-way'!Y52)/3)</f>
        <v>-5.2423494115948661E-2</v>
      </c>
      <c r="AJ52" s="11">
        <f>'OddsRatio_working_3-way'!U52/(3*'OddsRatio_working_3-way'!X52^(1/3))*SIN(('OddsRatio_working_3-way'!Y52+2*PI())/3)</f>
        <v>-0.42558985082426315</v>
      </c>
      <c r="AK52" s="11">
        <f>'OddsRatio_working_3-way'!U52/(3*'OddsRatio_working_3-way'!X52^(1/3))*SIN(('OddsRatio_working_3-way'!Y52+4*PI())/3)</f>
        <v>0.47801334494021169</v>
      </c>
      <c r="AL52" s="11">
        <f>'OddsRatio_working_3-way'!Z52+'OddsRatio_working_3-way'!AF52</f>
        <v>1.0433910966304514</v>
      </c>
      <c r="AM52" s="11">
        <f>'OddsRatio_working_3-way'!AA52+'OddsRatio_working_3-way'!AG52</f>
        <v>-0.61249570363433681</v>
      </c>
      <c r="AN52" s="11">
        <f>'OddsRatio_working_3-way'!AB52+'OddsRatio_working_3-way'!AH52</f>
        <v>-0.43089539299611485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1.0433910966304514</v>
      </c>
      <c r="AS52" s="11">
        <f>IF(('OddsRatio_working_3-way'!X52=0),IF(Q52&gt;0,-Q52^(1/3),(-Q52)^(1/3)),'OddsRatio_working_3-way'!AM52-'OddsRatio_working_3-way'!R52/3)</f>
        <v>-0.61249570363433681</v>
      </c>
      <c r="AT52" s="11">
        <f>IF(('OddsRatio_working_3-way'!X52=0),IF(Q52&gt;0,-Q52^(1/3),(-Q52)^(1/3)),'OddsRatio_working_3-way'!AN52-'OddsRatio_working_3-way'!R52/3)</f>
        <v>-0.43089539299611485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1.41</v>
      </c>
      <c r="B53" s="4">
        <f>IF('True_Odds_Calculator_3-way'!B52="","",'True_Odds_Calculator_3-way'!B52)</f>
        <v>5.57</v>
      </c>
      <c r="C53" s="4">
        <f>IF('True_Odds_Calculator_3-way'!C52="","",'True_Odds_Calculator_3-way'!C52)</f>
        <v>6.9</v>
      </c>
      <c r="D53" s="9">
        <f t="shared" si="13"/>
        <v>0.69435254234051869</v>
      </c>
      <c r="E53" s="9">
        <f t="shared" si="14"/>
        <v>0.16930458265219636</v>
      </c>
      <c r="F53" s="9">
        <f t="shared" si="15"/>
        <v>0.13634287500728479</v>
      </c>
      <c r="G53" s="9">
        <f t="shared" si="16"/>
        <v>1.0736355937210957</v>
      </c>
      <c r="H53" s="9">
        <f t="shared" si="17"/>
        <v>1.4401905934256494</v>
      </c>
      <c r="I53" s="9">
        <f t="shared" si="18"/>
        <v>5.9065146633054066</v>
      </c>
      <c r="J53" s="9">
        <f t="shared" si="19"/>
        <v>7.3344500029544637</v>
      </c>
      <c r="K53" s="11">
        <f t="shared" si="20"/>
        <v>0.70921985815602839</v>
      </c>
      <c r="L53" s="11">
        <f t="shared" si="21"/>
        <v>0.17953321364452424</v>
      </c>
      <c r="M53" s="11">
        <f t="shared" si="22"/>
        <v>0.14492753623188406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-0.20399929655605864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0.20077308710580979</v>
      </c>
      <c r="Q53" s="11">
        <f>2*'OddsRatio_working_3-way'!K53*'OddsRatio_working_3-way'!L53*'OddsRatio_working_3-way'!M53</f>
        <v>3.6906817482685629E-2</v>
      </c>
      <c r="R53" s="11">
        <f t="shared" si="23"/>
        <v>0</v>
      </c>
      <c r="S53" s="11">
        <f t="shared" si="24"/>
        <v>-0.98418519325941745</v>
      </c>
      <c r="T53" s="11">
        <f t="shared" si="25"/>
        <v>-0.18091639581974589</v>
      </c>
      <c r="U53" s="11">
        <f>'OddsRatio_working_3-way'!S53-'OddsRatio_working_3-way'!R53^2/3</f>
        <v>-0.98418519325941745</v>
      </c>
      <c r="V53" s="11">
        <f>'OddsRatio_working_3-way'!S53*'OddsRatio_working_3-way'!R53/3-2*'OddsRatio_working_3-way'!R53^3/27-'OddsRatio_working_3-way'!T53</f>
        <v>0.18091639581974589</v>
      </c>
      <c r="W53" s="11">
        <f>'OddsRatio_working_3-way'!V53^2+4*'OddsRatio_working_3-way'!U53^3/27</f>
        <v>-0.10849917605004028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0.18790284612429853</v>
      </c>
      <c r="Y53" s="11">
        <f>IF('OddsRatio_working_3-way'!W53&gt;=0,IF('OddsRatio_working_3-way'!V53+SQRT('OddsRatio_working_3-way'!W53)&gt;0,0,PI()),ACOS('OddsRatio_working_3-way'!V53/(2*'OddsRatio_working_3-way'!X53)))</f>
        <v>1.0685343201378039</v>
      </c>
      <c r="Z53" s="11">
        <f>'OddsRatio_working_3-way'!X53^(1/3)*COS('OddsRatio_working_3-way'!Y53/3)</f>
        <v>0.53681779686054787</v>
      </c>
      <c r="AA53" s="11">
        <f>'OddsRatio_working_3-way'!X53^(1/3)*COS(('OddsRatio_working_3-way'!Y53+2*PI())/3)</f>
        <v>-0.44137215477448999</v>
      </c>
      <c r="AB53" s="11">
        <f>'OddsRatio_working_3-way'!X53^(1/3)*COS(('OddsRatio_working_3-way'!Y53+4*PI())/3)</f>
        <v>-9.5445642086058075E-2</v>
      </c>
      <c r="AC53" s="11">
        <f>'OddsRatio_working_3-way'!X53^(1/3)*SIN('OddsRatio_working_3-way'!Y53/3)</f>
        <v>0.19972076522049489</v>
      </c>
      <c r="AD53" s="11">
        <f>'OddsRatio_working_3-way'!X53^(1/3)*SIN(('OddsRatio_working_3-way'!Y53+2*PI())/3)</f>
        <v>0.36503746667458142</v>
      </c>
      <c r="AE53" s="11">
        <f>'OddsRatio_working_3-way'!X53^(1/3)*SIN(('OddsRatio_working_3-way'!Y53+4*PI())/3)</f>
        <v>-0.56475823189507612</v>
      </c>
      <c r="AF53" s="11">
        <f>-'OddsRatio_working_3-way'!U53/(3*'OddsRatio_working_3-way'!X53^(1/3))*COS(('OddsRatio_working_3-way'!Y53)/3)</f>
        <v>0.53681779686054776</v>
      </c>
      <c r="AG53" s="11">
        <f>-'OddsRatio_working_3-way'!U53/(3*'OddsRatio_working_3-way'!X53^(1/3))*COS(('OddsRatio_working_3-way'!Y53+2*PI())/3)</f>
        <v>-0.44137215477448993</v>
      </c>
      <c r="AH53" s="11">
        <f>-'OddsRatio_working_3-way'!U53/(3*'OddsRatio_working_3-way'!X53^(1/3))*COS(('OddsRatio_working_3-way'!Y53+4*PI())/3)</f>
        <v>-9.5445642086058061E-2</v>
      </c>
      <c r="AI53" s="11">
        <f>'OddsRatio_working_3-way'!U53/(3*'OddsRatio_working_3-way'!X53^(1/3))*SIN(('OddsRatio_working_3-way'!Y53)/3)</f>
        <v>-0.19972076522049484</v>
      </c>
      <c r="AJ53" s="11">
        <f>'OddsRatio_working_3-way'!U53/(3*'OddsRatio_working_3-way'!X53^(1/3))*SIN(('OddsRatio_working_3-way'!Y53+2*PI())/3)</f>
        <v>-0.36503746667458137</v>
      </c>
      <c r="AK53" s="11">
        <f>'OddsRatio_working_3-way'!U53/(3*'OddsRatio_working_3-way'!X53^(1/3))*SIN(('OddsRatio_working_3-way'!Y53+4*PI())/3)</f>
        <v>0.56475823189507601</v>
      </c>
      <c r="AL53" s="11">
        <f>'OddsRatio_working_3-way'!Z53+'OddsRatio_working_3-way'!AF53</f>
        <v>1.0736355937210957</v>
      </c>
      <c r="AM53" s="11">
        <f>'OddsRatio_working_3-way'!AA53+'OddsRatio_working_3-way'!AG53</f>
        <v>-0.88274430954897998</v>
      </c>
      <c r="AN53" s="11">
        <f>'OddsRatio_working_3-way'!AB53+'OddsRatio_working_3-way'!AH53</f>
        <v>-0.19089128417211615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1.0736355937210957</v>
      </c>
      <c r="AS53" s="11">
        <f>IF(('OddsRatio_working_3-way'!X53=0),IF(Q53&gt;0,-Q53^(1/3),(-Q53)^(1/3)),'OddsRatio_working_3-way'!AM53-'OddsRatio_working_3-way'!R53/3)</f>
        <v>-0.88274430954897998</v>
      </c>
      <c r="AT53" s="11">
        <f>IF(('OddsRatio_working_3-way'!X53=0),IF(Q53&gt;0,-Q53^(1/3),(-Q53)^(1/3)),'OddsRatio_working_3-way'!AN53-'OddsRatio_working_3-way'!R53/3)</f>
        <v>-0.19089128417211615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2.74</v>
      </c>
      <c r="B54" s="4">
        <f>IF('True_Odds_Calculator_3-way'!B53="","",'True_Odds_Calculator_3-way'!B53)</f>
        <v>3.56</v>
      </c>
      <c r="C54" s="4">
        <f>IF('True_Odds_Calculator_3-way'!C53="","",'True_Odds_Calculator_3-way'!C53)</f>
        <v>2.62</v>
      </c>
      <c r="D54" s="9">
        <f t="shared" si="13"/>
        <v>0.35542528930935502</v>
      </c>
      <c r="E54" s="9">
        <f t="shared" si="14"/>
        <v>0.27261451550543164</v>
      </c>
      <c r="F54" s="9">
        <f t="shared" si="15"/>
        <v>0.37196019518521328</v>
      </c>
      <c r="G54" s="9">
        <f t="shared" si="16"/>
        <v>1.0422590827707765</v>
      </c>
      <c r="H54" s="9">
        <f t="shared" si="17"/>
        <v>2.8135308040211515</v>
      </c>
      <c r="I54" s="9">
        <f t="shared" si="18"/>
        <v>3.6681832518931876</v>
      </c>
      <c r="J54" s="9">
        <f t="shared" si="19"/>
        <v>2.6884597140886584</v>
      </c>
      <c r="K54" s="11">
        <f t="shared" si="20"/>
        <v>0.36496350364963503</v>
      </c>
      <c r="L54" s="11">
        <f t="shared" si="21"/>
        <v>0.2808988764044944</v>
      </c>
      <c r="M54" s="11">
        <f t="shared" si="22"/>
        <v>0.38167938931297707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-0.28235948169485314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0.23164335937964659</v>
      </c>
      <c r="Q54" s="11">
        <f>2*'OddsRatio_working_3-way'!K54*'OddsRatio_working_3-way'!L54*'OddsRatio_working_3-way'!M54</f>
        <v>7.8257891682313022E-2</v>
      </c>
      <c r="R54" s="11">
        <f t="shared" si="23"/>
        <v>0</v>
      </c>
      <c r="S54" s="11">
        <f t="shared" si="24"/>
        <v>-0.82038456080601663</v>
      </c>
      <c r="T54" s="11">
        <f t="shared" si="25"/>
        <v>-0.27715694621824882</v>
      </c>
      <c r="U54" s="11">
        <f>'OddsRatio_working_3-way'!S54-'OddsRatio_working_3-way'!R54^2/3</f>
        <v>-0.82038456080601663</v>
      </c>
      <c r="V54" s="11">
        <f>'OddsRatio_working_3-way'!S54*'OddsRatio_working_3-way'!R54/3-2*'OddsRatio_working_3-way'!R54^3/27-'OddsRatio_working_3-way'!T54</f>
        <v>0.27715694621824882</v>
      </c>
      <c r="W54" s="11">
        <f>'OddsRatio_working_3-way'!V54^2+4*'OddsRatio_working_3-way'!U54^3/27</f>
        <v>-4.9831530765779286E-3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0.14300273241585559</v>
      </c>
      <c r="Y54" s="11">
        <f>IF('OddsRatio_working_3-way'!W54&gt;=0,IF('OddsRatio_working_3-way'!V54+SQRT('OddsRatio_working_3-way'!W54)&gt;0,0,PI()),ACOS('OddsRatio_working_3-way'!V54/(2*'OddsRatio_working_3-way'!X54)))</f>
        <v>0.24939584629912082</v>
      </c>
      <c r="Z54" s="11">
        <f>'OddsRatio_working_3-way'!X54^(1/3)*COS('OddsRatio_working_3-way'!Y54/3)</f>
        <v>0.52112954138538825</v>
      </c>
      <c r="AA54" s="11">
        <f>'OddsRatio_working_3-way'!X54^(1/3)*COS(('OddsRatio_working_3-way'!Y54+2*PI())/3)</f>
        <v>-0.29816983714783246</v>
      </c>
      <c r="AB54" s="11">
        <f>'OddsRatio_working_3-way'!X54^(1/3)*COS(('OddsRatio_working_3-way'!Y54+4*PI())/3)</f>
        <v>-0.22295970423755587</v>
      </c>
      <c r="AC54" s="11">
        <f>'OddsRatio_working_3-way'!X54^(1/3)*SIN('OddsRatio_working_3-way'!Y54/3)</f>
        <v>4.3422590481535829E-2</v>
      </c>
      <c r="AD54" s="11">
        <f>'OddsRatio_working_3-way'!X54^(1/3)*SIN(('OddsRatio_working_3-way'!Y54+2*PI())/3)</f>
        <v>0.42960012626151228</v>
      </c>
      <c r="AE54" s="11">
        <f>'OddsRatio_working_3-way'!X54^(1/3)*SIN(('OddsRatio_working_3-way'!Y54+4*PI())/3)</f>
        <v>-0.47302271674304802</v>
      </c>
      <c r="AF54" s="11">
        <f>-'OddsRatio_working_3-way'!U54/(3*'OddsRatio_working_3-way'!X54^(1/3))*COS(('OddsRatio_working_3-way'!Y54)/3)</f>
        <v>0.52112954138538825</v>
      </c>
      <c r="AG54" s="11">
        <f>-'OddsRatio_working_3-way'!U54/(3*'OddsRatio_working_3-way'!X54^(1/3))*COS(('OddsRatio_working_3-way'!Y54+2*PI())/3)</f>
        <v>-0.29816983714783246</v>
      </c>
      <c r="AH54" s="11">
        <f>-'OddsRatio_working_3-way'!U54/(3*'OddsRatio_working_3-way'!X54^(1/3))*COS(('OddsRatio_working_3-way'!Y54+4*PI())/3)</f>
        <v>-0.22295970423755587</v>
      </c>
      <c r="AI54" s="11">
        <f>'OddsRatio_working_3-way'!U54/(3*'OddsRatio_working_3-way'!X54^(1/3))*SIN(('OddsRatio_working_3-way'!Y54)/3)</f>
        <v>-4.3422590481535829E-2</v>
      </c>
      <c r="AJ54" s="11">
        <f>'OddsRatio_working_3-way'!U54/(3*'OddsRatio_working_3-way'!X54^(1/3))*SIN(('OddsRatio_working_3-way'!Y54+2*PI())/3)</f>
        <v>-0.42960012626151228</v>
      </c>
      <c r="AK54" s="11">
        <f>'OddsRatio_working_3-way'!U54/(3*'OddsRatio_working_3-way'!X54^(1/3))*SIN(('OddsRatio_working_3-way'!Y54+4*PI())/3)</f>
        <v>0.47302271674304802</v>
      </c>
      <c r="AL54" s="11">
        <f>'OddsRatio_working_3-way'!Z54+'OddsRatio_working_3-way'!AF54</f>
        <v>1.0422590827707765</v>
      </c>
      <c r="AM54" s="11">
        <f>'OddsRatio_working_3-way'!AA54+'OddsRatio_working_3-way'!AG54</f>
        <v>-0.59633967429566492</v>
      </c>
      <c r="AN54" s="11">
        <f>'OddsRatio_working_3-way'!AB54+'OddsRatio_working_3-way'!AH54</f>
        <v>-0.44591940847511174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1.0422590827707765</v>
      </c>
      <c r="AS54" s="11">
        <f>IF(('OddsRatio_working_3-way'!X54=0),IF(Q54&gt;0,-Q54^(1/3),(-Q54)^(1/3)),'OddsRatio_working_3-way'!AM54-'OddsRatio_working_3-way'!R54/3)</f>
        <v>-0.59633967429566492</v>
      </c>
      <c r="AT54" s="11">
        <f>IF(('OddsRatio_working_3-way'!X54=0),IF(Q54&gt;0,-Q54^(1/3),(-Q54)^(1/3)),'OddsRatio_working_3-way'!AN54-'OddsRatio_working_3-way'!R54/3)</f>
        <v>-0.44591940847511174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1.18</v>
      </c>
      <c r="B55" s="4">
        <f>IF('True_Odds_Calculator_3-way'!B54="","",'True_Odds_Calculator_3-way'!B54)</f>
        <v>7.75</v>
      </c>
      <c r="C55" s="4">
        <f>IF('True_Odds_Calculator_3-way'!C54="","",'True_Odds_Calculator_3-way'!C54)</f>
        <v>17.02</v>
      </c>
      <c r="D55" s="9">
        <f t="shared" si="13"/>
        <v>0.83134523541200633</v>
      </c>
      <c r="E55" s="9">
        <f t="shared" si="14"/>
        <v>0.11617621296258475</v>
      </c>
      <c r="F55" s="9">
        <f t="shared" si="15"/>
        <v>5.2478551625409063E-2</v>
      </c>
      <c r="G55" s="9">
        <f t="shared" si="16"/>
        <v>1.1270539295427486</v>
      </c>
      <c r="H55" s="9">
        <f t="shared" si="17"/>
        <v>1.2028697073176946</v>
      </c>
      <c r="I55" s="9">
        <f t="shared" si="18"/>
        <v>8.6076140244135519</v>
      </c>
      <c r="J55" s="9">
        <f t="shared" si="19"/>
        <v>19.05540395127483</v>
      </c>
      <c r="K55" s="11">
        <f t="shared" si="20"/>
        <v>0.84745762711864414</v>
      </c>
      <c r="L55" s="11">
        <f t="shared" si="21"/>
        <v>0.12903225806451613</v>
      </c>
      <c r="M55" s="11">
        <f t="shared" si="22"/>
        <v>5.8754406580493537E-2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-0.12505340579603064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0.14744818272524074</v>
      </c>
      <c r="Q55" s="11">
        <f>2*'OddsRatio_working_3-way'!K55*'OddsRatio_working_3-way'!L55*'OddsRatio_working_3-way'!M55</f>
        <v>1.2849514834443639E-2</v>
      </c>
      <c r="R55" s="11">
        <f t="shared" si="23"/>
        <v>0</v>
      </c>
      <c r="S55" s="11">
        <f t="shared" si="24"/>
        <v>-1.1790817034262728</v>
      </c>
      <c r="T55" s="11">
        <f t="shared" si="25"/>
        <v>-0.10275221816350961</v>
      </c>
      <c r="U55" s="11">
        <f>'OddsRatio_working_3-way'!S55-'OddsRatio_working_3-way'!R55^2/3</f>
        <v>-1.1790817034262728</v>
      </c>
      <c r="V55" s="11">
        <f>'OddsRatio_working_3-way'!S55*'OddsRatio_working_3-way'!R55/3-2*'OddsRatio_working_3-way'!R55^3/27-'OddsRatio_working_3-way'!T55</f>
        <v>0.10275221816350961</v>
      </c>
      <c r="W55" s="11">
        <f>'OddsRatio_working_3-way'!V55^2+4*'OddsRatio_working_3-way'!U55^3/27</f>
        <v>-0.23228628921043271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0.24639617871831646</v>
      </c>
      <c r="Y55" s="11">
        <f>IF('OddsRatio_working_3-way'!W55&gt;=0,IF('OddsRatio_working_3-way'!V55+SQRT('OddsRatio_working_3-way'!W55)&gt;0,0,PI()),ACOS('OddsRatio_working_3-way'!V55/(2*'OddsRatio_working_3-way'!X55)))</f>
        <v>1.3607449272878249</v>
      </c>
      <c r="Z55" s="11">
        <f>'OddsRatio_working_3-way'!X55^(1/3)*COS('OddsRatio_working_3-way'!Y55/3)</f>
        <v>0.56352696477137432</v>
      </c>
      <c r="AA55" s="11">
        <f>'OddsRatio_working_3-way'!X55^(1/3)*COS(('OddsRatio_working_3-way'!Y55+2*PI())/3)</f>
        <v>-0.5196677611161038</v>
      </c>
      <c r="AB55" s="11">
        <f>'OddsRatio_working_3-way'!X55^(1/3)*COS(('OddsRatio_working_3-way'!Y55+4*PI())/3)</f>
        <v>-4.3859203655270261E-2</v>
      </c>
      <c r="AC55" s="11">
        <f>'OddsRatio_working_3-way'!X55^(1/3)*SIN('OddsRatio_working_3-way'!Y55/3)</f>
        <v>0.27470819873273966</v>
      </c>
      <c r="AD55" s="11">
        <f>'OddsRatio_working_3-way'!X55^(1/3)*SIN(('OddsRatio_working_3-way'!Y55+2*PI())/3)</f>
        <v>0.35067456784317891</v>
      </c>
      <c r="AE55" s="11">
        <f>'OddsRatio_working_3-way'!X55^(1/3)*SIN(('OddsRatio_working_3-way'!Y55+4*PI())/3)</f>
        <v>-0.62538276657591851</v>
      </c>
      <c r="AF55" s="11">
        <f>-'OddsRatio_working_3-way'!U55/(3*'OddsRatio_working_3-way'!X55^(1/3))*COS(('OddsRatio_working_3-way'!Y55)/3)</f>
        <v>0.56352696477137443</v>
      </c>
      <c r="AG55" s="11">
        <f>-'OddsRatio_working_3-way'!U55/(3*'OddsRatio_working_3-way'!X55^(1/3))*COS(('OddsRatio_working_3-way'!Y55+2*PI())/3)</f>
        <v>-0.5196677611161038</v>
      </c>
      <c r="AH55" s="11">
        <f>-'OddsRatio_working_3-way'!U55/(3*'OddsRatio_working_3-way'!X55^(1/3))*COS(('OddsRatio_working_3-way'!Y55+4*PI())/3)</f>
        <v>-4.3859203655270268E-2</v>
      </c>
      <c r="AI55" s="11">
        <f>'OddsRatio_working_3-way'!U55/(3*'OddsRatio_working_3-way'!X55^(1/3))*SIN(('OddsRatio_working_3-way'!Y55)/3)</f>
        <v>-0.27470819873273972</v>
      </c>
      <c r="AJ55" s="11">
        <f>'OddsRatio_working_3-way'!U55/(3*'OddsRatio_working_3-way'!X55^(1/3))*SIN(('OddsRatio_working_3-way'!Y55+2*PI())/3)</f>
        <v>-0.35067456784317896</v>
      </c>
      <c r="AK55" s="11">
        <f>'OddsRatio_working_3-way'!U55/(3*'OddsRatio_working_3-way'!X55^(1/3))*SIN(('OddsRatio_working_3-way'!Y55+4*PI())/3)</f>
        <v>0.62538276657591862</v>
      </c>
      <c r="AL55" s="11">
        <f>'OddsRatio_working_3-way'!Z55+'OddsRatio_working_3-way'!AF55</f>
        <v>1.1270539295427486</v>
      </c>
      <c r="AM55" s="11">
        <f>'OddsRatio_working_3-way'!AA55+'OddsRatio_working_3-way'!AG55</f>
        <v>-1.0393355222322076</v>
      </c>
      <c r="AN55" s="11">
        <f>'OddsRatio_working_3-way'!AB55+'OddsRatio_working_3-way'!AH55</f>
        <v>-8.7718407310540536E-2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1.1270539295427486</v>
      </c>
      <c r="AS55" s="11">
        <f>IF(('OddsRatio_working_3-way'!X55=0),IF(Q55&gt;0,-Q55^(1/3),(-Q55)^(1/3)),'OddsRatio_working_3-way'!AM55-'OddsRatio_working_3-way'!R55/3)</f>
        <v>-1.0393355222322076</v>
      </c>
      <c r="AT55" s="11">
        <f>IF(('OddsRatio_working_3-way'!X55=0),IF(Q55&gt;0,-Q55^(1/3),(-Q55)^(1/3)),'OddsRatio_working_3-way'!AN55-'OddsRatio_working_3-way'!R55/3)</f>
        <v>-8.7718407310540536E-2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3.16</v>
      </c>
      <c r="B56" s="4">
        <f>IF('True_Odds_Calculator_3-way'!B55="","",'True_Odds_Calculator_3-way'!B55)</f>
        <v>3.6</v>
      </c>
      <c r="C56" s="4">
        <f>IF('True_Odds_Calculator_3-way'!C55="","",'True_Odds_Calculator_3-way'!C55)</f>
        <v>2.31</v>
      </c>
      <c r="D56" s="9">
        <f t="shared" si="13"/>
        <v>0.3076067400460748</v>
      </c>
      <c r="E56" s="9">
        <f t="shared" si="14"/>
        <v>0.26958381128349662</v>
      </c>
      <c r="F56" s="9">
        <f t="shared" si="15"/>
        <v>0.42280944867042841</v>
      </c>
      <c r="G56" s="9">
        <f t="shared" si="16"/>
        <v>1.0420852128137386</v>
      </c>
      <c r="H56" s="9">
        <f t="shared" si="17"/>
        <v>3.2509040596776755</v>
      </c>
      <c r="I56" s="9">
        <f t="shared" si="18"/>
        <v>3.7094215533157202</v>
      </c>
      <c r="J56" s="9">
        <f t="shared" si="19"/>
        <v>2.3651316287859978</v>
      </c>
      <c r="K56" s="11">
        <f t="shared" si="20"/>
        <v>0.31645569620253161</v>
      </c>
      <c r="L56" s="11">
        <f t="shared" si="21"/>
        <v>0.27777777777777779</v>
      </c>
      <c r="M56" s="11">
        <f t="shared" si="22"/>
        <v>0.4329004329004329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-0.27996054578333052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0.23098678161969299</v>
      </c>
      <c r="Q56" s="11">
        <f>2*'OddsRatio_working_3-way'!K56*'OddsRatio_working_3-way'!L56*'OddsRatio_working_3-way'!M56</f>
        <v>7.6107671044379904E-2</v>
      </c>
      <c r="R56" s="11">
        <f t="shared" si="23"/>
        <v>0</v>
      </c>
      <c r="S56" s="11">
        <f t="shared" si="24"/>
        <v>-0.82506905025989008</v>
      </c>
      <c r="T56" s="11">
        <f t="shared" si="25"/>
        <v>-0.27185141688958492</v>
      </c>
      <c r="U56" s="11">
        <f>'OddsRatio_working_3-way'!S56-'OddsRatio_working_3-way'!R56^2/3</f>
        <v>-0.82506905025989008</v>
      </c>
      <c r="V56" s="11">
        <f>'OddsRatio_working_3-way'!S56*'OddsRatio_working_3-way'!R56/3-2*'OddsRatio_working_3-way'!R56^3/27-'OddsRatio_working_3-way'!T56</f>
        <v>0.27185141688958492</v>
      </c>
      <c r="W56" s="11">
        <f>'OddsRatio_working_3-way'!V56^2+4*'OddsRatio_working_3-way'!U56^3/27</f>
        <v>-9.3051965870347003E-3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0.14422932213311343</v>
      </c>
      <c r="Y56" s="11">
        <f>IF('OddsRatio_working_3-way'!W56&gt;=0,IF('OddsRatio_working_3-way'!V56+SQRT('OddsRatio_working_3-way'!W56)&gt;0,0,PI()),ACOS('OddsRatio_working_3-way'!V56/(2*'OddsRatio_working_3-way'!X56)))</f>
        <v>0.34097908713053893</v>
      </c>
      <c r="Z56" s="11">
        <f>'OddsRatio_working_3-way'!X56^(1/3)*COS('OddsRatio_working_3-way'!Y56/3)</f>
        <v>0.52104260640686928</v>
      </c>
      <c r="AA56" s="11">
        <f>'OddsRatio_working_3-way'!X56^(1/3)*COS(('OddsRatio_working_3-way'!Y56+2*PI())/3)</f>
        <v>-0.31203066445481098</v>
      </c>
      <c r="AB56" s="11">
        <f>'OddsRatio_working_3-way'!X56^(1/3)*COS(('OddsRatio_working_3-way'!Y56+4*PI())/3)</f>
        <v>-0.20901194195205861</v>
      </c>
      <c r="AC56" s="11">
        <f>'OddsRatio_working_3-way'!X56^(1/3)*SIN('OddsRatio_working_3-way'!Y56/3)</f>
        <v>5.9477887168535637E-2</v>
      </c>
      <c r="AD56" s="11">
        <f>'OddsRatio_working_3-way'!X56^(1/3)*SIN(('OddsRatio_working_3-way'!Y56+2*PI())/3)</f>
        <v>0.42149719001813746</v>
      </c>
      <c r="AE56" s="11">
        <f>'OddsRatio_working_3-way'!X56^(1/3)*SIN(('OddsRatio_working_3-way'!Y56+4*PI())/3)</f>
        <v>-0.48097507718667293</v>
      </c>
      <c r="AF56" s="11">
        <f>-'OddsRatio_working_3-way'!U56/(3*'OddsRatio_working_3-way'!X56^(1/3))*COS(('OddsRatio_working_3-way'!Y56)/3)</f>
        <v>0.52104260640686928</v>
      </c>
      <c r="AG56" s="11">
        <f>-'OddsRatio_working_3-way'!U56/(3*'OddsRatio_working_3-way'!X56^(1/3))*COS(('OddsRatio_working_3-way'!Y56+2*PI())/3)</f>
        <v>-0.31203066445481098</v>
      </c>
      <c r="AH56" s="11">
        <f>-'OddsRatio_working_3-way'!U56/(3*'OddsRatio_working_3-way'!X56^(1/3))*COS(('OddsRatio_working_3-way'!Y56+4*PI())/3)</f>
        <v>-0.20901194195205861</v>
      </c>
      <c r="AI56" s="11">
        <f>'OddsRatio_working_3-way'!U56/(3*'OddsRatio_working_3-way'!X56^(1/3))*SIN(('OddsRatio_working_3-way'!Y56)/3)</f>
        <v>-5.9477887168535637E-2</v>
      </c>
      <c r="AJ56" s="11">
        <f>'OddsRatio_working_3-way'!U56/(3*'OddsRatio_working_3-way'!X56^(1/3))*SIN(('OddsRatio_working_3-way'!Y56+2*PI())/3)</f>
        <v>-0.42149719001813746</v>
      </c>
      <c r="AK56" s="11">
        <f>'OddsRatio_working_3-way'!U56/(3*'OddsRatio_working_3-way'!X56^(1/3))*SIN(('OddsRatio_working_3-way'!Y56+4*PI())/3)</f>
        <v>0.48097507718667293</v>
      </c>
      <c r="AL56" s="11">
        <f>'OddsRatio_working_3-way'!Z56+'OddsRatio_working_3-way'!AF56</f>
        <v>1.0420852128137386</v>
      </c>
      <c r="AM56" s="11">
        <f>'OddsRatio_working_3-way'!AA56+'OddsRatio_working_3-way'!AG56</f>
        <v>-0.62406132890962196</v>
      </c>
      <c r="AN56" s="11">
        <f>'OddsRatio_working_3-way'!AB56+'OddsRatio_working_3-way'!AH56</f>
        <v>-0.41802388390411721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1.0420852128137386</v>
      </c>
      <c r="AS56" s="11">
        <f>IF(('OddsRatio_working_3-way'!X56=0),IF(Q56&gt;0,-Q56^(1/3),(-Q56)^(1/3)),'OddsRatio_working_3-way'!AM56-'OddsRatio_working_3-way'!R56/3)</f>
        <v>-0.62406132890962196</v>
      </c>
      <c r="AT56" s="11">
        <f>IF(('OddsRatio_working_3-way'!X56=0),IF(Q56&gt;0,-Q56^(1/3),(-Q56)^(1/3)),'OddsRatio_working_3-way'!AN56-'OddsRatio_working_3-way'!R56/3)</f>
        <v>-0.41802388390411721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2.74</v>
      </c>
      <c r="B57" s="4">
        <f>IF('True_Odds_Calculator_3-way'!B56="","",'True_Odds_Calculator_3-way'!B56)</f>
        <v>3.76</v>
      </c>
      <c r="C57" s="4">
        <f>IF('True_Odds_Calculator_3-way'!C56="","",'True_Odds_Calculator_3-way'!C56)</f>
        <v>2.52</v>
      </c>
      <c r="D57" s="9">
        <f t="shared" si="13"/>
        <v>0.35530586850219914</v>
      </c>
      <c r="E57" s="9">
        <f t="shared" si="14"/>
        <v>0.25785589832402445</v>
      </c>
      <c r="F57" s="9">
        <f t="shared" si="15"/>
        <v>0.38683823317377652</v>
      </c>
      <c r="G57" s="9">
        <f t="shared" si="16"/>
        <v>1.0428025583669855</v>
      </c>
      <c r="H57" s="9">
        <f t="shared" si="17"/>
        <v>2.814476451558555</v>
      </c>
      <c r="I57" s="9">
        <f t="shared" si="18"/>
        <v>3.87813506109288</v>
      </c>
      <c r="J57" s="9">
        <f t="shared" si="19"/>
        <v>2.5850598887178178</v>
      </c>
      <c r="K57" s="11">
        <f t="shared" si="20"/>
        <v>0.36496350364963503</v>
      </c>
      <c r="L57" s="11">
        <f t="shared" si="21"/>
        <v>0.26595744680851063</v>
      </c>
      <c r="M57" s="11">
        <f t="shared" si="22"/>
        <v>0.3968253968253968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-0.2811661083131809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0.23187693051025865</v>
      </c>
      <c r="Q57" s="11">
        <f>2*'OddsRatio_working_3-way'!K57*'OddsRatio_working_3-way'!L57*'OddsRatio_working_3-way'!M57</f>
        <v>7.7035525086464676E-2</v>
      </c>
      <c r="R57" s="11">
        <f t="shared" si="23"/>
        <v>0</v>
      </c>
      <c r="S57" s="11">
        <f t="shared" si="24"/>
        <v>-0.8246973004725705</v>
      </c>
      <c r="T57" s="11">
        <f t="shared" si="25"/>
        <v>-0.27398581411048856</v>
      </c>
      <c r="U57" s="11">
        <f>'OddsRatio_working_3-way'!S57-'OddsRatio_working_3-way'!R57^2/3</f>
        <v>-0.8246973004725705</v>
      </c>
      <c r="V57" s="11">
        <f>'OddsRatio_working_3-way'!S57*'OddsRatio_working_3-way'!R57/3-2*'OddsRatio_working_3-way'!R57^3/27-'OddsRatio_working_3-way'!T57</f>
        <v>0.27398581411048856</v>
      </c>
      <c r="W57" s="11">
        <f>'OddsRatio_working_3-way'!V57^2+4*'OddsRatio_working_3-way'!U57^3/27</f>
        <v>-8.0277406516245237E-3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0.14413185541840823</v>
      </c>
      <c r="Y57" s="11">
        <f>IF('OddsRatio_working_3-way'!W57&gt;=0,IF('OddsRatio_working_3-way'!V57+SQRT('OddsRatio_working_3-way'!W57)&gt;0,0,PI()),ACOS('OddsRatio_working_3-way'!V57/(2*'OddsRatio_working_3-way'!X57)))</f>
        <v>0.31605393950295912</v>
      </c>
      <c r="Z57" s="11">
        <f>'OddsRatio_working_3-way'!X57^(1/3)*COS('OddsRatio_working_3-way'!Y57/3)</f>
        <v>0.52140127918349277</v>
      </c>
      <c r="AA57" s="11">
        <f>'OddsRatio_working_3-way'!X57^(1/3)*COS(('OddsRatio_working_3-way'!Y57+2*PI())/3)</f>
        <v>-0.30844846328566655</v>
      </c>
      <c r="AB57" s="11">
        <f>'OddsRatio_working_3-way'!X57^(1/3)*COS(('OddsRatio_working_3-way'!Y57+4*PI())/3)</f>
        <v>-0.21295281589782625</v>
      </c>
      <c r="AC57" s="11">
        <f>'OddsRatio_working_3-way'!X57^(1/3)*SIN('OddsRatio_working_3-way'!Y57/3)</f>
        <v>5.5134437725807235E-2</v>
      </c>
      <c r="AD57" s="11">
        <f>'OddsRatio_working_3-way'!X57^(1/3)*SIN(('OddsRatio_working_3-way'!Y57+2*PI())/3)</f>
        <v>0.42397953447570352</v>
      </c>
      <c r="AE57" s="11">
        <f>'OddsRatio_working_3-way'!X57^(1/3)*SIN(('OddsRatio_working_3-way'!Y57+4*PI())/3)</f>
        <v>-0.4791139722015107</v>
      </c>
      <c r="AF57" s="11">
        <f>-'OddsRatio_working_3-way'!U57/(3*'OddsRatio_working_3-way'!X57^(1/3))*COS(('OddsRatio_working_3-way'!Y57)/3)</f>
        <v>0.52140127918349288</v>
      </c>
      <c r="AG57" s="11">
        <f>-'OddsRatio_working_3-way'!U57/(3*'OddsRatio_working_3-way'!X57^(1/3))*COS(('OddsRatio_working_3-way'!Y57+2*PI())/3)</f>
        <v>-0.30844846328566666</v>
      </c>
      <c r="AH57" s="11">
        <f>-'OddsRatio_working_3-way'!U57/(3*'OddsRatio_working_3-way'!X57^(1/3))*COS(('OddsRatio_working_3-way'!Y57+4*PI())/3)</f>
        <v>-0.2129528158978263</v>
      </c>
      <c r="AI57" s="11">
        <f>'OddsRatio_working_3-way'!U57/(3*'OddsRatio_working_3-way'!X57^(1/3))*SIN(('OddsRatio_working_3-way'!Y57)/3)</f>
        <v>-5.5134437725807249E-2</v>
      </c>
      <c r="AJ57" s="11">
        <f>'OddsRatio_working_3-way'!U57/(3*'OddsRatio_working_3-way'!X57^(1/3))*SIN(('OddsRatio_working_3-way'!Y57+2*PI())/3)</f>
        <v>-0.42397953447570358</v>
      </c>
      <c r="AK57" s="11">
        <f>'OddsRatio_working_3-way'!U57/(3*'OddsRatio_working_3-way'!X57^(1/3))*SIN(('OddsRatio_working_3-way'!Y57+4*PI())/3)</f>
        <v>0.47911397220151081</v>
      </c>
      <c r="AL57" s="11">
        <f>'OddsRatio_working_3-way'!Z57+'OddsRatio_working_3-way'!AF57</f>
        <v>1.0428025583669855</v>
      </c>
      <c r="AM57" s="11">
        <f>'OddsRatio_working_3-way'!AA57+'OddsRatio_working_3-way'!AG57</f>
        <v>-0.61689692657133322</v>
      </c>
      <c r="AN57" s="11">
        <f>'OddsRatio_working_3-way'!AB57+'OddsRatio_working_3-way'!AH57</f>
        <v>-0.42590563179565255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1.0428025583669855</v>
      </c>
      <c r="AS57" s="11">
        <f>IF(('OddsRatio_working_3-way'!X57=0),IF(Q57&gt;0,-Q57^(1/3),(-Q57)^(1/3)),'OddsRatio_working_3-way'!AM57-'OddsRatio_working_3-way'!R57/3)</f>
        <v>-0.61689692657133322</v>
      </c>
      <c r="AT57" s="11">
        <f>IF(('OddsRatio_working_3-way'!X57=0),IF(Q57&gt;0,-Q57^(1/3),(-Q57)^(1/3)),'OddsRatio_working_3-way'!AN57-'OddsRatio_working_3-way'!R57/3)</f>
        <v>-0.42590563179565255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</v>
      </c>
      <c r="B58" s="4">
        <f>IF('True_Odds_Calculator_3-way'!B57="","",'True_Odds_Calculator_3-way'!B57)</f>
        <v>4.33</v>
      </c>
      <c r="C58" s="4">
        <f>IF('True_Odds_Calculator_3-way'!C57="","",'True_Odds_Calculator_3-way'!C57)</f>
        <v>4.6900000000000004</v>
      </c>
      <c r="D58" s="9">
        <f t="shared" si="13"/>
        <v>0.57471959179081711</v>
      </c>
      <c r="E58" s="9">
        <f t="shared" si="14"/>
        <v>0.22122985178408919</v>
      </c>
      <c r="F58" s="9">
        <f t="shared" si="15"/>
        <v>0.20405055642509362</v>
      </c>
      <c r="G58" s="9">
        <f t="shared" si="16"/>
        <v>1.0571128059263422</v>
      </c>
      <c r="H58" s="9">
        <f t="shared" si="17"/>
        <v>1.7399789641484396</v>
      </c>
      <c r="I58" s="9">
        <f t="shared" si="18"/>
        <v>4.5201856437347203</v>
      </c>
      <c r="J58" s="9">
        <f t="shared" si="19"/>
        <v>4.9007462538682036</v>
      </c>
      <c r="K58" s="11">
        <f t="shared" si="20"/>
        <v>0.58823529411764708</v>
      </c>
      <c r="L58" s="11">
        <f t="shared" si="21"/>
        <v>0.23094688221709006</v>
      </c>
      <c r="M58" s="11">
        <f t="shared" si="22"/>
        <v>0.21321961620469082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-0.24914890295161884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0.22361845362046101</v>
      </c>
      <c r="Q58" s="11">
        <f>2*'OddsRatio_working_3-way'!K58*'OddsRatio_working_3-way'!L58*'OddsRatio_working_3-way'!M58</f>
        <v>5.7932241870585745E-2</v>
      </c>
      <c r="R58" s="11">
        <f t="shared" si="23"/>
        <v>0</v>
      </c>
      <c r="S58" s="11">
        <f t="shared" si="24"/>
        <v>-0.89752935281390545</v>
      </c>
      <c r="T58" s="11">
        <f t="shared" si="25"/>
        <v>-0.23252055772380967</v>
      </c>
      <c r="U58" s="11">
        <f>'OddsRatio_working_3-way'!S58-'OddsRatio_working_3-way'!R58^2/3</f>
        <v>-0.89752935281390545</v>
      </c>
      <c r="V58" s="11">
        <f>'OddsRatio_working_3-way'!S58*'OddsRatio_working_3-way'!R58/3-2*'OddsRatio_working_3-way'!R58^3/27-'OddsRatio_working_3-way'!T58</f>
        <v>0.23252055772380967</v>
      </c>
      <c r="W58" s="11">
        <f>'OddsRatio_working_3-way'!V58^2+4*'OddsRatio_working_3-way'!U58^3/27</f>
        <v>-5.3047196653588931E-2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0.16364061722092443</v>
      </c>
      <c r="Y58" s="11">
        <f>IF('OddsRatio_working_3-way'!W58&gt;=0,IF('OddsRatio_working_3-way'!V58+SQRT('OddsRatio_working_3-way'!W58)&gt;0,0,PI()),ACOS('OddsRatio_working_3-way'!V58/(2*'OddsRatio_working_3-way'!X58)))</f>
        <v>0.78064323914383194</v>
      </c>
      <c r="Z58" s="11">
        <f>'OddsRatio_working_3-way'!X58^(1/3)*COS('OddsRatio_working_3-way'!Y58/3)</f>
        <v>0.52855640296317108</v>
      </c>
      <c r="AA58" s="11">
        <f>'OddsRatio_working_3-way'!X58^(1/3)*COS(('OddsRatio_working_3-way'!Y58+2*PI())/3)</f>
        <v>-0.38615287017221961</v>
      </c>
      <c r="AB58" s="11">
        <f>'OddsRatio_working_3-way'!X58^(1/3)*COS(('OddsRatio_working_3-way'!Y58+4*PI())/3)</f>
        <v>-0.14240353279095178</v>
      </c>
      <c r="AC58" s="11">
        <f>'OddsRatio_working_3-way'!X58^(1/3)*SIN('OddsRatio_working_3-way'!Y58/3)</f>
        <v>0.1407287455518681</v>
      </c>
      <c r="AD58" s="11">
        <f>'OddsRatio_working_3-way'!X58^(1/3)*SIN(('OddsRatio_working_3-way'!Y58+2*PI())/3)</f>
        <v>0.38737889952309668</v>
      </c>
      <c r="AE58" s="11">
        <f>'OddsRatio_working_3-way'!X58^(1/3)*SIN(('OddsRatio_working_3-way'!Y58+4*PI())/3)</f>
        <v>-0.52810764507496466</v>
      </c>
      <c r="AF58" s="11">
        <f>-'OddsRatio_working_3-way'!U58/(3*'OddsRatio_working_3-way'!X58^(1/3))*COS(('OddsRatio_working_3-way'!Y58)/3)</f>
        <v>0.52855640296317097</v>
      </c>
      <c r="AG58" s="11">
        <f>-'OddsRatio_working_3-way'!U58/(3*'OddsRatio_working_3-way'!X58^(1/3))*COS(('OddsRatio_working_3-way'!Y58+2*PI())/3)</f>
        <v>-0.38615287017221955</v>
      </c>
      <c r="AH58" s="11">
        <f>-'OddsRatio_working_3-way'!U58/(3*'OddsRatio_working_3-way'!X58^(1/3))*COS(('OddsRatio_working_3-way'!Y58+4*PI())/3)</f>
        <v>-0.14240353279095175</v>
      </c>
      <c r="AI58" s="11">
        <f>'OddsRatio_working_3-way'!U58/(3*'OddsRatio_working_3-way'!X58^(1/3))*SIN(('OddsRatio_working_3-way'!Y58)/3)</f>
        <v>-0.14072874555186807</v>
      </c>
      <c r="AJ58" s="11">
        <f>'OddsRatio_working_3-way'!U58/(3*'OddsRatio_working_3-way'!X58^(1/3))*SIN(('OddsRatio_working_3-way'!Y58+2*PI())/3)</f>
        <v>-0.38737889952309656</v>
      </c>
      <c r="AK58" s="11">
        <f>'OddsRatio_working_3-way'!U58/(3*'OddsRatio_working_3-way'!X58^(1/3))*SIN(('OddsRatio_working_3-way'!Y58+4*PI())/3)</f>
        <v>0.52810764507496455</v>
      </c>
      <c r="AL58" s="11">
        <f>'OddsRatio_working_3-way'!Z58+'OddsRatio_working_3-way'!AF58</f>
        <v>1.0571128059263422</v>
      </c>
      <c r="AM58" s="11">
        <f>'OddsRatio_working_3-way'!AA58+'OddsRatio_working_3-way'!AG58</f>
        <v>-0.77230574034443911</v>
      </c>
      <c r="AN58" s="11">
        <f>'OddsRatio_working_3-way'!AB58+'OddsRatio_working_3-way'!AH58</f>
        <v>-0.2848070655819035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1.0571128059263422</v>
      </c>
      <c r="AS58" s="11">
        <f>IF(('OddsRatio_working_3-way'!X58=0),IF(Q58&gt;0,-Q58^(1/3),(-Q58)^(1/3)),'OddsRatio_working_3-way'!AM58-'OddsRatio_working_3-way'!R58/3)</f>
        <v>-0.77230574034443911</v>
      </c>
      <c r="AT58" s="11">
        <f>IF(('OddsRatio_working_3-way'!X58=0),IF(Q58&gt;0,-Q58^(1/3),(-Q58)^(1/3)),'OddsRatio_working_3-way'!AN58-'OddsRatio_working_3-way'!R58/3)</f>
        <v>-0.2848070655819035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6.07</v>
      </c>
      <c r="B59" s="4">
        <f>IF('True_Odds_Calculator_3-way'!B58="","",'True_Odds_Calculator_3-way'!B58)</f>
        <v>4.3099999999999996</v>
      </c>
      <c r="C59" s="4">
        <f>IF('True_Odds_Calculator_3-way'!C58="","",'True_Odds_Calculator_3-way'!C58)</f>
        <v>1.57</v>
      </c>
      <c r="D59" s="9">
        <f t="shared" si="13"/>
        <v>0.156381760973444</v>
      </c>
      <c r="E59" s="9">
        <f t="shared" si="14"/>
        <v>0.22114483815878966</v>
      </c>
      <c r="F59" s="9">
        <f t="shared" si="15"/>
        <v>0.62247340086776648</v>
      </c>
      <c r="G59" s="9">
        <f t="shared" si="16"/>
        <v>1.0640251711564384</v>
      </c>
      <c r="H59" s="9">
        <f t="shared" si="17"/>
        <v>6.3946076177631435</v>
      </c>
      <c r="I59" s="9">
        <f t="shared" si="18"/>
        <v>4.5219233165278103</v>
      </c>
      <c r="J59" s="9">
        <f t="shared" si="19"/>
        <v>1.6064943475591698</v>
      </c>
      <c r="K59" s="11">
        <f t="shared" si="20"/>
        <v>0.16474464579901152</v>
      </c>
      <c r="L59" s="11">
        <f t="shared" si="21"/>
        <v>0.23201856148491881</v>
      </c>
      <c r="M59" s="11">
        <f t="shared" si="22"/>
        <v>0.63694267515923564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-0.23288697249338752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0.21790009604403227</v>
      </c>
      <c r="Q59" s="11">
        <f>2*'OddsRatio_working_3-way'!K59*'OddsRatio_working_3-way'!L59*'OddsRatio_working_3-way'!M59</f>
        <v>4.8692758892521178E-2</v>
      </c>
      <c r="R59" s="11">
        <f t="shared" si="23"/>
        <v>0</v>
      </c>
      <c r="S59" s="11">
        <f t="shared" si="24"/>
        <v>-0.93564742463307693</v>
      </c>
      <c r="T59" s="11">
        <f t="shared" si="25"/>
        <v>-0.20908322338169319</v>
      </c>
      <c r="U59" s="11">
        <f>'OddsRatio_working_3-way'!S59-'OddsRatio_working_3-way'!R59^2/3</f>
        <v>-0.93564742463307693</v>
      </c>
      <c r="V59" s="11">
        <f>'OddsRatio_working_3-way'!S59*'OddsRatio_working_3-way'!R59/3-2*'OddsRatio_working_3-way'!R59^3/27-'OddsRatio_working_3-way'!T59</f>
        <v>0.20908322338169319</v>
      </c>
      <c r="W59" s="11">
        <f>'OddsRatio_working_3-way'!V59^2+4*'OddsRatio_working_3-way'!U59^3/27</f>
        <v>-7.7632285020462849E-2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0.17417525607857007</v>
      </c>
      <c r="Y59" s="11">
        <f>IF('OddsRatio_working_3-way'!W59&gt;=0,IF('OddsRatio_working_3-way'!V59+SQRT('OddsRatio_working_3-way'!W59)&gt;0,0,PI()),ACOS('OddsRatio_working_3-way'!V59/(2*'OddsRatio_working_3-way'!X59)))</f>
        <v>0.92703354462424814</v>
      </c>
      <c r="Z59" s="11">
        <f>'OddsRatio_working_3-way'!X59^(1/3)*COS('OddsRatio_working_3-way'!Y59/3)</f>
        <v>0.53201258557821918</v>
      </c>
      <c r="AA59" s="11">
        <f>'OddsRatio_working_3-way'!X59^(1/3)*COS(('OddsRatio_working_3-way'!Y59+2*PI())/3)</f>
        <v>-0.41309066567777758</v>
      </c>
      <c r="AB59" s="11">
        <f>'OddsRatio_working_3-way'!X59^(1/3)*COS(('OddsRatio_working_3-way'!Y59+4*PI())/3)</f>
        <v>-0.1189219199004415</v>
      </c>
      <c r="AC59" s="11">
        <f>'OddsRatio_working_3-way'!X59^(1/3)*SIN('OddsRatio_working_3-way'!Y59/3)</f>
        <v>0.16983840456171961</v>
      </c>
      <c r="AD59" s="11">
        <f>'OddsRatio_working_3-way'!X59^(1/3)*SIN(('OddsRatio_working_3-way'!Y59+2*PI())/3)</f>
        <v>0.37581721196292073</v>
      </c>
      <c r="AE59" s="11">
        <f>'OddsRatio_working_3-way'!X59^(1/3)*SIN(('OddsRatio_working_3-way'!Y59+4*PI())/3)</f>
        <v>-0.54565561652464034</v>
      </c>
      <c r="AF59" s="11">
        <f>-'OddsRatio_working_3-way'!U59/(3*'OddsRatio_working_3-way'!X59^(1/3))*COS(('OddsRatio_working_3-way'!Y59)/3)</f>
        <v>0.53201258557821918</v>
      </c>
      <c r="AG59" s="11">
        <f>-'OddsRatio_working_3-way'!U59/(3*'OddsRatio_working_3-way'!X59^(1/3))*COS(('OddsRatio_working_3-way'!Y59+2*PI())/3)</f>
        <v>-0.41309066567777758</v>
      </c>
      <c r="AH59" s="11">
        <f>-'OddsRatio_working_3-way'!U59/(3*'OddsRatio_working_3-way'!X59^(1/3))*COS(('OddsRatio_working_3-way'!Y59+4*PI())/3)</f>
        <v>-0.1189219199004415</v>
      </c>
      <c r="AI59" s="11">
        <f>'OddsRatio_working_3-way'!U59/(3*'OddsRatio_working_3-way'!X59^(1/3))*SIN(('OddsRatio_working_3-way'!Y59)/3)</f>
        <v>-0.16983840456171961</v>
      </c>
      <c r="AJ59" s="11">
        <f>'OddsRatio_working_3-way'!U59/(3*'OddsRatio_working_3-way'!X59^(1/3))*SIN(('OddsRatio_working_3-way'!Y59+2*PI())/3)</f>
        <v>-0.37581721196292073</v>
      </c>
      <c r="AK59" s="11">
        <f>'OddsRatio_working_3-way'!U59/(3*'OddsRatio_working_3-way'!X59^(1/3))*SIN(('OddsRatio_working_3-way'!Y59+4*PI())/3)</f>
        <v>0.54565561652464034</v>
      </c>
      <c r="AL59" s="11">
        <f>'OddsRatio_working_3-way'!Z59+'OddsRatio_working_3-way'!AF59</f>
        <v>1.0640251711564384</v>
      </c>
      <c r="AM59" s="11">
        <f>'OddsRatio_working_3-way'!AA59+'OddsRatio_working_3-way'!AG59</f>
        <v>-0.82618133135555516</v>
      </c>
      <c r="AN59" s="11">
        <f>'OddsRatio_working_3-way'!AB59+'OddsRatio_working_3-way'!AH59</f>
        <v>-0.237843839800883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1.0640251711564384</v>
      </c>
      <c r="AS59" s="11">
        <f>IF(('OddsRatio_working_3-way'!X59=0),IF(Q59&gt;0,-Q59^(1/3),(-Q59)^(1/3)),'OddsRatio_working_3-way'!AM59-'OddsRatio_working_3-way'!R59/3)</f>
        <v>-0.82618133135555516</v>
      </c>
      <c r="AT59" s="11">
        <f>IF(('OddsRatio_working_3-way'!X59=0),IF(Q59&gt;0,-Q59^(1/3),(-Q59)^(1/3)),'OddsRatio_working_3-way'!AN59-'OddsRatio_working_3-way'!R59/3)</f>
        <v>-0.237843839800883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2.02</v>
      </c>
      <c r="B60" s="4">
        <f>IF('True_Odds_Calculator_3-way'!B59="","",'True_Odds_Calculator_3-way'!B59)</f>
        <v>3.63</v>
      </c>
      <c r="C60" s="4">
        <f>IF('True_Odds_Calculator_3-way'!C59="","",'True_Odds_Calculator_3-way'!C59)</f>
        <v>3.87</v>
      </c>
      <c r="D60" s="9">
        <f t="shared" si="13"/>
        <v>0.48370015810410744</v>
      </c>
      <c r="E60" s="9">
        <f t="shared" si="14"/>
        <v>0.26650970677841818</v>
      </c>
      <c r="F60" s="9">
        <f t="shared" si="15"/>
        <v>0.24979013511747447</v>
      </c>
      <c r="G60" s="9">
        <f t="shared" si="16"/>
        <v>1.0464671286612717</v>
      </c>
      <c r="H60" s="9">
        <f t="shared" si="17"/>
        <v>2.0673964712344972</v>
      </c>
      <c r="I60" s="9">
        <f t="shared" si="18"/>
        <v>3.7522085483791447</v>
      </c>
      <c r="J60" s="9">
        <f t="shared" si="19"/>
        <v>4.0033606592578499</v>
      </c>
      <c r="K60" s="11">
        <f t="shared" si="20"/>
        <v>0.49504950495049505</v>
      </c>
      <c r="L60" s="11">
        <f t="shared" si="21"/>
        <v>0.27548209366391185</v>
      </c>
      <c r="M60" s="11">
        <f t="shared" si="22"/>
        <v>0.25839793281653745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-0.27131190920360537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0.22976222921798878</v>
      </c>
      <c r="Q60" s="11">
        <f>2*'OddsRatio_working_3-way'!K60*'OddsRatio_working_3-way'!L60*'OddsRatio_working_3-way'!M60</f>
        <v>7.0479211416560966E-2</v>
      </c>
      <c r="R60" s="11">
        <f t="shared" si="23"/>
        <v>0</v>
      </c>
      <c r="S60" s="11">
        <f t="shared" si="24"/>
        <v>-0.84685640926128403</v>
      </c>
      <c r="T60" s="11">
        <f t="shared" si="25"/>
        <v>-0.25977190468137545</v>
      </c>
      <c r="U60" s="11">
        <f>'OddsRatio_working_3-way'!S60-'OddsRatio_working_3-way'!R60^2/3</f>
        <v>-0.84685640926128403</v>
      </c>
      <c r="V60" s="11">
        <f>'OddsRatio_working_3-way'!S60*'OddsRatio_working_3-way'!R60/3-2*'OddsRatio_working_3-way'!R60^3/27-'OddsRatio_working_3-way'!T60</f>
        <v>0.25977190468137545</v>
      </c>
      <c r="W60" s="11">
        <f>'OddsRatio_working_3-way'!V60^2+4*'OddsRatio_working_3-way'!U60^3/27</f>
        <v>-2.2494325763888295E-2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0.14997980549533818</v>
      </c>
      <c r="Y60" s="11">
        <f>IF('OddsRatio_working_3-way'!W60&gt;=0,IF('OddsRatio_working_3-way'!V60+SQRT('OddsRatio_working_3-way'!W60)&gt;0,0,PI()),ACOS('OddsRatio_working_3-way'!V60/(2*'OddsRatio_working_3-way'!X60)))</f>
        <v>0.52360369987924571</v>
      </c>
      <c r="Z60" s="11">
        <f>'OddsRatio_working_3-way'!X60^(1/3)*COS('OddsRatio_working_3-way'!Y60/3)</f>
        <v>0.52323356433063595</v>
      </c>
      <c r="AA60" s="11">
        <f>'OddsRatio_working_3-way'!X60^(1/3)*COS(('OddsRatio_working_3-way'!Y60+2*PI())/3)</f>
        <v>-0.34151722136132445</v>
      </c>
      <c r="AB60" s="11">
        <f>'OddsRatio_working_3-way'!X60^(1/3)*COS(('OddsRatio_working_3-way'!Y60+4*PI())/3)</f>
        <v>-0.18171634296931161</v>
      </c>
      <c r="AC60" s="11">
        <f>'OddsRatio_working_3-way'!X60^(1/3)*SIN('OddsRatio_working_3-way'!Y60/3)</f>
        <v>9.2261080156367276E-2</v>
      </c>
      <c r="AD60" s="11">
        <f>'OddsRatio_working_3-way'!X60^(1/3)*SIN(('OddsRatio_working_3-way'!Y60+2*PI())/3)</f>
        <v>0.40700301874482642</v>
      </c>
      <c r="AE60" s="11">
        <f>'OddsRatio_working_3-way'!X60^(1/3)*SIN(('OddsRatio_working_3-way'!Y60+4*PI())/3)</f>
        <v>-0.49926409890119366</v>
      </c>
      <c r="AF60" s="11">
        <f>-'OddsRatio_working_3-way'!U60/(3*'OddsRatio_working_3-way'!X60^(1/3))*COS(('OddsRatio_working_3-way'!Y60)/3)</f>
        <v>0.52323356433063584</v>
      </c>
      <c r="AG60" s="11">
        <f>-'OddsRatio_working_3-way'!U60/(3*'OddsRatio_working_3-way'!X60^(1/3))*COS(('OddsRatio_working_3-way'!Y60+2*PI())/3)</f>
        <v>-0.3415172213613244</v>
      </c>
      <c r="AH60" s="11">
        <f>-'OddsRatio_working_3-way'!U60/(3*'OddsRatio_working_3-way'!X60^(1/3))*COS(('OddsRatio_working_3-way'!Y60+4*PI())/3)</f>
        <v>-0.18171634296931158</v>
      </c>
      <c r="AI60" s="11">
        <f>'OddsRatio_working_3-way'!U60/(3*'OddsRatio_working_3-way'!X60^(1/3))*SIN(('OddsRatio_working_3-way'!Y60)/3)</f>
        <v>-9.2261080156367262E-2</v>
      </c>
      <c r="AJ60" s="11">
        <f>'OddsRatio_working_3-way'!U60/(3*'OddsRatio_working_3-way'!X60^(1/3))*SIN(('OddsRatio_working_3-way'!Y60+2*PI())/3)</f>
        <v>-0.40700301874482631</v>
      </c>
      <c r="AK60" s="11">
        <f>'OddsRatio_working_3-way'!U60/(3*'OddsRatio_working_3-way'!X60^(1/3))*SIN(('OddsRatio_working_3-way'!Y60+4*PI())/3)</f>
        <v>0.49926409890119355</v>
      </c>
      <c r="AL60" s="11">
        <f>'OddsRatio_working_3-way'!Z60+'OddsRatio_working_3-way'!AF60</f>
        <v>1.0464671286612717</v>
      </c>
      <c r="AM60" s="11">
        <f>'OddsRatio_working_3-way'!AA60+'OddsRatio_working_3-way'!AG60</f>
        <v>-0.6830344427226489</v>
      </c>
      <c r="AN60" s="11">
        <f>'OddsRatio_working_3-way'!AB60+'OddsRatio_working_3-way'!AH60</f>
        <v>-0.36343268593862321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1.0464671286612717</v>
      </c>
      <c r="AS60" s="11">
        <f>IF(('OddsRatio_working_3-way'!X60=0),IF(Q60&gt;0,-Q60^(1/3),(-Q60)^(1/3)),'OddsRatio_working_3-way'!AM60-'OddsRatio_working_3-way'!R60/3)</f>
        <v>-0.6830344427226489</v>
      </c>
      <c r="AT60" s="11">
        <f>IF(('OddsRatio_working_3-way'!X60=0),IF(Q60&gt;0,-Q60^(1/3),(-Q60)^(1/3)),'OddsRatio_working_3-way'!AN60-'OddsRatio_working_3-way'!R60/3)</f>
        <v>-0.36343268593862321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3.72</v>
      </c>
      <c r="B61" s="4">
        <f>IF('True_Odds_Calculator_3-way'!B60="","",'True_Odds_Calculator_3-way'!B60)</f>
        <v>3.36</v>
      </c>
      <c r="C61" s="4">
        <f>IF('True_Odds_Calculator_3-way'!C60="","",'True_Odds_Calculator_3-way'!C60)</f>
        <v>2.16</v>
      </c>
      <c r="D61" s="9">
        <f t="shared" si="13"/>
        <v>0.26001749087615667</v>
      </c>
      <c r="E61" s="9">
        <f t="shared" si="14"/>
        <v>0.28824819048187206</v>
      </c>
      <c r="F61" s="9">
        <f t="shared" si="15"/>
        <v>0.45173431864197111</v>
      </c>
      <c r="G61" s="9">
        <f t="shared" si="16"/>
        <v>1.0462849716129747</v>
      </c>
      <c r="H61" s="9">
        <f t="shared" si="17"/>
        <v>3.8458951227872915</v>
      </c>
      <c r="I61" s="9">
        <f t="shared" si="18"/>
        <v>3.4692325330066209</v>
      </c>
      <c r="J61" s="9">
        <f t="shared" si="19"/>
        <v>2.2136905670710512</v>
      </c>
      <c r="K61" s="11">
        <f t="shared" si="20"/>
        <v>0.26881720430107525</v>
      </c>
      <c r="L61" s="11">
        <f t="shared" si="21"/>
        <v>0.29761904761904762</v>
      </c>
      <c r="M61" s="11">
        <f t="shared" si="22"/>
        <v>0.46296296296296291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-0.27580550340406973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0.2311259031689139</v>
      </c>
      <c r="Q61" s="11">
        <f>2*'OddsRatio_working_3-way'!K61*'OddsRatio_working_3-way'!L61*'OddsRatio_working_3-way'!M61</f>
        <v>7.4078815118241617E-2</v>
      </c>
      <c r="R61" s="11">
        <f t="shared" si="23"/>
        <v>0</v>
      </c>
      <c r="S61" s="11">
        <f t="shared" si="24"/>
        <v>-0.8380032316842575</v>
      </c>
      <c r="T61" s="11">
        <f t="shared" si="25"/>
        <v>-0.26859077938597986</v>
      </c>
      <c r="U61" s="11">
        <f>'OddsRatio_working_3-way'!S61-'OddsRatio_working_3-way'!R61^2/3</f>
        <v>-0.8380032316842575</v>
      </c>
      <c r="V61" s="11">
        <f>'OddsRatio_working_3-way'!S61*'OddsRatio_working_3-way'!R61/3-2*'OddsRatio_working_3-way'!R61^3/27-'OddsRatio_working_3-way'!T61</f>
        <v>0.26859077938597986</v>
      </c>
      <c r="W61" s="11">
        <f>'OddsRatio_working_3-way'!V61^2+4*'OddsRatio_working_3-way'!U61^3/27</f>
        <v>-1.504229401681631E-2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0.14763409225851631</v>
      </c>
      <c r="Y61" s="11">
        <f>IF('OddsRatio_working_3-way'!W61&gt;=0,IF('OddsRatio_working_3-way'!V61+SQRT('OddsRatio_working_3-way'!W61)&gt;0,0,PI()),ACOS('OddsRatio_working_3-way'!V61/(2*'OddsRatio_working_3-way'!X61)))</f>
        <v>0.42835504053153417</v>
      </c>
      <c r="Z61" s="11">
        <f>'OddsRatio_working_3-way'!X61^(1/3)*COS('OddsRatio_working_3-way'!Y61/3)</f>
        <v>0.52314248580648737</v>
      </c>
      <c r="AA61" s="11">
        <f>'OddsRatio_working_3-way'!X61^(1/3)*COS(('OddsRatio_working_3-way'!Y61+2*PI())/3)</f>
        <v>-0.3267038966125872</v>
      </c>
      <c r="AB61" s="11">
        <f>'OddsRatio_working_3-way'!X61^(1/3)*COS(('OddsRatio_working_3-way'!Y61+4*PI())/3)</f>
        <v>-0.1964385891939002</v>
      </c>
      <c r="AC61" s="11">
        <f>'OddsRatio_working_3-way'!X61^(1/3)*SIN('OddsRatio_working_3-way'!Y61/3)</f>
        <v>7.5208710304248291E-2</v>
      </c>
      <c r="AD61" s="11">
        <f>'OddsRatio_working_3-way'!X61^(1/3)*SIN(('OddsRatio_working_3-way'!Y61+2*PI())/3)</f>
        <v>0.41545032735523396</v>
      </c>
      <c r="AE61" s="11">
        <f>'OddsRatio_working_3-way'!X61^(1/3)*SIN(('OddsRatio_working_3-way'!Y61+4*PI())/3)</f>
        <v>-0.49065903765948227</v>
      </c>
      <c r="AF61" s="11">
        <f>-'OddsRatio_working_3-way'!U61/(3*'OddsRatio_working_3-way'!X61^(1/3))*COS(('OddsRatio_working_3-way'!Y61)/3)</f>
        <v>0.52314248580648737</v>
      </c>
      <c r="AG61" s="11">
        <f>-'OddsRatio_working_3-way'!U61/(3*'OddsRatio_working_3-way'!X61^(1/3))*COS(('OddsRatio_working_3-way'!Y61+2*PI())/3)</f>
        <v>-0.3267038966125872</v>
      </c>
      <c r="AH61" s="11">
        <f>-'OddsRatio_working_3-way'!U61/(3*'OddsRatio_working_3-way'!X61^(1/3))*COS(('OddsRatio_working_3-way'!Y61+4*PI())/3)</f>
        <v>-0.1964385891939002</v>
      </c>
      <c r="AI61" s="11">
        <f>'OddsRatio_working_3-way'!U61/(3*'OddsRatio_working_3-way'!X61^(1/3))*SIN(('OddsRatio_working_3-way'!Y61)/3)</f>
        <v>-7.5208710304248291E-2</v>
      </c>
      <c r="AJ61" s="11">
        <f>'OddsRatio_working_3-way'!U61/(3*'OddsRatio_working_3-way'!X61^(1/3))*SIN(('OddsRatio_working_3-way'!Y61+2*PI())/3)</f>
        <v>-0.41545032735523396</v>
      </c>
      <c r="AK61" s="11">
        <f>'OddsRatio_working_3-way'!U61/(3*'OddsRatio_working_3-way'!X61^(1/3))*SIN(('OddsRatio_working_3-way'!Y61+4*PI())/3)</f>
        <v>0.49065903765948227</v>
      </c>
      <c r="AL61" s="11">
        <f>'OddsRatio_working_3-way'!Z61+'OddsRatio_working_3-way'!AF61</f>
        <v>1.0462849716129747</v>
      </c>
      <c r="AM61" s="11">
        <f>'OddsRatio_working_3-way'!AA61+'OddsRatio_working_3-way'!AG61</f>
        <v>-0.65340779322517439</v>
      </c>
      <c r="AN61" s="11">
        <f>'OddsRatio_working_3-way'!AB61+'OddsRatio_working_3-way'!AH61</f>
        <v>-0.3928771783878004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1.0462849716129747</v>
      </c>
      <c r="AS61" s="11">
        <f>IF(('OddsRatio_working_3-way'!X61=0),IF(Q61&gt;0,-Q61^(1/3),(-Q61)^(1/3)),'OddsRatio_working_3-way'!AM61-'OddsRatio_working_3-way'!R61/3)</f>
        <v>-0.65340779322517439</v>
      </c>
      <c r="AT61" s="11">
        <f>IF(('OddsRatio_working_3-way'!X61=0),IF(Q61&gt;0,-Q61^(1/3),(-Q61)^(1/3)),'OddsRatio_working_3-way'!AN61-'OddsRatio_working_3-way'!R61/3)</f>
        <v>-0.3928771783878004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7.93</v>
      </c>
      <c r="B62" s="4">
        <f>IF('True_Odds_Calculator_3-way'!B61="","",'True_Odds_Calculator_3-way'!B61)</f>
        <v>5.12</v>
      </c>
      <c r="C62" s="4">
        <f>IF('True_Odds_Calculator_3-way'!C61="","",'True_Odds_Calculator_3-way'!C61)</f>
        <v>1.4</v>
      </c>
      <c r="D62" s="9">
        <f t="shared" si="13"/>
        <v>0.11793342900752207</v>
      </c>
      <c r="E62" s="9">
        <f t="shared" si="14"/>
        <v>0.1836006559884345</v>
      </c>
      <c r="F62" s="9">
        <f t="shared" si="15"/>
        <v>0.69846591500404343</v>
      </c>
      <c r="G62" s="9">
        <f t="shared" si="16"/>
        <v>1.0792727265517708</v>
      </c>
      <c r="H62" s="9">
        <f t="shared" si="17"/>
        <v>8.4793599950037724</v>
      </c>
      <c r="I62" s="9">
        <f t="shared" si="18"/>
        <v>5.4466036333932966</v>
      </c>
      <c r="J62" s="9">
        <f t="shared" si="19"/>
        <v>1.4317090906207084</v>
      </c>
      <c r="K62" s="11">
        <f t="shared" si="20"/>
        <v>0.12610340479192939</v>
      </c>
      <c r="L62" s="11">
        <f t="shared" si="21"/>
        <v>0.1953125</v>
      </c>
      <c r="M62" s="11">
        <f t="shared" si="22"/>
        <v>0.7142857142857143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-0.20091819041614123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0.20143470771032249</v>
      </c>
      <c r="Q62" s="11">
        <f>2*'OddsRatio_working_3-way'!K62*'OddsRatio_working_3-way'!L62*'OddsRatio_working_3-way'!M62</f>
        <v>3.5185101783462444E-2</v>
      </c>
      <c r="R62" s="11">
        <f t="shared" si="23"/>
        <v>0</v>
      </c>
      <c r="S62" s="11">
        <f t="shared" si="24"/>
        <v>-1.0025707841241822</v>
      </c>
      <c r="T62" s="11">
        <f t="shared" si="25"/>
        <v>-0.17512153434483535</v>
      </c>
      <c r="U62" s="11">
        <f>'OddsRatio_working_3-way'!S62-'OddsRatio_working_3-way'!R62^2/3</f>
        <v>-1.0025707841241822</v>
      </c>
      <c r="V62" s="11">
        <f>'OddsRatio_working_3-way'!S62*'OddsRatio_working_3-way'!R62/3-2*'OddsRatio_working_3-way'!R62^3/27-'OddsRatio_working_3-way'!T62</f>
        <v>0.17512153434483535</v>
      </c>
      <c r="W62" s="11">
        <f>'OddsRatio_working_3-way'!V62^2+4*'OddsRatio_working_3-way'!U62^3/27</f>
        <v>-0.1186261068984471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0.19319268793728742</v>
      </c>
      <c r="Y62" s="11">
        <f>IF('OddsRatio_working_3-way'!W62&gt;=0,IF('OddsRatio_working_3-way'!V62+SQRT('OddsRatio_working_3-way'!W62)&gt;0,0,PI()),ACOS('OddsRatio_working_3-way'!V62/(2*'OddsRatio_working_3-way'!X62)))</f>
        <v>1.1004105095773209</v>
      </c>
      <c r="Z62" s="11">
        <f>'OddsRatio_working_3-way'!X62^(1/3)*COS('OddsRatio_working_3-way'!Y62/3)</f>
        <v>0.53963636327588549</v>
      </c>
      <c r="AA62" s="11">
        <f>'OddsRatio_working_3-way'!X62^(1/3)*COS(('OddsRatio_working_3-way'!Y62+2*PI())/3)</f>
        <v>-0.44936523007881235</v>
      </c>
      <c r="AB62" s="11">
        <f>'OddsRatio_working_3-way'!X62^(1/3)*COS(('OddsRatio_working_3-way'!Y62+4*PI())/3)</f>
        <v>-9.0271133197073222E-2</v>
      </c>
      <c r="AC62" s="11">
        <f>'OddsRatio_working_3-way'!X62^(1/3)*SIN('OddsRatio_working_3-way'!Y62/3)</f>
        <v>0.20732307349907769</v>
      </c>
      <c r="AD62" s="11">
        <f>'OddsRatio_working_3-way'!X62^(1/3)*SIN(('OddsRatio_working_3-way'!Y62+2*PI())/3)</f>
        <v>0.36367726265322586</v>
      </c>
      <c r="AE62" s="11">
        <f>'OddsRatio_working_3-way'!X62^(1/3)*SIN(('OddsRatio_working_3-way'!Y62+4*PI())/3)</f>
        <v>-0.57100033615230361</v>
      </c>
      <c r="AF62" s="11">
        <f>-'OddsRatio_working_3-way'!U62/(3*'OddsRatio_working_3-way'!X62^(1/3))*COS(('OddsRatio_working_3-way'!Y62)/3)</f>
        <v>0.53963636327588538</v>
      </c>
      <c r="AG62" s="11">
        <f>-'OddsRatio_working_3-way'!U62/(3*'OddsRatio_working_3-way'!X62^(1/3))*COS(('OddsRatio_working_3-way'!Y62+2*PI())/3)</f>
        <v>-0.44936523007881229</v>
      </c>
      <c r="AH62" s="11">
        <f>-'OddsRatio_working_3-way'!U62/(3*'OddsRatio_working_3-way'!X62^(1/3))*COS(('OddsRatio_working_3-way'!Y62+4*PI())/3)</f>
        <v>-9.0271133197073208E-2</v>
      </c>
      <c r="AI62" s="11">
        <f>'OddsRatio_working_3-way'!U62/(3*'OddsRatio_working_3-way'!X62^(1/3))*SIN(('OddsRatio_working_3-way'!Y62)/3)</f>
        <v>-0.20732307349907766</v>
      </c>
      <c r="AJ62" s="11">
        <f>'OddsRatio_working_3-way'!U62/(3*'OddsRatio_working_3-way'!X62^(1/3))*SIN(('OddsRatio_working_3-way'!Y62+2*PI())/3)</f>
        <v>-0.36367726265322581</v>
      </c>
      <c r="AK62" s="11">
        <f>'OddsRatio_working_3-way'!U62/(3*'OddsRatio_working_3-way'!X62^(1/3))*SIN(('OddsRatio_working_3-way'!Y62+4*PI())/3)</f>
        <v>0.5710003361523035</v>
      </c>
      <c r="AL62" s="11">
        <f>'OddsRatio_working_3-way'!Z62+'OddsRatio_working_3-way'!AF62</f>
        <v>1.0792727265517708</v>
      </c>
      <c r="AM62" s="11">
        <f>'OddsRatio_working_3-way'!AA62+'OddsRatio_working_3-way'!AG62</f>
        <v>-0.8987304601576247</v>
      </c>
      <c r="AN62" s="11">
        <f>'OddsRatio_working_3-way'!AB62+'OddsRatio_working_3-way'!AH62</f>
        <v>-0.18054226639414644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1.0792727265517708</v>
      </c>
      <c r="AS62" s="11">
        <f>IF(('OddsRatio_working_3-way'!X62=0),IF(Q62&gt;0,-Q62^(1/3),(-Q62)^(1/3)),'OddsRatio_working_3-way'!AM62-'OddsRatio_working_3-way'!R62/3)</f>
        <v>-0.8987304601576247</v>
      </c>
      <c r="AT62" s="11">
        <f>IF(('OddsRatio_working_3-way'!X62=0),IF(Q62&gt;0,-Q62^(1/3),(-Q62)^(1/3)),'OddsRatio_working_3-way'!AN62-'OddsRatio_working_3-way'!R62/3)</f>
        <v>-0.18054226639414644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1.96</v>
      </c>
      <c r="B63" s="4">
        <f>IF('True_Odds_Calculator_3-way'!B62="","",'True_Odds_Calculator_3-way'!B62)</f>
        <v>3.63</v>
      </c>
      <c r="C63" s="4">
        <f>IF('True_Odds_Calculator_3-way'!C62="","",'True_Odds_Calculator_3-way'!C62)</f>
        <v>4.1100000000000003</v>
      </c>
      <c r="D63" s="9">
        <f t="shared" si="13"/>
        <v>0.4986886813369516</v>
      </c>
      <c r="E63" s="9">
        <f t="shared" si="14"/>
        <v>0.26638316490992053</v>
      </c>
      <c r="F63" s="9">
        <f t="shared" si="15"/>
        <v>0.23492815375312806</v>
      </c>
      <c r="G63" s="9">
        <f t="shared" si="16"/>
        <v>1.0471448617482695</v>
      </c>
      <c r="H63" s="9">
        <f t="shared" si="17"/>
        <v>2.0052590672783381</v>
      </c>
      <c r="I63" s="9">
        <f t="shared" si="18"/>
        <v>3.7539909863979486</v>
      </c>
      <c r="J63" s="9">
        <f t="shared" si="19"/>
        <v>4.2566205200371181</v>
      </c>
      <c r="K63" s="11">
        <f t="shared" si="20"/>
        <v>0.51020408163265307</v>
      </c>
      <c r="L63" s="11">
        <f t="shared" si="21"/>
        <v>0.27548209366391185</v>
      </c>
      <c r="M63" s="11">
        <f t="shared" si="22"/>
        <v>0.24330900243309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-0.2685238419431234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0.22912384273650743</v>
      </c>
      <c r="Q63" s="11">
        <f>2*'OddsRatio_working_3-way'!K63*'OddsRatio_working_3-way'!L63*'OddsRatio_working_3-way'!M63</f>
        <v>6.8395176936270882E-2</v>
      </c>
      <c r="R63" s="11">
        <f t="shared" si="23"/>
        <v>0</v>
      </c>
      <c r="S63" s="11">
        <f t="shared" si="24"/>
        <v>-0.85327187738151999</v>
      </c>
      <c r="T63" s="11">
        <f t="shared" si="25"/>
        <v>-0.25470802309896118</v>
      </c>
      <c r="U63" s="11">
        <f>'OddsRatio_working_3-way'!S63-'OddsRatio_working_3-way'!R63^2/3</f>
        <v>-0.85327187738151999</v>
      </c>
      <c r="V63" s="11">
        <f>'OddsRatio_working_3-way'!S63*'OddsRatio_working_3-way'!R63/3-2*'OddsRatio_working_3-way'!R63^3/27-'OddsRatio_working_3-way'!T63</f>
        <v>0.25470802309896118</v>
      </c>
      <c r="W63" s="11">
        <f>'OddsRatio_working_3-way'!V63^2+4*'OddsRatio_working_3-way'!U63^3/27</f>
        <v>-2.7159990000658371E-2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0.1516873157449555</v>
      </c>
      <c r="Y63" s="11">
        <f>IF('OddsRatio_working_3-way'!W63&gt;=0,IF('OddsRatio_working_3-way'!V63+SQRT('OddsRatio_working_3-way'!W63)&gt;0,0,PI()),ACOS('OddsRatio_working_3-way'!V63/(2*'OddsRatio_working_3-way'!X63)))</f>
        <v>0.57428216068311388</v>
      </c>
      <c r="Z63" s="11">
        <f>'OddsRatio_working_3-way'!X63^(1/3)*COS('OddsRatio_working_3-way'!Y63/3)</f>
        <v>0.52357243087413474</v>
      </c>
      <c r="AA63" s="11">
        <f>'OddsRatio_working_3-way'!X63^(1/3)*COS(('OddsRatio_working_3-way'!Y63+2*PI())/3)</f>
        <v>-0.34966056645482463</v>
      </c>
      <c r="AB63" s="11">
        <f>'OddsRatio_working_3-way'!X63^(1/3)*COS(('OddsRatio_working_3-way'!Y63+4*PI())/3)</f>
        <v>-0.17391186441931022</v>
      </c>
      <c r="AC63" s="11">
        <f>'OddsRatio_working_3-way'!X63^(1/3)*SIN('OddsRatio_working_3-way'!Y63/3)</f>
        <v>0.10146856042993156</v>
      </c>
      <c r="AD63" s="11">
        <f>'OddsRatio_working_3-way'!X63^(1/3)*SIN(('OddsRatio_working_3-way'!Y63+2*PI())/3)</f>
        <v>0.40269274564320684</v>
      </c>
      <c r="AE63" s="11">
        <f>'OddsRatio_working_3-way'!X63^(1/3)*SIN(('OddsRatio_working_3-way'!Y63+4*PI())/3)</f>
        <v>-0.50416130607313836</v>
      </c>
      <c r="AF63" s="11">
        <f>-'OddsRatio_working_3-way'!U63/(3*'OddsRatio_working_3-way'!X63^(1/3))*COS(('OddsRatio_working_3-way'!Y63)/3)</f>
        <v>0.52357243087413485</v>
      </c>
      <c r="AG63" s="11">
        <f>-'OddsRatio_working_3-way'!U63/(3*'OddsRatio_working_3-way'!X63^(1/3))*COS(('OddsRatio_working_3-way'!Y63+2*PI())/3)</f>
        <v>-0.34966056645482474</v>
      </c>
      <c r="AH63" s="11">
        <f>-'OddsRatio_working_3-way'!U63/(3*'OddsRatio_working_3-way'!X63^(1/3))*COS(('OddsRatio_working_3-way'!Y63+4*PI())/3)</f>
        <v>-0.17391186441931028</v>
      </c>
      <c r="AI63" s="11">
        <f>'OddsRatio_working_3-way'!U63/(3*'OddsRatio_working_3-way'!X63^(1/3))*SIN(('OddsRatio_working_3-way'!Y63)/3)</f>
        <v>-0.10146856042993158</v>
      </c>
      <c r="AJ63" s="11">
        <f>'OddsRatio_working_3-way'!U63/(3*'OddsRatio_working_3-way'!X63^(1/3))*SIN(('OddsRatio_working_3-way'!Y63+2*PI())/3)</f>
        <v>-0.4026927456432069</v>
      </c>
      <c r="AK63" s="11">
        <f>'OddsRatio_working_3-way'!U63/(3*'OddsRatio_working_3-way'!X63^(1/3))*SIN(('OddsRatio_working_3-way'!Y63+4*PI())/3)</f>
        <v>0.50416130607313847</v>
      </c>
      <c r="AL63" s="11">
        <f>'OddsRatio_working_3-way'!Z63+'OddsRatio_working_3-way'!AF63</f>
        <v>1.0471448617482695</v>
      </c>
      <c r="AM63" s="11">
        <f>'OddsRatio_working_3-way'!AA63+'OddsRatio_working_3-way'!AG63</f>
        <v>-0.69932113290964937</v>
      </c>
      <c r="AN63" s="11">
        <f>'OddsRatio_working_3-way'!AB63+'OddsRatio_working_3-way'!AH63</f>
        <v>-0.34782372883862051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1.0471448617482695</v>
      </c>
      <c r="AS63" s="11">
        <f>IF(('OddsRatio_working_3-way'!X63=0),IF(Q63&gt;0,-Q63^(1/3),(-Q63)^(1/3)),'OddsRatio_working_3-way'!AM63-'OddsRatio_working_3-way'!R63/3)</f>
        <v>-0.69932113290964937</v>
      </c>
      <c r="AT63" s="11">
        <f>IF(('OddsRatio_working_3-way'!X63=0),IF(Q63&gt;0,-Q63^(1/3),(-Q63)^(1/3)),'OddsRatio_working_3-way'!AN63-'OddsRatio_working_3-way'!R63/3)</f>
        <v>-0.34782372883862051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</v>
      </c>
      <c r="B64" s="4">
        <f>IF('True_Odds_Calculator_3-way'!B63="","",'True_Odds_Calculator_3-way'!B63)</f>
        <v>3.83</v>
      </c>
      <c r="C64" s="4">
        <f>IF('True_Odds_Calculator_3-way'!C63="","",'True_Odds_Calculator_3-way'!C63)</f>
        <v>2.31</v>
      </c>
      <c r="D64" s="9">
        <f t="shared" si="13"/>
        <v>0.32414629522284988</v>
      </c>
      <c r="E64" s="9">
        <f t="shared" si="14"/>
        <v>0.25314450486749906</v>
      </c>
      <c r="F64" s="9">
        <f t="shared" si="15"/>
        <v>0.42270919990965122</v>
      </c>
      <c r="G64" s="9">
        <f t="shared" si="16"/>
        <v>1.0425133878400525</v>
      </c>
      <c r="H64" s="9">
        <f t="shared" si="17"/>
        <v>3.0850267756801051</v>
      </c>
      <c r="I64" s="9">
        <f t="shared" si="18"/>
        <v>3.9503128875873492</v>
      </c>
      <c r="J64" s="9">
        <f t="shared" si="19"/>
        <v>2.3656925380704688</v>
      </c>
      <c r="K64" s="11">
        <f t="shared" si="20"/>
        <v>0.33333333333333331</v>
      </c>
      <c r="L64" s="11">
        <f t="shared" si="21"/>
        <v>0.2610966057441253</v>
      </c>
      <c r="M64" s="11">
        <f t="shared" si="22"/>
        <v>0.4329004329004329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-0.27935453000727151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0.23133234621485271</v>
      </c>
      <c r="Q64" s="11">
        <f>2*'OddsRatio_working_3-way'!K64*'OddsRatio_working_3-way'!L64*'OddsRatio_working_3-way'!M64</f>
        <v>7.5352555770310317E-2</v>
      </c>
      <c r="R64" s="11">
        <f t="shared" si="23"/>
        <v>0</v>
      </c>
      <c r="S64" s="11">
        <f t="shared" si="24"/>
        <v>-0.82809591886278422</v>
      </c>
      <c r="T64" s="11">
        <f t="shared" si="25"/>
        <v>-0.26973808432012508</v>
      </c>
      <c r="U64" s="11">
        <f>'OddsRatio_working_3-way'!S64-'OddsRatio_working_3-way'!R64^2/3</f>
        <v>-0.82809591886278422</v>
      </c>
      <c r="V64" s="11">
        <f>'OddsRatio_working_3-way'!S64*'OddsRatio_working_3-way'!R64/3-2*'OddsRatio_working_3-way'!R64^3/27-'OddsRatio_working_3-way'!T64</f>
        <v>0.26973808432012508</v>
      </c>
      <c r="W64" s="11">
        <f>'OddsRatio_working_3-way'!V64^2+4*'OddsRatio_working_3-way'!U64^3/27</f>
        <v>-1.1368900114363228E-2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0.14502373447737282</v>
      </c>
      <c r="Y64" s="11">
        <f>IF('OddsRatio_working_3-way'!W64&gt;=0,IF('OddsRatio_working_3-way'!V64+SQRT('OddsRatio_working_3-way'!W64)&gt;0,0,PI()),ACOS('OddsRatio_working_3-way'!V64/(2*'OddsRatio_working_3-way'!X64)))</f>
        <v>0.37644033803857835</v>
      </c>
      <c r="Z64" s="11">
        <f>'OddsRatio_working_3-way'!X64^(1/3)*COS('OddsRatio_working_3-way'!Y64/3)</f>
        <v>0.52125669392002638</v>
      </c>
      <c r="AA64" s="11">
        <f>'OddsRatio_working_3-way'!X64^(1/3)*COS(('OddsRatio_working_3-way'!Y64+2*PI())/3)</f>
        <v>-0.31757195062512183</v>
      </c>
      <c r="AB64" s="11">
        <f>'OddsRatio_working_3-way'!X64^(1/3)*COS(('OddsRatio_working_3-way'!Y64+4*PI())/3)</f>
        <v>-0.20368474329490449</v>
      </c>
      <c r="AC64" s="11">
        <f>'OddsRatio_working_3-way'!X64^(1/3)*SIN('OddsRatio_working_3-way'!Y64/3)</f>
        <v>6.5752809809355758E-2</v>
      </c>
      <c r="AD64" s="11">
        <f>'OddsRatio_working_3-way'!X64^(1/3)*SIN(('OddsRatio_working_3-way'!Y64+2*PI())/3)</f>
        <v>0.41854513392275461</v>
      </c>
      <c r="AE64" s="11">
        <f>'OddsRatio_working_3-way'!X64^(1/3)*SIN(('OddsRatio_working_3-way'!Y64+4*PI())/3)</f>
        <v>-0.48429794373211033</v>
      </c>
      <c r="AF64" s="11">
        <f>-'OddsRatio_working_3-way'!U64/(3*'OddsRatio_working_3-way'!X64^(1/3))*COS(('OddsRatio_working_3-way'!Y64)/3)</f>
        <v>0.52125669392002627</v>
      </c>
      <c r="AG64" s="11">
        <f>-'OddsRatio_working_3-way'!U64/(3*'OddsRatio_working_3-way'!X64^(1/3))*COS(('OddsRatio_working_3-way'!Y64+2*PI())/3)</f>
        <v>-0.31757195062512178</v>
      </c>
      <c r="AH64" s="11">
        <f>-'OddsRatio_working_3-way'!U64/(3*'OddsRatio_working_3-way'!X64^(1/3))*COS(('OddsRatio_working_3-way'!Y64+4*PI())/3)</f>
        <v>-0.20368474329490444</v>
      </c>
      <c r="AI64" s="11">
        <f>'OddsRatio_working_3-way'!U64/(3*'OddsRatio_working_3-way'!X64^(1/3))*SIN(('OddsRatio_working_3-way'!Y64)/3)</f>
        <v>-6.5752809809355744E-2</v>
      </c>
      <c r="AJ64" s="11">
        <f>'OddsRatio_working_3-way'!U64/(3*'OddsRatio_working_3-way'!X64^(1/3))*SIN(('OddsRatio_working_3-way'!Y64+2*PI())/3)</f>
        <v>-0.41854513392275455</v>
      </c>
      <c r="AK64" s="11">
        <f>'OddsRatio_working_3-way'!U64/(3*'OddsRatio_working_3-way'!X64^(1/3))*SIN(('OddsRatio_working_3-way'!Y64+4*PI())/3)</f>
        <v>0.48429794373211027</v>
      </c>
      <c r="AL64" s="11">
        <f>'OddsRatio_working_3-way'!Z64+'OddsRatio_working_3-way'!AF64</f>
        <v>1.0425133878400525</v>
      </c>
      <c r="AM64" s="11">
        <f>'OddsRatio_working_3-way'!AA64+'OddsRatio_working_3-way'!AG64</f>
        <v>-0.63514390125024356</v>
      </c>
      <c r="AN64" s="11">
        <f>'OddsRatio_working_3-way'!AB64+'OddsRatio_working_3-way'!AH64</f>
        <v>-0.40736948658980893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1.0425133878400525</v>
      </c>
      <c r="AS64" s="11">
        <f>IF(('OddsRatio_working_3-way'!X64=0),IF(Q64&gt;0,-Q64^(1/3),(-Q64)^(1/3)),'OddsRatio_working_3-way'!AM64-'OddsRatio_working_3-way'!R64/3)</f>
        <v>-0.63514390125024356</v>
      </c>
      <c r="AT64" s="11">
        <f>IF(('OddsRatio_working_3-way'!X64=0),IF(Q64&gt;0,-Q64^(1/3),(-Q64)^(1/3)),'OddsRatio_working_3-way'!AN64-'OddsRatio_working_3-way'!R64/3)</f>
        <v>-0.40736948658980893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2.34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3.28</v>
      </c>
      <c r="D65" s="9">
        <f t="shared" si="13"/>
        <v>0.41729687972556284</v>
      </c>
      <c r="E65" s="9">
        <f t="shared" si="14"/>
        <v>0.28648778212078679</v>
      </c>
      <c r="F65" s="9">
        <f t="shared" si="15"/>
        <v>0.2962153381536502</v>
      </c>
      <c r="G65" s="9">
        <f t="shared" si="16"/>
        <v>1.0420712350345218</v>
      </c>
      <c r="H65" s="9">
        <f t="shared" si="17"/>
        <v>2.3963754549462593</v>
      </c>
      <c r="I65" s="9">
        <f t="shared" si="18"/>
        <v>3.4905502517325071</v>
      </c>
      <c r="J65" s="9">
        <f t="shared" si="19"/>
        <v>3.3759224158787107</v>
      </c>
      <c r="K65" s="11">
        <f t="shared" si="20"/>
        <v>0.42735042735042739</v>
      </c>
      <c r="L65" s="11">
        <f t="shared" si="21"/>
        <v>0.29498525073746312</v>
      </c>
      <c r="M65" s="11">
        <f t="shared" si="22"/>
        <v>0.3048780487804878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-0.28063907936560639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0.23098568857256535</v>
      </c>
      <c r="Q65" s="11">
        <f>2*'OddsRatio_working_3-way'!K65*'OddsRatio_working_3-way'!L65*'OddsRatio_working_3-way'!M65</f>
        <v>7.6867117661419418E-2</v>
      </c>
      <c r="R65" s="11">
        <f t="shared" si="23"/>
        <v>0</v>
      </c>
      <c r="S65" s="11">
        <f t="shared" si="24"/>
        <v>-0.82307029047670721</v>
      </c>
      <c r="T65" s="11">
        <f t="shared" si="25"/>
        <v>-0.27390026305381271</v>
      </c>
      <c r="U65" s="11">
        <f>'OddsRatio_working_3-way'!S65-'OddsRatio_working_3-way'!R65^2/3</f>
        <v>-0.82307029047670721</v>
      </c>
      <c r="V65" s="11">
        <f>'OddsRatio_working_3-way'!S65*'OddsRatio_working_3-way'!R65/3-2*'OddsRatio_working_3-way'!R65^3/27-'OddsRatio_working_3-way'!T65</f>
        <v>0.27390026305381271</v>
      </c>
      <c r="W65" s="11">
        <f>'OddsRatio_working_3-way'!V65^2+4*'OddsRatio_working_3-way'!U65^3/27</f>
        <v>-7.5837730892676924E-3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0.14370553850688522</v>
      </c>
      <c r="Y65" s="11">
        <f>IF('OddsRatio_working_3-way'!W65&gt;=0,IF('OddsRatio_working_3-way'!V65+SQRT('OddsRatio_working_3-way'!W65)&gt;0,0,PI()),ACOS('OddsRatio_working_3-way'!V65/(2*'OddsRatio_working_3-way'!X65)))</f>
        <v>0.30783653331270822</v>
      </c>
      <c r="Z65" s="11">
        <f>'OddsRatio_working_3-way'!X65^(1/3)*COS('OddsRatio_working_3-way'!Y65/3)</f>
        <v>0.52103561751726091</v>
      </c>
      <c r="AA65" s="11">
        <f>'OddsRatio_working_3-way'!X65^(1/3)*COS(('OddsRatio_working_3-way'!Y65+2*PI())/3)</f>
        <v>-0.30698270494899932</v>
      </c>
      <c r="AB65" s="11">
        <f>'OddsRatio_working_3-way'!X65^(1/3)*COS(('OddsRatio_working_3-way'!Y65+4*PI())/3)</f>
        <v>-0.21405291256826173</v>
      </c>
      <c r="AC65" s="11">
        <f>'OddsRatio_working_3-way'!X65^(1/3)*SIN('OddsRatio_working_3-way'!Y65/3)</f>
        <v>5.3653040646755121E-2</v>
      </c>
      <c r="AD65" s="11">
        <f>'OddsRatio_working_3-way'!X65^(1/3)*SIN(('OddsRatio_working_3-way'!Y65+2*PI())/3)</f>
        <v>0.42440356072308277</v>
      </c>
      <c r="AE65" s="11">
        <f>'OddsRatio_working_3-way'!X65^(1/3)*SIN(('OddsRatio_working_3-way'!Y65+4*PI())/3)</f>
        <v>-0.47805660136983763</v>
      </c>
      <c r="AF65" s="11">
        <f>-'OddsRatio_working_3-way'!U65/(3*'OddsRatio_working_3-way'!X65^(1/3))*COS(('OddsRatio_working_3-way'!Y65)/3)</f>
        <v>0.52103561751726091</v>
      </c>
      <c r="AG65" s="11">
        <f>-'OddsRatio_working_3-way'!U65/(3*'OddsRatio_working_3-way'!X65^(1/3))*COS(('OddsRatio_working_3-way'!Y65+2*PI())/3)</f>
        <v>-0.30698270494899932</v>
      </c>
      <c r="AH65" s="11">
        <f>-'OddsRatio_working_3-way'!U65/(3*'OddsRatio_working_3-way'!X65^(1/3))*COS(('OddsRatio_working_3-way'!Y65+4*PI())/3)</f>
        <v>-0.21405291256826173</v>
      </c>
      <c r="AI65" s="11">
        <f>'OddsRatio_working_3-way'!U65/(3*'OddsRatio_working_3-way'!X65^(1/3))*SIN(('OddsRatio_working_3-way'!Y65)/3)</f>
        <v>-5.3653040646755121E-2</v>
      </c>
      <c r="AJ65" s="11">
        <f>'OddsRatio_working_3-way'!U65/(3*'OddsRatio_working_3-way'!X65^(1/3))*SIN(('OddsRatio_working_3-way'!Y65+2*PI())/3)</f>
        <v>-0.42440356072308277</v>
      </c>
      <c r="AK65" s="11">
        <f>'OddsRatio_working_3-way'!U65/(3*'OddsRatio_working_3-way'!X65^(1/3))*SIN(('OddsRatio_working_3-way'!Y65+4*PI())/3)</f>
        <v>0.47805660136983763</v>
      </c>
      <c r="AL65" s="11">
        <f>'OddsRatio_working_3-way'!Z65+'OddsRatio_working_3-way'!AF65</f>
        <v>1.0420712350345218</v>
      </c>
      <c r="AM65" s="11">
        <f>'OddsRatio_working_3-way'!AA65+'OddsRatio_working_3-way'!AG65</f>
        <v>-0.61396540989799864</v>
      </c>
      <c r="AN65" s="11">
        <f>'OddsRatio_working_3-way'!AB65+'OddsRatio_working_3-way'!AH65</f>
        <v>-0.42810582513652345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1.0420712350345218</v>
      </c>
      <c r="AS65" s="11">
        <f>IF(('OddsRatio_working_3-way'!X65=0),IF(Q65&gt;0,-Q65^(1/3),(-Q65)^(1/3)),'OddsRatio_working_3-way'!AM65-'OddsRatio_working_3-way'!R65/3)</f>
        <v>-0.61396540989799864</v>
      </c>
      <c r="AT65" s="11">
        <f>IF(('OddsRatio_working_3-way'!X65=0),IF(Q65&gt;0,-Q65^(1/3),(-Q65)^(1/3)),'OddsRatio_working_3-way'!AN65-'OddsRatio_working_3-way'!R65/3)</f>
        <v>-0.42810582513652345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3.57</v>
      </c>
      <c r="C66" s="4">
        <f>IF('True_Odds_Calculator_3-way'!C65="","",'True_Odds_Calculator_3-way'!C65)</f>
        <v>2.82</v>
      </c>
      <c r="D66" s="9">
        <f t="shared" si="13"/>
        <v>0.38354220076767664</v>
      </c>
      <c r="E66" s="9">
        <f t="shared" si="14"/>
        <v>0.27157156385488251</v>
      </c>
      <c r="F66" s="9">
        <f t="shared" si="15"/>
        <v>0.34488623537744068</v>
      </c>
      <c r="G66" s="9">
        <f t="shared" si="16"/>
        <v>1.0436850793147889</v>
      </c>
      <c r="H66" s="9">
        <f t="shared" si="17"/>
        <v>2.6072750221447754</v>
      </c>
      <c r="I66" s="9">
        <f t="shared" si="18"/>
        <v>3.6822706538390073</v>
      </c>
      <c r="J66" s="9">
        <f t="shared" si="19"/>
        <v>2.8995068443529157</v>
      </c>
      <c r="K66" s="11">
        <f t="shared" si="20"/>
        <v>0.39370078740157477</v>
      </c>
      <c r="L66" s="11">
        <f t="shared" si="21"/>
        <v>0.28011204481792717</v>
      </c>
      <c r="M66" s="11">
        <f t="shared" si="22"/>
        <v>0.3546099290780142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-0.28169179102925024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0.23190155047890601</v>
      </c>
      <c r="Q66" s="11">
        <f>2*'OddsRatio_working_3-way'!K66*'OddsRatio_working_3-way'!L66*'OddsRatio_working_3-way'!M66</f>
        <v>7.8213001847860383E-2</v>
      </c>
      <c r="R66" s="11">
        <f t="shared" si="23"/>
        <v>0</v>
      </c>
      <c r="S66" s="11">
        <f t="shared" si="24"/>
        <v>-0.82324568150026733</v>
      </c>
      <c r="T66" s="11">
        <f t="shared" si="25"/>
        <v>-0.27765453001695362</v>
      </c>
      <c r="U66" s="11">
        <f>'OddsRatio_working_3-way'!S66-'OddsRatio_working_3-way'!R66^2/3</f>
        <v>-0.82324568150026733</v>
      </c>
      <c r="V66" s="11">
        <f>'OddsRatio_working_3-way'!S66*'OddsRatio_working_3-way'!R66/3-2*'OddsRatio_working_3-way'!R66^3/27-'OddsRatio_working_3-way'!T66</f>
        <v>0.27765453001695362</v>
      </c>
      <c r="W66" s="11">
        <f>'OddsRatio_working_3-way'!V66^2+4*'OddsRatio_working_3-way'!U66^3/27</f>
        <v>-5.5659082806009674E-3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0.14375147505289848</v>
      </c>
      <c r="Y66" s="11">
        <f>IF('OddsRatio_working_3-way'!W66&gt;=0,IF('OddsRatio_working_3-way'!V66+SQRT('OddsRatio_working_3-way'!W66)&gt;0,0,PI()),ACOS('OddsRatio_working_3-way'!V66/(2*'OddsRatio_working_3-way'!X66)))</f>
        <v>0.26249722606823611</v>
      </c>
      <c r="Z66" s="11">
        <f>'OddsRatio_working_3-way'!X66^(1/3)*COS('OddsRatio_working_3-way'!Y66/3)</f>
        <v>0.52184253965739436</v>
      </c>
      <c r="AA66" s="11">
        <f>'OddsRatio_working_3-way'!X66^(1/3)*COS(('OddsRatio_working_3-way'!Y66+2*PI())/3)</f>
        <v>-0.30056585619313564</v>
      </c>
      <c r="AB66" s="11">
        <f>'OddsRatio_working_3-way'!X66^(1/3)*COS(('OddsRatio_working_3-way'!Y66+4*PI())/3)</f>
        <v>-0.22127668346425886</v>
      </c>
      <c r="AC66" s="11">
        <f>'OddsRatio_working_3-way'!X66^(1/3)*SIN('OddsRatio_working_3-way'!Y66/3)</f>
        <v>4.5777625218839796E-2</v>
      </c>
      <c r="AD66" s="11">
        <f>'OddsRatio_working_3-way'!X66^(1/3)*SIN(('OddsRatio_working_3-way'!Y66+2*PI())/3)</f>
        <v>0.42904008350927197</v>
      </c>
      <c r="AE66" s="11">
        <f>'OddsRatio_working_3-way'!X66^(1/3)*SIN(('OddsRatio_working_3-way'!Y66+4*PI())/3)</f>
        <v>-0.47481770872811169</v>
      </c>
      <c r="AF66" s="11">
        <f>-'OddsRatio_working_3-way'!U66/(3*'OddsRatio_working_3-way'!X66^(1/3))*COS(('OddsRatio_working_3-way'!Y66)/3)</f>
        <v>0.52184253965739447</v>
      </c>
      <c r="AG66" s="11">
        <f>-'OddsRatio_working_3-way'!U66/(3*'OddsRatio_working_3-way'!X66^(1/3))*COS(('OddsRatio_working_3-way'!Y66+2*PI())/3)</f>
        <v>-0.30056585619313569</v>
      </c>
      <c r="AH66" s="11">
        <f>-'OddsRatio_working_3-way'!U66/(3*'OddsRatio_working_3-way'!X66^(1/3))*COS(('OddsRatio_working_3-way'!Y66+4*PI())/3)</f>
        <v>-0.22127668346425891</v>
      </c>
      <c r="AI66" s="11">
        <f>'OddsRatio_working_3-way'!U66/(3*'OddsRatio_working_3-way'!X66^(1/3))*SIN(('OddsRatio_working_3-way'!Y66)/3)</f>
        <v>-4.577762521883981E-2</v>
      </c>
      <c r="AJ66" s="11">
        <f>'OddsRatio_working_3-way'!U66/(3*'OddsRatio_working_3-way'!X66^(1/3))*SIN(('OddsRatio_working_3-way'!Y66+2*PI())/3)</f>
        <v>-0.42904008350927209</v>
      </c>
      <c r="AK66" s="11">
        <f>'OddsRatio_working_3-way'!U66/(3*'OddsRatio_working_3-way'!X66^(1/3))*SIN(('OddsRatio_working_3-way'!Y66+4*PI())/3)</f>
        <v>0.4748177087281118</v>
      </c>
      <c r="AL66" s="11">
        <f>'OddsRatio_working_3-way'!Z66+'OddsRatio_working_3-way'!AF66</f>
        <v>1.0436850793147889</v>
      </c>
      <c r="AM66" s="11">
        <f>'OddsRatio_working_3-way'!AA66+'OddsRatio_working_3-way'!AG66</f>
        <v>-0.60113171238627139</v>
      </c>
      <c r="AN66" s="11">
        <f>'OddsRatio_working_3-way'!AB66+'OddsRatio_working_3-way'!AH66</f>
        <v>-0.44255336692851777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1.0436850793147889</v>
      </c>
      <c r="AS66" s="11">
        <f>IF(('OddsRatio_working_3-way'!X66=0),IF(Q66&gt;0,-Q66^(1/3),(-Q66)^(1/3)),'OddsRatio_working_3-way'!AM66-'OddsRatio_working_3-way'!R66/3)</f>
        <v>-0.60113171238627139</v>
      </c>
      <c r="AT66" s="11">
        <f>IF(('OddsRatio_working_3-way'!X66=0),IF(Q66&gt;0,-Q66^(1/3),(-Q66)^(1/3)),'OddsRatio_working_3-way'!AN66-'OddsRatio_working_3-way'!R66/3)</f>
        <v>-0.44255336692851777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2.2200000000000002</v>
      </c>
      <c r="B67" s="4">
        <f>IF('True_Odds_Calculator_3-way'!B66="","",'True_Odds_Calculator_3-way'!B66)</f>
        <v>3.68</v>
      </c>
      <c r="C67" s="4">
        <f>IF('True_Odds_Calculator_3-way'!C66="","",'True_Odds_Calculator_3-way'!C66)</f>
        <v>3.26</v>
      </c>
      <c r="D67" s="9">
        <f t="shared" si="13"/>
        <v>0.43951728097819903</v>
      </c>
      <c r="E67" s="9">
        <f t="shared" si="14"/>
        <v>0.26306717756119802</v>
      </c>
      <c r="F67" s="9">
        <f t="shared" si="15"/>
        <v>0.29741554146060301</v>
      </c>
      <c r="G67" s="9">
        <f t="shared" si="16"/>
        <v>1.0452650775175227</v>
      </c>
      <c r="H67" s="9">
        <f t="shared" si="17"/>
        <v>2.2752233945713778</v>
      </c>
      <c r="I67" s="9">
        <f t="shared" si="18"/>
        <v>3.8013104077469615</v>
      </c>
      <c r="J67" s="9">
        <f t="shared" si="19"/>
        <v>3.3622990751896014</v>
      </c>
      <c r="K67" s="11">
        <f t="shared" si="20"/>
        <v>0.4504504504504504</v>
      </c>
      <c r="L67" s="11">
        <f t="shared" si="21"/>
        <v>0.27173913043478259</v>
      </c>
      <c r="M67" s="11">
        <f t="shared" si="22"/>
        <v>0.30674846625766872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-0.27744996263267796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0.2312929093403886</v>
      </c>
      <c r="Q67" s="11">
        <f>2*'OddsRatio_working_3-way'!K67*'OddsRatio_working_3-way'!L67*'OddsRatio_working_3-way'!M67</f>
        <v>7.5095100435191117E-2</v>
      </c>
      <c r="R67" s="11">
        <f t="shared" si="23"/>
        <v>0</v>
      </c>
      <c r="S67" s="11">
        <f t="shared" si="24"/>
        <v>-0.83363827893753339</v>
      </c>
      <c r="T67" s="11">
        <f t="shared" si="25"/>
        <v>-0.27066177887582255</v>
      </c>
      <c r="U67" s="11">
        <f>'OddsRatio_working_3-way'!S67-'OddsRatio_working_3-way'!R67^2/3</f>
        <v>-0.83363827893753339</v>
      </c>
      <c r="V67" s="11">
        <f>'OddsRatio_working_3-way'!S67*'OddsRatio_working_3-way'!R67/3-2*'OddsRatio_working_3-way'!R67^3/27-'OddsRatio_working_3-way'!T67</f>
        <v>0.27066177887582255</v>
      </c>
      <c r="W67" s="11">
        <f>'OddsRatio_working_3-way'!V67^2+4*'OddsRatio_working_3-way'!U67^3/27</f>
        <v>-1.2570236945212143E-2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0.14648211110015857</v>
      </c>
      <c r="Y67" s="11">
        <f>IF('OddsRatio_working_3-way'!W67&gt;=0,IF('OddsRatio_working_3-way'!V67+SQRT('OddsRatio_working_3-way'!W67)&gt;0,0,PI()),ACOS('OddsRatio_working_3-way'!V67/(2*'OddsRatio_working_3-way'!X67)))</f>
        <v>0.39271575900586342</v>
      </c>
      <c r="Z67" s="11">
        <f>'OddsRatio_working_3-way'!X67^(1/3)*COS('OddsRatio_working_3-way'!Y67/3)</f>
        <v>0.52263253875876148</v>
      </c>
      <c r="AA67" s="11">
        <f>'OddsRatio_working_3-way'!X67^(1/3)*COS(('OddsRatio_working_3-way'!Y67+2*PI())/3)</f>
        <v>-0.3209064682992715</v>
      </c>
      <c r="AB67" s="11">
        <f>'OddsRatio_working_3-way'!X67^(1/3)*COS(('OddsRatio_working_3-way'!Y67+4*PI())/3)</f>
        <v>-0.20172607045949006</v>
      </c>
      <c r="AC67" s="11">
        <f>'OddsRatio_working_3-way'!X67^(1/3)*SIN('OddsRatio_working_3-way'!Y67/3)</f>
        <v>6.8808834774924527E-2</v>
      </c>
      <c r="AD67" s="11">
        <f>'OddsRatio_working_3-way'!X67^(1/3)*SIN(('OddsRatio_working_3-way'!Y67+2*PI())/3)</f>
        <v>0.41820863802198038</v>
      </c>
      <c r="AE67" s="11">
        <f>'OddsRatio_working_3-way'!X67^(1/3)*SIN(('OddsRatio_working_3-way'!Y67+4*PI())/3)</f>
        <v>-0.48701747279690494</v>
      </c>
      <c r="AF67" s="11">
        <f>-'OddsRatio_working_3-way'!U67/(3*'OddsRatio_working_3-way'!X67^(1/3))*COS(('OddsRatio_working_3-way'!Y67)/3)</f>
        <v>0.52263253875876137</v>
      </c>
      <c r="AG67" s="11">
        <f>-'OddsRatio_working_3-way'!U67/(3*'OddsRatio_working_3-way'!X67^(1/3))*COS(('OddsRatio_working_3-way'!Y67+2*PI())/3)</f>
        <v>-0.32090646829927144</v>
      </c>
      <c r="AH67" s="11">
        <f>-'OddsRatio_working_3-way'!U67/(3*'OddsRatio_working_3-way'!X67^(1/3))*COS(('OddsRatio_working_3-way'!Y67+4*PI())/3)</f>
        <v>-0.20172607045949004</v>
      </c>
      <c r="AI67" s="11">
        <f>'OddsRatio_working_3-way'!U67/(3*'OddsRatio_working_3-way'!X67^(1/3))*SIN(('OddsRatio_working_3-way'!Y67)/3)</f>
        <v>-6.8808834774924513E-2</v>
      </c>
      <c r="AJ67" s="11">
        <f>'OddsRatio_working_3-way'!U67/(3*'OddsRatio_working_3-way'!X67^(1/3))*SIN(('OddsRatio_working_3-way'!Y67+2*PI())/3)</f>
        <v>-0.41820863802198027</v>
      </c>
      <c r="AK67" s="11">
        <f>'OddsRatio_working_3-way'!U67/(3*'OddsRatio_working_3-way'!X67^(1/3))*SIN(('OddsRatio_working_3-way'!Y67+4*PI())/3)</f>
        <v>0.48701747279690483</v>
      </c>
      <c r="AL67" s="11">
        <f>'OddsRatio_working_3-way'!Z67+'OddsRatio_working_3-way'!AF67</f>
        <v>1.0452650775175227</v>
      </c>
      <c r="AM67" s="11">
        <f>'OddsRatio_working_3-way'!AA67+'OddsRatio_working_3-way'!AG67</f>
        <v>-0.64181293659854299</v>
      </c>
      <c r="AN67" s="11">
        <f>'OddsRatio_working_3-way'!AB67+'OddsRatio_working_3-way'!AH67</f>
        <v>-0.40345214091898007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1.0452650775175227</v>
      </c>
      <c r="AS67" s="11">
        <f>IF(('OddsRatio_working_3-way'!X67=0),IF(Q67&gt;0,-Q67^(1/3),(-Q67)^(1/3)),'OddsRatio_working_3-way'!AM67-'OddsRatio_working_3-way'!R67/3)</f>
        <v>-0.64181293659854299</v>
      </c>
      <c r="AT67" s="11">
        <f>IF(('OddsRatio_working_3-way'!X67=0),IF(Q67&gt;0,-Q67^(1/3),(-Q67)^(1/3)),'OddsRatio_working_3-way'!AN67-'OddsRatio_working_3-way'!R67/3)</f>
        <v>-0.40345214091898007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1.85</v>
      </c>
      <c r="B68" s="4">
        <f>IF('True_Odds_Calculator_3-way'!B67="","",'True_Odds_Calculator_3-way'!B67)</f>
        <v>3.78</v>
      </c>
      <c r="C68" s="4">
        <f>IF('True_Odds_Calculator_3-way'!C67="","",'True_Odds_Calculator_3-way'!C67)</f>
        <v>4.41</v>
      </c>
      <c r="D68" s="9">
        <f t="shared" ref="D68:D131" si="26">(K68/(AR68+K68-(AR68*K68)))</f>
        <v>0.52763080400821227</v>
      </c>
      <c r="E68" s="9">
        <f t="shared" ref="E68:E131" si="27">(L68/(AR68+L68-(AR68*L68)))</f>
        <v>0.25457976503572854</v>
      </c>
      <c r="F68" s="9">
        <f t="shared" ref="F68:F131" si="28">(M68/(AR68+M68-(AR68*M68)))</f>
        <v>0.21778943095605927</v>
      </c>
      <c r="G68" s="9">
        <f t="shared" ref="G68:G131" si="29">AR68</f>
        <v>1.0532525046889449</v>
      </c>
      <c r="H68" s="9">
        <f t="shared" ref="H68:H131" si="30">IF(A68="","",1/D68)</f>
        <v>1.8952646289856032</v>
      </c>
      <c r="I68" s="9">
        <f t="shared" ref="I68:I131" si="31">IF(B68="","",1/E68)</f>
        <v>3.9280419630352661</v>
      </c>
      <c r="J68" s="9">
        <f t="shared" ref="J68:J131" si="32">IF(C68="","",1/F68)</f>
        <v>4.5915910409893028</v>
      </c>
      <c r="K68" s="11">
        <f t="shared" ref="K68:K131" si="33">1/A68</f>
        <v>0.54054054054054046</v>
      </c>
      <c r="L68" s="11">
        <f t="shared" ref="L68:L131" si="34">1/B68</f>
        <v>0.26455026455026459</v>
      </c>
      <c r="M68" s="11">
        <f t="shared" ref="M68:M131" si="35">1/C68</f>
        <v>0.22675736961451246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-0.26128590527683504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0.22828140741972938</v>
      </c>
      <c r="Q68" s="11">
        <f>2*'OddsRatio_working_3-way'!K68*'OddsRatio_working_3-way'!L68*'OddsRatio_working_3-way'!M68</f>
        <v>6.4852672562423122E-2</v>
      </c>
      <c r="R68" s="11">
        <f t="shared" ref="R68:R131" si="36">O68/N68</f>
        <v>0</v>
      </c>
      <c r="S68" s="11">
        <f t="shared" ref="S68:S131" si="37">P68/N68</f>
        <v>-0.87368435422440005</v>
      </c>
      <c r="T68" s="11">
        <f t="shared" ref="T68:T131" si="38">Q68/N68</f>
        <v>-0.24820578245011365</v>
      </c>
      <c r="U68" s="11">
        <f>'OddsRatio_working_3-way'!S68-'OddsRatio_working_3-way'!R68^2/3</f>
        <v>-0.87368435422440005</v>
      </c>
      <c r="V68" s="11">
        <f>'OddsRatio_working_3-way'!S68*'OddsRatio_working_3-way'!R68/3-2*'OddsRatio_working_3-way'!R68^3/27-'OddsRatio_working_3-way'!T68</f>
        <v>0.24820578245011365</v>
      </c>
      <c r="W68" s="11">
        <f>'OddsRatio_working_3-way'!V68^2+4*'OddsRatio_working_3-way'!U68^3/27</f>
        <v>-3.719456252230896E-2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0.15716287170001547</v>
      </c>
      <c r="Y68" s="11">
        <f>IF('OddsRatio_working_3-way'!W68&gt;=0,IF('OddsRatio_working_3-way'!V68+SQRT('OddsRatio_working_3-way'!W68)&gt;0,0,PI()),ACOS('OddsRatio_working_3-way'!V68/(2*'OddsRatio_working_3-way'!X68)))</f>
        <v>0.66056597203429301</v>
      </c>
      <c r="Z68" s="11">
        <f>'OddsRatio_working_3-way'!X68^(1/3)*COS('OddsRatio_working_3-way'!Y68/3)</f>
        <v>0.52662625234447247</v>
      </c>
      <c r="AA68" s="11">
        <f>'OddsRatio_working_3-way'!X68^(1/3)*COS(('OddsRatio_working_3-way'!Y68+2*PI())/3)</f>
        <v>-0.36538996640699289</v>
      </c>
      <c r="AB68" s="11">
        <f>'OddsRatio_working_3-way'!X68^(1/3)*COS(('OddsRatio_working_3-way'!Y68+4*PI())/3)</f>
        <v>-0.16123628593747971</v>
      </c>
      <c r="AC68" s="11">
        <f>'OddsRatio_working_3-way'!X68^(1/3)*SIN('OddsRatio_working_3-way'!Y68/3)</f>
        <v>0.11786818237512627</v>
      </c>
      <c r="AD68" s="11">
        <f>'OddsRatio_working_3-way'!X68^(1/3)*SIN(('OddsRatio_working_3-way'!Y68+2*PI())/3)</f>
        <v>0.39713762164254424</v>
      </c>
      <c r="AE68" s="11">
        <f>'OddsRatio_working_3-way'!X68^(1/3)*SIN(('OddsRatio_working_3-way'!Y68+4*PI())/3)</f>
        <v>-0.5150058040176706</v>
      </c>
      <c r="AF68" s="11">
        <f>-'OddsRatio_working_3-way'!U68/(3*'OddsRatio_working_3-way'!X68^(1/3))*COS(('OddsRatio_working_3-way'!Y68)/3)</f>
        <v>0.52662625234447258</v>
      </c>
      <c r="AG68" s="11">
        <f>-'OddsRatio_working_3-way'!U68/(3*'OddsRatio_working_3-way'!X68^(1/3))*COS(('OddsRatio_working_3-way'!Y68+2*PI())/3)</f>
        <v>-0.36538996640699295</v>
      </c>
      <c r="AH68" s="11">
        <f>-'OddsRatio_working_3-way'!U68/(3*'OddsRatio_working_3-way'!X68^(1/3))*COS(('OddsRatio_working_3-way'!Y68+4*PI())/3)</f>
        <v>-0.16123628593747974</v>
      </c>
      <c r="AI68" s="11">
        <f>'OddsRatio_working_3-way'!U68/(3*'OddsRatio_working_3-way'!X68^(1/3))*SIN(('OddsRatio_working_3-way'!Y68)/3)</f>
        <v>-0.11786818237512629</v>
      </c>
      <c r="AJ68" s="11">
        <f>'OddsRatio_working_3-way'!U68/(3*'OddsRatio_working_3-way'!X68^(1/3))*SIN(('OddsRatio_working_3-way'!Y68+2*PI())/3)</f>
        <v>-0.39713762164254429</v>
      </c>
      <c r="AK68" s="11">
        <f>'OddsRatio_working_3-way'!U68/(3*'OddsRatio_working_3-way'!X68^(1/3))*SIN(('OddsRatio_working_3-way'!Y68+4*PI())/3)</f>
        <v>0.51500580401767071</v>
      </c>
      <c r="AL68" s="11">
        <f>'OddsRatio_working_3-way'!Z68+'OddsRatio_working_3-way'!AF68</f>
        <v>1.0532525046889449</v>
      </c>
      <c r="AM68" s="11">
        <f>'OddsRatio_working_3-way'!AA68+'OddsRatio_working_3-way'!AG68</f>
        <v>-0.7307799328139859</v>
      </c>
      <c r="AN68" s="11">
        <f>'OddsRatio_working_3-way'!AB68+'OddsRatio_working_3-way'!AH68</f>
        <v>-0.32247257187495948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1.0532525046889449</v>
      </c>
      <c r="AS68" s="11">
        <f>IF(('OddsRatio_working_3-way'!X68=0),IF(Q68&gt;0,-Q68^(1/3),(-Q68)^(1/3)),'OddsRatio_working_3-way'!AM68-'OddsRatio_working_3-way'!R68/3)</f>
        <v>-0.7307799328139859</v>
      </c>
      <c r="AT68" s="11">
        <f>IF(('OddsRatio_working_3-way'!X68=0),IF(Q68&gt;0,-Q68^(1/3),(-Q68)^(1/3)),'OddsRatio_working_3-way'!AN68-'OddsRatio_working_3-way'!R68/3)</f>
        <v>-0.32247257187495948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3.52</v>
      </c>
      <c r="C69" s="4">
        <f>IF('True_Odds_Calculator_3-way'!C68="","",'True_Odds_Calculator_3-way'!C68)</f>
        <v>3.47</v>
      </c>
      <c r="D69" s="9">
        <f t="shared" si="26"/>
        <v>0.44565109130081587</v>
      </c>
      <c r="E69" s="9">
        <f t="shared" si="27"/>
        <v>0.27516691119893971</v>
      </c>
      <c r="F69" s="9">
        <f t="shared" si="28"/>
        <v>0.27918199750024436</v>
      </c>
      <c r="G69" s="9">
        <f t="shared" si="29"/>
        <v>1.0453007479802214</v>
      </c>
      <c r="H69" s="9">
        <f t="shared" si="30"/>
        <v>2.2439078900964633</v>
      </c>
      <c r="I69" s="9">
        <f t="shared" si="31"/>
        <v>3.6341578849101581</v>
      </c>
      <c r="J69" s="9">
        <f t="shared" si="32"/>
        <v>3.5818928475111464</v>
      </c>
      <c r="K69" s="11">
        <f t="shared" si="33"/>
        <v>0.45662100456621008</v>
      </c>
      <c r="L69" s="11">
        <f t="shared" si="34"/>
        <v>0.28409090909090912</v>
      </c>
      <c r="M69" s="11">
        <f t="shared" si="35"/>
        <v>0.28818443804034583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-0.27690334516456661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0.23103204481752515</v>
      </c>
      <c r="Q69" s="11">
        <f>2*'OddsRatio_working_3-way'!K69*'OddsRatio_working_3-way'!L69*'OddsRatio_working_3-way'!M69</f>
        <v>7.4767652044506513E-2</v>
      </c>
      <c r="R69" s="11">
        <f t="shared" si="36"/>
        <v>0</v>
      </c>
      <c r="S69" s="11">
        <f t="shared" si="37"/>
        <v>-0.83434183389955197</v>
      </c>
      <c r="T69" s="11">
        <f t="shared" si="38"/>
        <v>-0.27001353847881937</v>
      </c>
      <c r="U69" s="11">
        <f>'OddsRatio_working_3-way'!S69-'OddsRatio_working_3-way'!R69^2/3</f>
        <v>-0.83434183389955197</v>
      </c>
      <c r="V69" s="11">
        <f>'OddsRatio_working_3-way'!S69*'OddsRatio_working_3-way'!R69/3-2*'OddsRatio_working_3-way'!R69^3/27-'OddsRatio_working_3-way'!T69</f>
        <v>0.27001353847881937</v>
      </c>
      <c r="W69" s="11">
        <f>'OddsRatio_working_3-way'!V69^2+4*'OddsRatio_working_3-way'!U69^3/27</f>
        <v>-1.3138213520990358E-2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0.14666758715104986</v>
      </c>
      <c r="Y69" s="11">
        <f>IF('OddsRatio_working_3-way'!W69&gt;=0,IF('OddsRatio_working_3-way'!V69+SQRT('OddsRatio_working_3-way'!W69)&gt;0,0,PI()),ACOS('OddsRatio_working_3-way'!V69/(2*'OddsRatio_working_3-way'!X69)))</f>
        <v>0.40145114402727922</v>
      </c>
      <c r="Z69" s="11">
        <f>'OddsRatio_working_3-way'!X69^(1/3)*COS('OddsRatio_working_3-way'!Y69/3)</f>
        <v>0.52265037399011061</v>
      </c>
      <c r="AA69" s="11">
        <f>'OddsRatio_working_3-way'!X69^(1/3)*COS(('OddsRatio_working_3-way'!Y69+2*PI())/3)</f>
        <v>-0.32225874425939122</v>
      </c>
      <c r="AB69" s="11">
        <f>'OddsRatio_working_3-way'!X69^(1/3)*COS(('OddsRatio_working_3-way'!Y69+4*PI())/3)</f>
        <v>-0.2003916297307195</v>
      </c>
      <c r="AC69" s="11">
        <f>'OddsRatio_working_3-way'!X69^(1/3)*SIN('OddsRatio_working_3-way'!Y69/3)</f>
        <v>7.0360011378491655E-2</v>
      </c>
      <c r="AD69" s="11">
        <f>'OddsRatio_working_3-way'!X69^(1/3)*SIN(('OddsRatio_working_3-way'!Y69+2*PI())/3)</f>
        <v>0.41744849548362761</v>
      </c>
      <c r="AE69" s="11">
        <f>'OddsRatio_working_3-way'!X69^(1/3)*SIN(('OddsRatio_working_3-way'!Y69+4*PI())/3)</f>
        <v>-0.48780850686211913</v>
      </c>
      <c r="AF69" s="11">
        <f>-'OddsRatio_working_3-way'!U69/(3*'OddsRatio_working_3-way'!X69^(1/3))*COS(('OddsRatio_working_3-way'!Y69)/3)</f>
        <v>0.52265037399011072</v>
      </c>
      <c r="AG69" s="11">
        <f>-'OddsRatio_working_3-way'!U69/(3*'OddsRatio_working_3-way'!X69^(1/3))*COS(('OddsRatio_working_3-way'!Y69+2*PI())/3)</f>
        <v>-0.32225874425939127</v>
      </c>
      <c r="AH69" s="11">
        <f>-'OddsRatio_working_3-way'!U69/(3*'OddsRatio_working_3-way'!X69^(1/3))*COS(('OddsRatio_working_3-way'!Y69+4*PI())/3)</f>
        <v>-0.20039162973071956</v>
      </c>
      <c r="AI69" s="11">
        <f>'OddsRatio_working_3-way'!U69/(3*'OddsRatio_working_3-way'!X69^(1/3))*SIN(('OddsRatio_working_3-way'!Y69)/3)</f>
        <v>-7.0360011378491669E-2</v>
      </c>
      <c r="AJ69" s="11">
        <f>'OddsRatio_working_3-way'!U69/(3*'OddsRatio_working_3-way'!X69^(1/3))*SIN(('OddsRatio_working_3-way'!Y69+2*PI())/3)</f>
        <v>-0.41744849548362767</v>
      </c>
      <c r="AK69" s="11">
        <f>'OddsRatio_working_3-way'!U69/(3*'OddsRatio_working_3-way'!X69^(1/3))*SIN(('OddsRatio_working_3-way'!Y69+4*PI())/3)</f>
        <v>0.48780850686211924</v>
      </c>
      <c r="AL69" s="11">
        <f>'OddsRatio_working_3-way'!Z69+'OddsRatio_working_3-way'!AF69</f>
        <v>1.0453007479802214</v>
      </c>
      <c r="AM69" s="11">
        <f>'OddsRatio_working_3-way'!AA69+'OddsRatio_working_3-way'!AG69</f>
        <v>-0.64451748851878254</v>
      </c>
      <c r="AN69" s="11">
        <f>'OddsRatio_working_3-way'!AB69+'OddsRatio_working_3-way'!AH69</f>
        <v>-0.40078325946143906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1.0453007479802214</v>
      </c>
      <c r="AS69" s="11">
        <f>IF(('OddsRatio_working_3-way'!X69=0),IF(Q69&gt;0,-Q69^(1/3),(-Q69)^(1/3)),'OddsRatio_working_3-way'!AM69-'OddsRatio_working_3-way'!R69/3)</f>
        <v>-0.64451748851878254</v>
      </c>
      <c r="AT69" s="11">
        <f>IF(('OddsRatio_working_3-way'!X69=0),IF(Q69&gt;0,-Q69^(1/3),(-Q69)^(1/3)),'OddsRatio_working_3-way'!AN69-'OddsRatio_working_3-way'!R69/3)</f>
        <v>-0.40078325946143906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1.97</v>
      </c>
      <c r="B70" s="4">
        <f>IF('True_Odds_Calculator_3-way'!B69="","",'True_Odds_Calculator_3-way'!B69)</f>
        <v>3.81</v>
      </c>
      <c r="C70" s="4">
        <f>IF('True_Odds_Calculator_3-way'!C69="","",'True_Odds_Calculator_3-way'!C69)</f>
        <v>3.88</v>
      </c>
      <c r="D70" s="9">
        <f t="shared" si="26"/>
        <v>0.49659145860925302</v>
      </c>
      <c r="E70" s="9">
        <f t="shared" si="27"/>
        <v>0.2540214626133212</v>
      </c>
      <c r="F70" s="9">
        <f t="shared" si="28"/>
        <v>0.24938707877742575</v>
      </c>
      <c r="G70" s="9">
        <f t="shared" si="29"/>
        <v>1.0450801533636154</v>
      </c>
      <c r="H70" s="9">
        <f t="shared" si="30"/>
        <v>2.0137277487627068</v>
      </c>
      <c r="I70" s="9">
        <f t="shared" si="31"/>
        <v>3.9366752309517596</v>
      </c>
      <c r="J70" s="9">
        <f t="shared" si="32"/>
        <v>4.0098308416872115</v>
      </c>
      <c r="K70" s="11">
        <f t="shared" si="33"/>
        <v>0.50761421319796951</v>
      </c>
      <c r="L70" s="11">
        <f t="shared" si="34"/>
        <v>0.26246719160104987</v>
      </c>
      <c r="M70" s="11">
        <f t="shared" si="35"/>
        <v>0.25773195876288663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-0.26955513809504772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0.2286921733297127</v>
      </c>
      <c r="Q70" s="11">
        <f>2*'OddsRatio_working_3-way'!K70*'OddsRatio_working_3-way'!L70*'OddsRatio_working_3-way'!M70</f>
        <v>6.8676328327241062E-2</v>
      </c>
      <c r="R70" s="11">
        <f t="shared" si="36"/>
        <v>0</v>
      </c>
      <c r="S70" s="11">
        <f t="shared" si="37"/>
        <v>-0.84840591407711785</v>
      </c>
      <c r="T70" s="11">
        <f t="shared" si="38"/>
        <v>-0.25477655077390932</v>
      </c>
      <c r="U70" s="11">
        <f>'OddsRatio_working_3-way'!S70-'OddsRatio_working_3-way'!R70^2/3</f>
        <v>-0.84840591407711785</v>
      </c>
      <c r="V70" s="11">
        <f>'OddsRatio_working_3-way'!S70*'OddsRatio_working_3-way'!R70/3-2*'OddsRatio_working_3-way'!R70^3/27-'OddsRatio_working_3-way'!T70</f>
        <v>0.25477655077390932</v>
      </c>
      <c r="W70" s="11">
        <f>'OddsRatio_working_3-way'!V70^2+4*'OddsRatio_working_3-way'!U70^3/27</f>
        <v>-2.5559471330079339E-2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0.15039162389768398</v>
      </c>
      <c r="Y70" s="11">
        <f>IF('OddsRatio_working_3-way'!W70&gt;=0,IF('OddsRatio_working_3-way'!V70+SQRT('OddsRatio_working_3-way'!W70)&gt;0,0,PI()),ACOS('OddsRatio_working_3-way'!V70/(2*'OddsRatio_working_3-way'!X70)))</f>
        <v>0.5603978988302849</v>
      </c>
      <c r="Z70" s="11">
        <f>'OddsRatio_working_3-way'!X70^(1/3)*COS('OddsRatio_working_3-way'!Y70/3)</f>
        <v>0.52254007668180769</v>
      </c>
      <c r="AA70" s="11">
        <f>'OddsRatio_working_3-way'!X70^(1/3)*COS(('OddsRatio_working_3-way'!Y70+2*PI())/3)</f>
        <v>-0.34680003141530669</v>
      </c>
      <c r="AB70" s="11">
        <f>'OddsRatio_working_3-way'!X70^(1/3)*COS(('OddsRatio_working_3-way'!Y70+4*PI())/3)</f>
        <v>-0.17574004526650092</v>
      </c>
      <c r="AC70" s="11">
        <f>'OddsRatio_working_3-way'!X70^(1/3)*SIN('OddsRatio_working_3-way'!Y70/3)</f>
        <v>9.8761529050586633E-2</v>
      </c>
      <c r="AD70" s="11">
        <f>'OddsRatio_working_3-way'!X70^(1/3)*SIN(('OddsRatio_working_3-way'!Y70+2*PI())/3)</f>
        <v>0.40315221637662069</v>
      </c>
      <c r="AE70" s="11">
        <f>'OddsRatio_working_3-way'!X70^(1/3)*SIN(('OddsRatio_working_3-way'!Y70+4*PI())/3)</f>
        <v>-0.50191374542720735</v>
      </c>
      <c r="AF70" s="11">
        <f>-'OddsRatio_working_3-way'!U70/(3*'OddsRatio_working_3-way'!X70^(1/3))*COS(('OddsRatio_working_3-way'!Y70)/3)</f>
        <v>0.52254007668180769</v>
      </c>
      <c r="AG70" s="11">
        <f>-'OddsRatio_working_3-way'!U70/(3*'OddsRatio_working_3-way'!X70^(1/3))*COS(('OddsRatio_working_3-way'!Y70+2*PI())/3)</f>
        <v>-0.34680003141530669</v>
      </c>
      <c r="AH70" s="11">
        <f>-'OddsRatio_working_3-way'!U70/(3*'OddsRatio_working_3-way'!X70^(1/3))*COS(('OddsRatio_working_3-way'!Y70+4*PI())/3)</f>
        <v>-0.17574004526650092</v>
      </c>
      <c r="AI70" s="11">
        <f>'OddsRatio_working_3-way'!U70/(3*'OddsRatio_working_3-way'!X70^(1/3))*SIN(('OddsRatio_working_3-way'!Y70)/3)</f>
        <v>-9.8761529050586633E-2</v>
      </c>
      <c r="AJ70" s="11">
        <f>'OddsRatio_working_3-way'!U70/(3*'OddsRatio_working_3-way'!X70^(1/3))*SIN(('OddsRatio_working_3-way'!Y70+2*PI())/3)</f>
        <v>-0.40315221637662069</v>
      </c>
      <c r="AK70" s="11">
        <f>'OddsRatio_working_3-way'!U70/(3*'OddsRatio_working_3-way'!X70^(1/3))*SIN(('OddsRatio_working_3-way'!Y70+4*PI())/3)</f>
        <v>0.50191374542720735</v>
      </c>
      <c r="AL70" s="11">
        <f>'OddsRatio_working_3-way'!Z70+'OddsRatio_working_3-way'!AF70</f>
        <v>1.0450801533636154</v>
      </c>
      <c r="AM70" s="11">
        <f>'OddsRatio_working_3-way'!AA70+'OddsRatio_working_3-way'!AG70</f>
        <v>-0.69360006283061337</v>
      </c>
      <c r="AN70" s="11">
        <f>'OddsRatio_working_3-way'!AB70+'OddsRatio_working_3-way'!AH70</f>
        <v>-0.35148009053300183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1.0450801533636154</v>
      </c>
      <c r="AS70" s="11">
        <f>IF(('OddsRatio_working_3-way'!X70=0),IF(Q70&gt;0,-Q70^(1/3),(-Q70)^(1/3)),'OddsRatio_working_3-way'!AM70-'OddsRatio_working_3-way'!R70/3)</f>
        <v>-0.69360006283061337</v>
      </c>
      <c r="AT70" s="11">
        <f>IF(('OddsRatio_working_3-way'!X70=0),IF(Q70&gt;0,-Q70^(1/3),(-Q70)^(1/3)),'OddsRatio_working_3-way'!AN70-'OddsRatio_working_3-way'!R70/3)</f>
        <v>-0.35148009053300183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2.59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2.78</v>
      </c>
      <c r="D71" s="9">
        <f t="shared" si="26"/>
        <v>0.37438074742579974</v>
      </c>
      <c r="E71" s="9">
        <f t="shared" si="27"/>
        <v>0.2772801722340073</v>
      </c>
      <c r="F71" s="9">
        <f t="shared" si="28"/>
        <v>0.34833908034019284</v>
      </c>
      <c r="G71" s="9">
        <f t="shared" si="29"/>
        <v>1.0509921536819202</v>
      </c>
      <c r="H71" s="9">
        <f t="shared" si="30"/>
        <v>2.6710775243542528</v>
      </c>
      <c r="I71" s="9">
        <f t="shared" si="31"/>
        <v>3.6064605411311628</v>
      </c>
      <c r="J71" s="9">
        <f t="shared" si="32"/>
        <v>2.8707660335538177</v>
      </c>
      <c r="K71" s="11">
        <f t="shared" si="33"/>
        <v>0.38610038610038611</v>
      </c>
      <c r="L71" s="11">
        <f t="shared" si="34"/>
        <v>0.28735632183908044</v>
      </c>
      <c r="M71" s="11">
        <f t="shared" si="35"/>
        <v>0.35971223021582738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-0.28012057136343904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0.2334705262018584</v>
      </c>
      <c r="Q71" s="11">
        <f>2*'OddsRatio_working_3-way'!K71*'OddsRatio_working_3-way'!L71*'OddsRatio_working_3-way'!M71</f>
        <v>7.9818983316874662E-2</v>
      </c>
      <c r="R71" s="11">
        <f t="shared" si="36"/>
        <v>0</v>
      </c>
      <c r="S71" s="11">
        <f t="shared" si="37"/>
        <v>-0.83346440807785194</v>
      </c>
      <c r="T71" s="11">
        <f t="shared" si="38"/>
        <v>-0.28494509677875279</v>
      </c>
      <c r="U71" s="11">
        <f>'OddsRatio_working_3-way'!S71-'OddsRatio_working_3-way'!R71^2/3</f>
        <v>-0.83346440807785194</v>
      </c>
      <c r="V71" s="11">
        <f>'OddsRatio_working_3-way'!S71*'OddsRatio_working_3-way'!R71/3-2*'OddsRatio_working_3-way'!R71^3/27-'OddsRatio_working_3-way'!T71</f>
        <v>0.28494509677875279</v>
      </c>
      <c r="W71" s="11">
        <f>'OddsRatio_working_3-way'!V71^2+4*'OddsRatio_working_3-way'!U71^3/27</f>
        <v>-4.5806353835014385E-3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0.14643628611255666</v>
      </c>
      <c r="Y71" s="11">
        <f>IF('OddsRatio_working_3-way'!W71&gt;=0,IF('OddsRatio_working_3-way'!V71+SQRT('OddsRatio_working_3-way'!W71)&gt;0,0,PI()),ACOS('OddsRatio_working_3-way'!V71/(2*'OddsRatio_working_3-way'!X71)))</f>
        <v>0.23319950351192387</v>
      </c>
      <c r="Z71" s="11">
        <f>'OddsRatio_working_3-way'!X71^(1/3)*COS('OddsRatio_working_3-way'!Y71/3)</f>
        <v>0.52549607684096011</v>
      </c>
      <c r="AA71" s="11">
        <f>'OddsRatio_working_3-way'!X71^(1/3)*COS(('OddsRatio_working_3-way'!Y71+2*PI())/3)</f>
        <v>-0.29819528003436019</v>
      </c>
      <c r="AB71" s="11">
        <f>'OddsRatio_working_3-way'!X71^(1/3)*COS(('OddsRatio_working_3-way'!Y71+4*PI())/3)</f>
        <v>-0.22730079680659956</v>
      </c>
      <c r="AC71" s="11">
        <f>'OddsRatio_working_3-way'!X71^(1/3)*SIN('OddsRatio_working_3-way'!Y71/3)</f>
        <v>4.0930948975606972E-2</v>
      </c>
      <c r="AD71" s="11">
        <f>'OddsRatio_working_3-way'!X71^(1/3)*SIN(('OddsRatio_working_3-way'!Y71+2*PI())/3)</f>
        <v>0.43462747764552745</v>
      </c>
      <c r="AE71" s="11">
        <f>'OddsRatio_working_3-way'!X71^(1/3)*SIN(('OddsRatio_working_3-way'!Y71+4*PI())/3)</f>
        <v>-0.4755584266211344</v>
      </c>
      <c r="AF71" s="11">
        <f>-'OddsRatio_working_3-way'!U71/(3*'OddsRatio_working_3-way'!X71^(1/3))*COS(('OddsRatio_working_3-way'!Y71)/3)</f>
        <v>0.52549607684096011</v>
      </c>
      <c r="AG71" s="11">
        <f>-'OddsRatio_working_3-way'!U71/(3*'OddsRatio_working_3-way'!X71^(1/3))*COS(('OddsRatio_working_3-way'!Y71+2*PI())/3)</f>
        <v>-0.29819528003436019</v>
      </c>
      <c r="AH71" s="11">
        <f>-'OddsRatio_working_3-way'!U71/(3*'OddsRatio_working_3-way'!X71^(1/3))*COS(('OddsRatio_working_3-way'!Y71+4*PI())/3)</f>
        <v>-0.22730079680659956</v>
      </c>
      <c r="AI71" s="11">
        <f>'OddsRatio_working_3-way'!U71/(3*'OddsRatio_working_3-way'!X71^(1/3))*SIN(('OddsRatio_working_3-way'!Y71)/3)</f>
        <v>-4.0930948975606972E-2</v>
      </c>
      <c r="AJ71" s="11">
        <f>'OddsRatio_working_3-way'!U71/(3*'OddsRatio_working_3-way'!X71^(1/3))*SIN(('OddsRatio_working_3-way'!Y71+2*PI())/3)</f>
        <v>-0.43462747764552745</v>
      </c>
      <c r="AK71" s="11">
        <f>'OddsRatio_working_3-way'!U71/(3*'OddsRatio_working_3-way'!X71^(1/3))*SIN(('OddsRatio_working_3-way'!Y71+4*PI())/3)</f>
        <v>0.4755584266211344</v>
      </c>
      <c r="AL71" s="11">
        <f>'OddsRatio_working_3-way'!Z71+'OddsRatio_working_3-way'!AF71</f>
        <v>1.0509921536819202</v>
      </c>
      <c r="AM71" s="11">
        <f>'OddsRatio_working_3-way'!AA71+'OddsRatio_working_3-way'!AG71</f>
        <v>-0.59639056006872038</v>
      </c>
      <c r="AN71" s="11">
        <f>'OddsRatio_working_3-way'!AB71+'OddsRatio_working_3-way'!AH71</f>
        <v>-0.45460159361319913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1.0509921536819202</v>
      </c>
      <c r="AS71" s="11">
        <f>IF(('OddsRatio_working_3-way'!X71=0),IF(Q71&gt;0,-Q71^(1/3),(-Q71)^(1/3)),'OddsRatio_working_3-way'!AM71-'OddsRatio_working_3-way'!R71/3)</f>
        <v>-0.59639056006872038</v>
      </c>
      <c r="AT71" s="11">
        <f>IF(('OddsRatio_working_3-way'!X71=0),IF(Q71&gt;0,-Q71^(1/3),(-Q71)^(1/3)),'OddsRatio_working_3-way'!AN71-'OddsRatio_working_3-way'!R71/3)</f>
        <v>-0.45460159361319913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1.84</v>
      </c>
      <c r="B72" s="4">
        <f>IF('True_Odds_Calculator_3-way'!B71="","",'True_Odds_Calculator_3-way'!B71)</f>
        <v>3.45</v>
      </c>
      <c r="C72" s="4">
        <f>IF('True_Odds_Calculator_3-way'!C71="","",'True_Odds_Calculator_3-way'!C71)</f>
        <v>4.6900000000000004</v>
      </c>
      <c r="D72" s="9">
        <f t="shared" si="26"/>
        <v>0.52465824115674253</v>
      </c>
      <c r="E72" s="9">
        <f t="shared" si="27"/>
        <v>0.27453613589441617</v>
      </c>
      <c r="F72" s="9">
        <f t="shared" si="28"/>
        <v>0.20080562294884133</v>
      </c>
      <c r="G72" s="9">
        <f t="shared" si="29"/>
        <v>1.0785745878961897</v>
      </c>
      <c r="H72" s="9">
        <f t="shared" si="30"/>
        <v>1.9060026538327992</v>
      </c>
      <c r="I72" s="9">
        <f t="shared" si="31"/>
        <v>3.642507740345664</v>
      </c>
      <c r="J72" s="9">
        <f t="shared" si="32"/>
        <v>4.9799402293369397</v>
      </c>
      <c r="K72" s="11">
        <f t="shared" si="33"/>
        <v>0.54347826086956519</v>
      </c>
      <c r="L72" s="11">
        <f t="shared" si="34"/>
        <v>0.28985507246376813</v>
      </c>
      <c r="M72" s="11">
        <f t="shared" si="35"/>
        <v>0.21321961620469082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-0.25507152329091776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0.23444753010534686</v>
      </c>
      <c r="Q72" s="11">
        <f>2*'OddsRatio_working_3-way'!K72*'OddsRatio_working_3-way'!L72*'OddsRatio_working_3-way'!M72</f>
        <v>6.717694272359509E-2</v>
      </c>
      <c r="R72" s="11">
        <f t="shared" si="36"/>
        <v>0</v>
      </c>
      <c r="S72" s="11">
        <f t="shared" si="37"/>
        <v>-0.91914427404721089</v>
      </c>
      <c r="T72" s="11">
        <f t="shared" si="38"/>
        <v>-0.26336512150349883</v>
      </c>
      <c r="U72" s="11">
        <f>'OddsRatio_working_3-way'!S72-'OddsRatio_working_3-way'!R72^2/3</f>
        <v>-0.91914427404721089</v>
      </c>
      <c r="V72" s="11">
        <f>'OddsRatio_working_3-way'!S72*'OddsRatio_working_3-way'!R72/3-2*'OddsRatio_working_3-way'!R72^3/27-'OddsRatio_working_3-way'!T72</f>
        <v>0.26336512150349883</v>
      </c>
      <c r="W72" s="11">
        <f>'OddsRatio_working_3-way'!V72^2+4*'OddsRatio_working_3-way'!U72^3/27</f>
        <v>-4.5678392196294618E-2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0.16958742540416089</v>
      </c>
      <c r="Y72" s="11">
        <f>IF('OddsRatio_working_3-way'!W72&gt;=0,IF('OddsRatio_working_3-way'!V72+SQRT('OddsRatio_working_3-way'!W72)&gt;0,0,PI()),ACOS('OddsRatio_working_3-way'!V72/(2*'OddsRatio_working_3-way'!X72)))</f>
        <v>0.68172362006415343</v>
      </c>
      <c r="Z72" s="11">
        <f>'OddsRatio_working_3-way'!X72^(1/3)*COS('OddsRatio_working_3-way'!Y72/3)</f>
        <v>0.53928729394809483</v>
      </c>
      <c r="AA72" s="11">
        <f>'OddsRatio_working_3-way'!X72^(1/3)*COS(('OddsRatio_working_3-way'!Y72+2*PI())/3)</f>
        <v>-0.37763892210869676</v>
      </c>
      <c r="AB72" s="11">
        <f>'OddsRatio_working_3-way'!X72^(1/3)*COS(('OddsRatio_working_3-way'!Y72+4*PI())/3)</f>
        <v>-0.16164837183939842</v>
      </c>
      <c r="AC72" s="11">
        <f>'OddsRatio_working_3-way'!X72^(1/3)*SIN('OddsRatio_working_3-way'!Y72/3)</f>
        <v>0.12470220234039504</v>
      </c>
      <c r="AD72" s="11">
        <f>'OddsRatio_working_3-way'!X72^(1/3)*SIN(('OddsRatio_working_3-way'!Y72+2*PI())/3)</f>
        <v>0.40468539532701858</v>
      </c>
      <c r="AE72" s="11">
        <f>'OddsRatio_working_3-way'!X72^(1/3)*SIN(('OddsRatio_working_3-way'!Y72+4*PI())/3)</f>
        <v>-0.5293875976674135</v>
      </c>
      <c r="AF72" s="11">
        <f>-'OddsRatio_working_3-way'!U72/(3*'OddsRatio_working_3-way'!X72^(1/3))*COS(('OddsRatio_working_3-way'!Y72)/3)</f>
        <v>0.53928729394809471</v>
      </c>
      <c r="AG72" s="11">
        <f>-'OddsRatio_working_3-way'!U72/(3*'OddsRatio_working_3-way'!X72^(1/3))*COS(('OddsRatio_working_3-way'!Y72+2*PI())/3)</f>
        <v>-0.37763892210869671</v>
      </c>
      <c r="AH72" s="11">
        <f>-'OddsRatio_working_3-way'!U72/(3*'OddsRatio_working_3-way'!X72^(1/3))*COS(('OddsRatio_working_3-way'!Y72+4*PI())/3)</f>
        <v>-0.1616483718393984</v>
      </c>
      <c r="AI72" s="11">
        <f>'OddsRatio_working_3-way'!U72/(3*'OddsRatio_working_3-way'!X72^(1/3))*SIN(('OddsRatio_working_3-way'!Y72)/3)</f>
        <v>-0.12470220234039502</v>
      </c>
      <c r="AJ72" s="11">
        <f>'OddsRatio_working_3-way'!U72/(3*'OddsRatio_working_3-way'!X72^(1/3))*SIN(('OddsRatio_working_3-way'!Y72+2*PI())/3)</f>
        <v>-0.40468539532701847</v>
      </c>
      <c r="AK72" s="11">
        <f>'OddsRatio_working_3-way'!U72/(3*'OddsRatio_working_3-way'!X72^(1/3))*SIN(('OddsRatio_working_3-way'!Y72+4*PI())/3)</f>
        <v>0.52938759766741339</v>
      </c>
      <c r="AL72" s="11">
        <f>'OddsRatio_working_3-way'!Z72+'OddsRatio_working_3-way'!AF72</f>
        <v>1.0785745878961897</v>
      </c>
      <c r="AM72" s="11">
        <f>'OddsRatio_working_3-way'!AA72+'OddsRatio_working_3-way'!AG72</f>
        <v>-0.75527784421739352</v>
      </c>
      <c r="AN72" s="11">
        <f>'OddsRatio_working_3-way'!AB72+'OddsRatio_working_3-way'!AH72</f>
        <v>-0.32329674367879679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1.0785745878961897</v>
      </c>
      <c r="AS72" s="11">
        <f>IF(('OddsRatio_working_3-way'!X72=0),IF(Q72&gt;0,-Q72^(1/3),(-Q72)^(1/3)),'OddsRatio_working_3-way'!AM72-'OddsRatio_working_3-way'!R72/3)</f>
        <v>-0.75527784421739352</v>
      </c>
      <c r="AT72" s="11">
        <f>IF(('OddsRatio_working_3-way'!X72=0),IF(Q72&gt;0,-Q72^(1/3),(-Q72)^(1/3)),'OddsRatio_working_3-way'!AN72-'OddsRatio_working_3-way'!R72/3)</f>
        <v>-0.32329674367879679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3.1</v>
      </c>
      <c r="B73" s="4">
        <f>IF('True_Odds_Calculator_3-way'!B72="","",'True_Odds_Calculator_3-way'!B72)</f>
        <v>3.13</v>
      </c>
      <c r="C73" s="4">
        <f>IF('True_Odds_Calculator_3-way'!C72="","",'True_Odds_Calculator_3-way'!C72)</f>
        <v>2.48</v>
      </c>
      <c r="D73" s="9">
        <f t="shared" si="26"/>
        <v>0.30797815731662193</v>
      </c>
      <c r="E73" s="9">
        <f t="shared" si="27"/>
        <v>0.30496328228013236</v>
      </c>
      <c r="F73" s="9">
        <f t="shared" si="28"/>
        <v>0.38705856040324593</v>
      </c>
      <c r="G73" s="9">
        <f t="shared" si="29"/>
        <v>1.0699921503291081</v>
      </c>
      <c r="H73" s="9">
        <f t="shared" si="30"/>
        <v>3.2469835156911269</v>
      </c>
      <c r="I73" s="9">
        <f t="shared" si="31"/>
        <v>3.2790832802010002</v>
      </c>
      <c r="J73" s="9">
        <f t="shared" si="32"/>
        <v>2.5835883824870804</v>
      </c>
      <c r="K73" s="11">
        <f t="shared" si="33"/>
        <v>0.32258064516129031</v>
      </c>
      <c r="L73" s="11">
        <f t="shared" si="34"/>
        <v>0.31948881789137379</v>
      </c>
      <c r="M73" s="11">
        <f t="shared" si="35"/>
        <v>0.40322580645161293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-0.27510779838626576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0.23728943160246418</v>
      </c>
      <c r="Q73" s="11">
        <f>2*'OddsRatio_working_3-way'!K73*'OddsRatio_working_3-way'!L73*'OddsRatio_working_3-way'!M73</f>
        <v>8.311363628807851E-2</v>
      </c>
      <c r="R73" s="11">
        <f t="shared" si="36"/>
        <v>0</v>
      </c>
      <c r="S73" s="11">
        <f t="shared" si="37"/>
        <v>-0.86253255267339746</v>
      </c>
      <c r="T73" s="11">
        <f t="shared" si="38"/>
        <v>-0.30211297816931604</v>
      </c>
      <c r="U73" s="11">
        <f>'OddsRatio_working_3-way'!S73-'OddsRatio_working_3-way'!R73^2/3</f>
        <v>-0.86253255267339746</v>
      </c>
      <c r="V73" s="11">
        <f>'OddsRatio_working_3-way'!S73*'OddsRatio_working_3-way'!R73/3-2*'OddsRatio_working_3-way'!R73^3/27-'OddsRatio_working_3-way'!T73</f>
        <v>0.30211297816931604</v>
      </c>
      <c r="W73" s="11">
        <f>'OddsRatio_working_3-way'!V73^2+4*'OddsRatio_working_3-way'!U73^3/27</f>
        <v>-3.7931990555228612E-3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0.15416342840785593</v>
      </c>
      <c r="Y73" s="11">
        <f>IF('OddsRatio_working_3-way'!W73&gt;=0,IF('OddsRatio_working_3-way'!V73+SQRT('OddsRatio_working_3-way'!W73)&gt;0,0,PI()),ACOS('OddsRatio_working_3-way'!V73/(2*'OddsRatio_working_3-way'!X73)))</f>
        <v>0.20110496590982541</v>
      </c>
      <c r="Z73" s="11">
        <f>'OddsRatio_working_3-way'!X73^(1/3)*COS('OddsRatio_working_3-way'!Y73/3)</f>
        <v>0.53499607516455405</v>
      </c>
      <c r="AA73" s="11">
        <f>'OddsRatio_working_3-way'!X73^(1/3)*COS(('OddsRatio_working_3-way'!Y73+2*PI())/3)</f>
        <v>-0.2986033078309247</v>
      </c>
      <c r="AB73" s="11">
        <f>'OddsRatio_working_3-way'!X73^(1/3)*COS(('OddsRatio_working_3-way'!Y73+4*PI())/3)</f>
        <v>-0.23639276733362952</v>
      </c>
      <c r="AC73" s="11">
        <f>'OddsRatio_working_3-way'!X73^(1/3)*SIN('OddsRatio_working_3-way'!Y73/3)</f>
        <v>3.5917272302545593E-2</v>
      </c>
      <c r="AD73" s="11">
        <f>'OddsRatio_working_3-way'!X73^(1/3)*SIN(('OddsRatio_working_3-way'!Y73+2*PI())/3)</f>
        <v>0.44536155586620008</v>
      </c>
      <c r="AE73" s="11">
        <f>'OddsRatio_working_3-way'!X73^(1/3)*SIN(('OddsRatio_working_3-way'!Y73+4*PI())/3)</f>
        <v>-0.48127882816874556</v>
      </c>
      <c r="AF73" s="11">
        <f>-'OddsRatio_working_3-way'!U73/(3*'OddsRatio_working_3-way'!X73^(1/3))*COS(('OddsRatio_working_3-way'!Y73)/3)</f>
        <v>0.53499607516455405</v>
      </c>
      <c r="AG73" s="11">
        <f>-'OddsRatio_working_3-way'!U73/(3*'OddsRatio_working_3-way'!X73^(1/3))*COS(('OddsRatio_working_3-way'!Y73+2*PI())/3)</f>
        <v>-0.2986033078309247</v>
      </c>
      <c r="AH73" s="11">
        <f>-'OddsRatio_working_3-way'!U73/(3*'OddsRatio_working_3-way'!X73^(1/3))*COS(('OddsRatio_working_3-way'!Y73+4*PI())/3)</f>
        <v>-0.23639276733362952</v>
      </c>
      <c r="AI73" s="11">
        <f>'OddsRatio_working_3-way'!U73/(3*'OddsRatio_working_3-way'!X73^(1/3))*SIN(('OddsRatio_working_3-way'!Y73)/3)</f>
        <v>-3.5917272302545593E-2</v>
      </c>
      <c r="AJ73" s="11">
        <f>'OddsRatio_working_3-way'!U73/(3*'OddsRatio_working_3-way'!X73^(1/3))*SIN(('OddsRatio_working_3-way'!Y73+2*PI())/3)</f>
        <v>-0.44536155586620008</v>
      </c>
      <c r="AK73" s="11">
        <f>'OddsRatio_working_3-way'!U73/(3*'OddsRatio_working_3-way'!X73^(1/3))*SIN(('OddsRatio_working_3-way'!Y73+4*PI())/3)</f>
        <v>0.48127882816874556</v>
      </c>
      <c r="AL73" s="11">
        <f>'OddsRatio_working_3-way'!Z73+'OddsRatio_working_3-way'!AF73</f>
        <v>1.0699921503291081</v>
      </c>
      <c r="AM73" s="11">
        <f>'OddsRatio_working_3-way'!AA73+'OddsRatio_working_3-way'!AG73</f>
        <v>-0.5972066156618494</v>
      </c>
      <c r="AN73" s="11">
        <f>'OddsRatio_working_3-way'!AB73+'OddsRatio_working_3-way'!AH73</f>
        <v>-0.47278553466725903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1.0699921503291081</v>
      </c>
      <c r="AS73" s="11">
        <f>IF(('OddsRatio_working_3-way'!X73=0),IF(Q73&gt;0,-Q73^(1/3),(-Q73)^(1/3)),'OddsRatio_working_3-way'!AM73-'OddsRatio_working_3-way'!R73/3)</f>
        <v>-0.5972066156618494</v>
      </c>
      <c r="AT73" s="11">
        <f>IF(('OddsRatio_working_3-way'!X73=0),IF(Q73&gt;0,-Q73^(1/3),(-Q73)^(1/3)),'OddsRatio_working_3-way'!AN73-'OddsRatio_working_3-way'!R73/3)</f>
        <v>-0.47278553466725903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4.74</v>
      </c>
      <c r="B74" s="4">
        <f>IF('True_Odds_Calculator_3-way'!B73="","",'True_Odds_Calculator_3-way'!B73)</f>
        <v>3.54</v>
      </c>
      <c r="C74" s="4">
        <f>IF('True_Odds_Calculator_3-way'!C73="","",'True_Odds_Calculator_3-way'!C73)</f>
        <v>1.83</v>
      </c>
      <c r="D74" s="9">
        <f t="shared" si="26"/>
        <v>0.20031445626069597</v>
      </c>
      <c r="E74" s="9">
        <f t="shared" si="27"/>
        <v>0.26945121930488058</v>
      </c>
      <c r="F74" s="9">
        <f t="shared" si="28"/>
        <v>0.53023432443442353</v>
      </c>
      <c r="G74" s="9">
        <f t="shared" si="29"/>
        <v>1.0674200359416197</v>
      </c>
      <c r="H74" s="9">
        <f t="shared" si="30"/>
        <v>4.9921509344216597</v>
      </c>
      <c r="I74" s="9">
        <f t="shared" si="31"/>
        <v>3.7112468912917143</v>
      </c>
      <c r="J74" s="9">
        <f t="shared" si="32"/>
        <v>1.8859586298315445</v>
      </c>
      <c r="K74" s="11">
        <f t="shared" si="33"/>
        <v>0.21097046413502107</v>
      </c>
      <c r="L74" s="11">
        <f t="shared" si="34"/>
        <v>0.2824858757062147</v>
      </c>
      <c r="M74" s="11">
        <f t="shared" si="35"/>
        <v>0.54644808743169393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-0.25677380561121133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0.23154579975919232</v>
      </c>
      <c r="Q74" s="11">
        <f>2*'OddsRatio_working_3-way'!K74*'OddsRatio_working_3-way'!L74*'OddsRatio_working_3-way'!M74</f>
        <v>6.513243312494861E-2</v>
      </c>
      <c r="R74" s="11">
        <f t="shared" si="36"/>
        <v>0</v>
      </c>
      <c r="S74" s="11">
        <f t="shared" si="37"/>
        <v>-0.90175008002873369</v>
      </c>
      <c r="T74" s="11">
        <f t="shared" si="38"/>
        <v>-0.25365684388993914</v>
      </c>
      <c r="U74" s="11">
        <f>'OddsRatio_working_3-way'!S74-'OddsRatio_working_3-way'!R74^2/3</f>
        <v>-0.90175008002873369</v>
      </c>
      <c r="V74" s="11">
        <f>'OddsRatio_working_3-way'!S74*'OddsRatio_working_3-way'!R74/3-2*'OddsRatio_working_3-way'!R74^3/27-'OddsRatio_working_3-way'!T74</f>
        <v>0.25365684388993914</v>
      </c>
      <c r="W74" s="11">
        <f>'OddsRatio_working_3-way'!V74^2+4*'OddsRatio_working_3-way'!U74^3/27</f>
        <v>-4.4289460264272371E-2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0.16479627932425941</v>
      </c>
      <c r="Y74" s="11">
        <f>IF('OddsRatio_working_3-way'!W74&gt;=0,IF('OddsRatio_working_3-way'!V74+SQRT('OddsRatio_working_3-way'!W74)&gt;0,0,PI()),ACOS('OddsRatio_working_3-way'!V74/(2*'OddsRatio_working_3-way'!X74)))</f>
        <v>0.69257039919596408</v>
      </c>
      <c r="Z74" s="11">
        <f>'OddsRatio_working_3-way'!X74^(1/3)*COS('OddsRatio_working_3-way'!Y74/3)</f>
        <v>0.53371001797080997</v>
      </c>
      <c r="AA74" s="11">
        <f>'OddsRatio_working_3-way'!X74^(1/3)*COS(('OddsRatio_working_3-way'!Y74+2*PI())/3)</f>
        <v>-0.37549539072894356</v>
      </c>
      <c r="AB74" s="11">
        <f>'OddsRatio_working_3-way'!X74^(1/3)*COS(('OddsRatio_working_3-way'!Y74+4*PI())/3)</f>
        <v>-0.1582146272418665</v>
      </c>
      <c r="AC74" s="11">
        <f>'OddsRatio_working_3-way'!X74^(1/3)*SIN('OddsRatio_working_3-way'!Y74/3)</f>
        <v>0.12544710728899136</v>
      </c>
      <c r="AD74" s="11">
        <f>'OddsRatio_working_3-way'!X74^(1/3)*SIN(('OddsRatio_working_3-way'!Y74+2*PI())/3)</f>
        <v>0.39948288017247496</v>
      </c>
      <c r="AE74" s="11">
        <f>'OddsRatio_working_3-way'!X74^(1/3)*SIN(('OddsRatio_working_3-way'!Y74+4*PI())/3)</f>
        <v>-0.52492998746146635</v>
      </c>
      <c r="AF74" s="11">
        <f>-'OddsRatio_working_3-way'!U74/(3*'OddsRatio_working_3-way'!X74^(1/3))*COS(('OddsRatio_working_3-way'!Y74)/3)</f>
        <v>0.53371001797080986</v>
      </c>
      <c r="AG74" s="11">
        <f>-'OddsRatio_working_3-way'!U74/(3*'OddsRatio_working_3-way'!X74^(1/3))*COS(('OddsRatio_working_3-way'!Y74+2*PI())/3)</f>
        <v>-0.37549539072894345</v>
      </c>
      <c r="AH74" s="11">
        <f>-'OddsRatio_working_3-way'!U74/(3*'OddsRatio_working_3-way'!X74^(1/3))*COS(('OddsRatio_working_3-way'!Y74+4*PI())/3)</f>
        <v>-0.15821462724186647</v>
      </c>
      <c r="AI74" s="11">
        <f>'OddsRatio_working_3-way'!U74/(3*'OddsRatio_working_3-way'!X74^(1/3))*SIN(('OddsRatio_working_3-way'!Y74)/3)</f>
        <v>-0.12544710728899133</v>
      </c>
      <c r="AJ74" s="11">
        <f>'OddsRatio_working_3-way'!U74/(3*'OddsRatio_working_3-way'!X74^(1/3))*SIN(('OddsRatio_working_3-way'!Y74+2*PI())/3)</f>
        <v>-0.39948288017247491</v>
      </c>
      <c r="AK74" s="11">
        <f>'OddsRatio_working_3-way'!U74/(3*'OddsRatio_working_3-way'!X74^(1/3))*SIN(('OddsRatio_working_3-way'!Y74+4*PI())/3)</f>
        <v>0.52492998746146624</v>
      </c>
      <c r="AL74" s="11">
        <f>'OddsRatio_working_3-way'!Z74+'OddsRatio_working_3-way'!AF74</f>
        <v>1.0674200359416197</v>
      </c>
      <c r="AM74" s="11">
        <f>'OddsRatio_working_3-way'!AA74+'OddsRatio_working_3-way'!AG74</f>
        <v>-0.750990781457887</v>
      </c>
      <c r="AN74" s="11">
        <f>'OddsRatio_working_3-way'!AB74+'OddsRatio_working_3-way'!AH74</f>
        <v>-0.31642925448373294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1.0674200359416197</v>
      </c>
      <c r="AS74" s="11">
        <f>IF(('OddsRatio_working_3-way'!X74=0),IF(Q74&gt;0,-Q74^(1/3),(-Q74)^(1/3)),'OddsRatio_working_3-way'!AM74-'OddsRatio_working_3-way'!R74/3)</f>
        <v>-0.750990781457887</v>
      </c>
      <c r="AT74" s="11">
        <f>IF(('OddsRatio_working_3-way'!X74=0),IF(Q74&gt;0,-Q74^(1/3),(-Q74)^(1/3)),'OddsRatio_working_3-way'!AN74-'OddsRatio_working_3-way'!R74/3)</f>
        <v>-0.31642925448373294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1.36</v>
      </c>
      <c r="B75" s="4">
        <f>IF('True_Odds_Calculator_3-way'!B74="","",'True_Odds_Calculator_3-way'!B74)</f>
        <v>5.24</v>
      </c>
      <c r="C75" s="4">
        <f>IF('True_Odds_Calculator_3-way'!C74="","",'True_Odds_Calculator_3-way'!C74)</f>
        <v>8.93</v>
      </c>
      <c r="D75" s="9">
        <f t="shared" si="26"/>
        <v>0.71829241196406179</v>
      </c>
      <c r="E75" s="9">
        <f t="shared" si="27"/>
        <v>0.17796334524327381</v>
      </c>
      <c r="F75" s="9">
        <f t="shared" si="28"/>
        <v>0.1037442427926643</v>
      </c>
      <c r="G75" s="9">
        <f t="shared" si="29"/>
        <v>1.0894185499439155</v>
      </c>
      <c r="H75" s="9">
        <f t="shared" si="30"/>
        <v>1.3921906779798097</v>
      </c>
      <c r="I75" s="9">
        <f t="shared" si="31"/>
        <v>5.6191346517622023</v>
      </c>
      <c r="J75" s="9">
        <f t="shared" si="32"/>
        <v>9.6390891010552497</v>
      </c>
      <c r="K75" s="11">
        <f t="shared" si="33"/>
        <v>0.73529411764705876</v>
      </c>
      <c r="L75" s="11">
        <f t="shared" si="34"/>
        <v>0.19083969465648853</v>
      </c>
      <c r="M75" s="11">
        <f t="shared" si="35"/>
        <v>0.11198208286674133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-0.19020410708242674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0.1968926103390588</v>
      </c>
      <c r="Q75" s="11">
        <f>2*'OddsRatio_working_3-way'!K75*'OddsRatio_working_3-way'!L75*'OddsRatio_working_3-way'!M75</f>
        <v>3.1427391913656635E-2</v>
      </c>
      <c r="R75" s="11">
        <f t="shared" si="36"/>
        <v>0</v>
      </c>
      <c r="S75" s="11">
        <f t="shared" si="37"/>
        <v>-1.0351648729316529</v>
      </c>
      <c r="T75" s="11">
        <f t="shared" si="38"/>
        <v>-0.1652298280816685</v>
      </c>
      <c r="U75" s="11">
        <f>'OddsRatio_working_3-way'!S75-'OddsRatio_working_3-way'!R75^2/3</f>
        <v>-1.0351648729316529</v>
      </c>
      <c r="V75" s="11">
        <f>'OddsRatio_working_3-way'!S75*'OddsRatio_working_3-way'!R75/3-2*'OddsRatio_working_3-way'!R75^3/27-'OddsRatio_working_3-way'!T75</f>
        <v>0.1652298280816685</v>
      </c>
      <c r="W75" s="11">
        <f>'OddsRatio_working_3-way'!V75^2+4*'OddsRatio_working_3-way'!U75^3/27</f>
        <v>-0.13703211241974467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0.20269003953551984</v>
      </c>
      <c r="Y75" s="11">
        <f>IF('OddsRatio_working_3-way'!W75&gt;=0,IF('OddsRatio_working_3-way'!V75+SQRT('OddsRatio_working_3-way'!W75)&gt;0,0,PI()),ACOS('OddsRatio_working_3-way'!V75/(2*'OddsRatio_working_3-way'!X75)))</f>
        <v>1.1509803985969849</v>
      </c>
      <c r="Z75" s="11">
        <f>'OddsRatio_working_3-way'!X75^(1/3)*COS('OddsRatio_working_3-way'!Y75/3)</f>
        <v>0.54470927497195776</v>
      </c>
      <c r="AA75" s="11">
        <f>'OddsRatio_working_3-way'!X75^(1/3)*COS(('OddsRatio_working_3-way'!Y75+2*PI())/3)</f>
        <v>-0.4627754151142523</v>
      </c>
      <c r="AB75" s="11">
        <f>'OddsRatio_working_3-way'!X75^(1/3)*COS(('OddsRatio_working_3-way'!Y75+4*PI())/3)</f>
        <v>-8.1933859857705377E-2</v>
      </c>
      <c r="AC75" s="11">
        <f>'OddsRatio_working_3-way'!X75^(1/3)*SIN('OddsRatio_working_3-way'!Y75/3)</f>
        <v>0.21987897444596299</v>
      </c>
      <c r="AD75" s="11">
        <f>'OddsRatio_working_3-way'!X75^(1/3)*SIN(('OddsRatio_working_3-way'!Y75+2*PI())/3)</f>
        <v>0.36179258257973701</v>
      </c>
      <c r="AE75" s="11">
        <f>'OddsRatio_working_3-way'!X75^(1/3)*SIN(('OddsRatio_working_3-way'!Y75+4*PI())/3)</f>
        <v>-0.58167155702570006</v>
      </c>
      <c r="AF75" s="11">
        <f>-'OddsRatio_working_3-way'!U75/(3*'OddsRatio_working_3-way'!X75^(1/3))*COS(('OddsRatio_working_3-way'!Y75)/3)</f>
        <v>0.54470927497195776</v>
      </c>
      <c r="AG75" s="11">
        <f>-'OddsRatio_working_3-way'!U75/(3*'OddsRatio_working_3-way'!X75^(1/3))*COS(('OddsRatio_working_3-way'!Y75+2*PI())/3)</f>
        <v>-0.46277541511425219</v>
      </c>
      <c r="AH75" s="11">
        <f>-'OddsRatio_working_3-way'!U75/(3*'OddsRatio_working_3-way'!X75^(1/3))*COS(('OddsRatio_working_3-way'!Y75+4*PI())/3)</f>
        <v>-8.1933859857705363E-2</v>
      </c>
      <c r="AI75" s="11">
        <f>'OddsRatio_working_3-way'!U75/(3*'OddsRatio_working_3-way'!X75^(1/3))*SIN(('OddsRatio_working_3-way'!Y75)/3)</f>
        <v>-0.21987897444596294</v>
      </c>
      <c r="AJ75" s="11">
        <f>'OddsRatio_working_3-way'!U75/(3*'OddsRatio_working_3-way'!X75^(1/3))*SIN(('OddsRatio_working_3-way'!Y75+2*PI())/3)</f>
        <v>-0.36179258257973695</v>
      </c>
      <c r="AK75" s="11">
        <f>'OddsRatio_working_3-way'!U75/(3*'OddsRatio_working_3-way'!X75^(1/3))*SIN(('OddsRatio_working_3-way'!Y75+4*PI())/3)</f>
        <v>0.58167155702569995</v>
      </c>
      <c r="AL75" s="11">
        <f>'OddsRatio_working_3-way'!Z75+'OddsRatio_working_3-way'!AF75</f>
        <v>1.0894185499439155</v>
      </c>
      <c r="AM75" s="11">
        <f>'OddsRatio_working_3-way'!AA75+'OddsRatio_working_3-way'!AG75</f>
        <v>-0.92555083022850448</v>
      </c>
      <c r="AN75" s="11">
        <f>'OddsRatio_working_3-way'!AB75+'OddsRatio_working_3-way'!AH75</f>
        <v>-0.16386771971541075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1.0894185499439155</v>
      </c>
      <c r="AS75" s="11">
        <f>IF(('OddsRatio_working_3-way'!X75=0),IF(Q75&gt;0,-Q75^(1/3),(-Q75)^(1/3)),'OddsRatio_working_3-way'!AM75-'OddsRatio_working_3-way'!R75/3)</f>
        <v>-0.92555083022850448</v>
      </c>
      <c r="AT75" s="11">
        <f>IF(('OddsRatio_working_3-way'!X75=0),IF(Q75&gt;0,-Q75^(1/3),(-Q75)^(1/3)),'OddsRatio_working_3-way'!AN75-'OddsRatio_working_3-way'!R75/3)</f>
        <v>-0.16386771971541075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1.88</v>
      </c>
      <c r="B76" s="4">
        <f>IF('True_Odds_Calculator_3-way'!B75="","",'True_Odds_Calculator_3-way'!B75)</f>
        <v>3.52</v>
      </c>
      <c r="C76" s="4">
        <f>IF('True_Odds_Calculator_3-way'!C75="","",'True_Odds_Calculator_3-way'!C75)</f>
        <v>4.58</v>
      </c>
      <c r="D76" s="9">
        <f t="shared" si="26"/>
        <v>0.51806253125058765</v>
      </c>
      <c r="E76" s="9">
        <f t="shared" si="27"/>
        <v>0.27292934770039057</v>
      </c>
      <c r="F76" s="9">
        <f t="shared" si="28"/>
        <v>0.20900812104902169</v>
      </c>
      <c r="G76" s="9">
        <f t="shared" si="29"/>
        <v>1.0571237668278051</v>
      </c>
      <c r="H76" s="9">
        <f t="shared" si="30"/>
        <v>1.9302689148084682</v>
      </c>
      <c r="I76" s="9">
        <f t="shared" si="31"/>
        <v>3.663951892406069</v>
      </c>
      <c r="J76" s="9">
        <f t="shared" si="32"/>
        <v>4.784503085243542</v>
      </c>
      <c r="K76" s="11">
        <f t="shared" si="33"/>
        <v>0.53191489361702127</v>
      </c>
      <c r="L76" s="11">
        <f t="shared" si="34"/>
        <v>0.28409090909090912</v>
      </c>
      <c r="M76" s="11">
        <f t="shared" si="35"/>
        <v>0.2183406113537118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-0.26193905045061772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0.23029761050062086</v>
      </c>
      <c r="Q76" s="11">
        <f>2*'OddsRatio_working_3-way'!K76*'OddsRatio_working_3-way'!L76*'OddsRatio_working_3-way'!M76</f>
        <v>6.5987854011639202E-2</v>
      </c>
      <c r="R76" s="11">
        <f t="shared" si="36"/>
        <v>0</v>
      </c>
      <c r="S76" s="11">
        <f t="shared" si="37"/>
        <v>-0.87920304400751392</v>
      </c>
      <c r="T76" s="11">
        <f t="shared" si="38"/>
        <v>-0.25192064298209565</v>
      </c>
      <c r="U76" s="11">
        <f>'OddsRatio_working_3-way'!S76-'OddsRatio_working_3-way'!R76^2/3</f>
        <v>-0.87920304400751392</v>
      </c>
      <c r="V76" s="11">
        <f>'OddsRatio_working_3-way'!S76*'OddsRatio_working_3-way'!R76/3-2*'OddsRatio_working_3-way'!R76^3/27-'OddsRatio_working_3-way'!T76</f>
        <v>0.25192064298209565</v>
      </c>
      <c r="W76" s="11">
        <f>'OddsRatio_working_3-way'!V76^2+4*'OddsRatio_working_3-way'!U76^3/27</f>
        <v>-3.7220758246695365E-2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0.15865431652432896</v>
      </c>
      <c r="Y76" s="11">
        <f>IF('OddsRatio_working_3-way'!W76&gt;=0,IF('OddsRatio_working_3-way'!V76+SQRT('OddsRatio_working_3-way'!W76)&gt;0,0,PI()),ACOS('OddsRatio_working_3-way'!V76/(2*'OddsRatio_working_3-way'!X76)))</f>
        <v>0.65355165371725188</v>
      </c>
      <c r="Z76" s="11">
        <f>'OddsRatio_working_3-way'!X76^(1/3)*COS('OddsRatio_working_3-way'!Y76/3)</f>
        <v>0.52856188341390264</v>
      </c>
      <c r="AA76" s="11">
        <f>'OddsRatio_working_3-way'!X76^(1/3)*COS(('OddsRatio_working_3-way'!Y76+2*PI())/3)</f>
        <v>-0.3656096767890567</v>
      </c>
      <c r="AB76" s="11">
        <f>'OddsRatio_working_3-way'!X76^(1/3)*COS(('OddsRatio_working_3-way'!Y76+4*PI())/3)</f>
        <v>-0.16295220662484608</v>
      </c>
      <c r="AC76" s="11">
        <f>'OddsRatio_working_3-way'!X76^(1/3)*SIN('OddsRatio_working_3-way'!Y76/3)</f>
        <v>0.11700434495259571</v>
      </c>
      <c r="AD76" s="11">
        <f>'OddsRatio_working_3-way'!X76^(1/3)*SIN(('OddsRatio_working_3-way'!Y76+2*PI())/3)</f>
        <v>0.39924584603229063</v>
      </c>
      <c r="AE76" s="11">
        <f>'OddsRatio_working_3-way'!X76^(1/3)*SIN(('OddsRatio_working_3-way'!Y76+4*PI())/3)</f>
        <v>-0.51625019098488623</v>
      </c>
      <c r="AF76" s="11">
        <f>-'OddsRatio_working_3-way'!U76/(3*'OddsRatio_working_3-way'!X76^(1/3))*COS(('OddsRatio_working_3-way'!Y76)/3)</f>
        <v>0.52856188341390253</v>
      </c>
      <c r="AG76" s="11">
        <f>-'OddsRatio_working_3-way'!U76/(3*'OddsRatio_working_3-way'!X76^(1/3))*COS(('OddsRatio_working_3-way'!Y76+2*PI())/3)</f>
        <v>-0.36560967678905665</v>
      </c>
      <c r="AH76" s="11">
        <f>-'OddsRatio_working_3-way'!U76/(3*'OddsRatio_working_3-way'!X76^(1/3))*COS(('OddsRatio_working_3-way'!Y76+4*PI())/3)</f>
        <v>-0.16295220662484602</v>
      </c>
      <c r="AI76" s="11">
        <f>'OddsRatio_working_3-way'!U76/(3*'OddsRatio_working_3-way'!X76^(1/3))*SIN(('OddsRatio_working_3-way'!Y76)/3)</f>
        <v>-0.11700434495259569</v>
      </c>
      <c r="AJ76" s="11">
        <f>'OddsRatio_working_3-way'!U76/(3*'OddsRatio_working_3-way'!X76^(1/3))*SIN(('OddsRatio_working_3-way'!Y76+2*PI())/3)</f>
        <v>-0.39924584603229052</v>
      </c>
      <c r="AK76" s="11">
        <f>'OddsRatio_working_3-way'!U76/(3*'OddsRatio_working_3-way'!X76^(1/3))*SIN(('OddsRatio_working_3-way'!Y76+4*PI())/3)</f>
        <v>0.51625019098488611</v>
      </c>
      <c r="AL76" s="11">
        <f>'OddsRatio_working_3-way'!Z76+'OddsRatio_working_3-way'!AF76</f>
        <v>1.0571237668278051</v>
      </c>
      <c r="AM76" s="11">
        <f>'OddsRatio_working_3-way'!AA76+'OddsRatio_working_3-way'!AG76</f>
        <v>-0.7312193535781133</v>
      </c>
      <c r="AN76" s="11">
        <f>'OddsRatio_working_3-way'!AB76+'OddsRatio_working_3-way'!AH76</f>
        <v>-0.3259044132496921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1.0571237668278051</v>
      </c>
      <c r="AS76" s="11">
        <f>IF(('OddsRatio_working_3-way'!X76=0),IF(Q76&gt;0,-Q76^(1/3),(-Q76)^(1/3)),'OddsRatio_working_3-way'!AM76-'OddsRatio_working_3-way'!R76/3)</f>
        <v>-0.7312193535781133</v>
      </c>
      <c r="AT76" s="11">
        <f>IF(('OddsRatio_working_3-way'!X76=0),IF(Q76&gt;0,-Q76^(1/3),(-Q76)^(1/3)),'OddsRatio_working_3-way'!AN76-'OddsRatio_working_3-way'!R76/3)</f>
        <v>-0.3259044132496921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1.23</v>
      </c>
      <c r="B77" s="4">
        <f>IF('True_Odds_Calculator_3-way'!B76="","",'True_Odds_Calculator_3-way'!B76)</f>
        <v>6.48</v>
      </c>
      <c r="C77" s="4">
        <f>IF('True_Odds_Calculator_3-way'!C76="","",'True_Odds_Calculator_3-way'!C76)</f>
        <v>13.45</v>
      </c>
      <c r="D77" s="9">
        <f t="shared" si="26"/>
        <v>0.79413385593505048</v>
      </c>
      <c r="E77" s="9">
        <f t="shared" si="27"/>
        <v>0.13934327828463791</v>
      </c>
      <c r="F77" s="9">
        <f t="shared" si="28"/>
        <v>6.6522865780311427E-2</v>
      </c>
      <c r="G77" s="9">
        <f t="shared" si="29"/>
        <v>1.1271024209550147</v>
      </c>
      <c r="H77" s="9">
        <f t="shared" si="30"/>
        <v>1.2592335568196535</v>
      </c>
      <c r="I77" s="9">
        <f t="shared" si="31"/>
        <v>7.1765212668334817</v>
      </c>
      <c r="J77" s="9">
        <f t="shared" si="32"/>
        <v>15.032425140889931</v>
      </c>
      <c r="K77" s="11">
        <f t="shared" si="33"/>
        <v>0.81300813008130079</v>
      </c>
      <c r="L77" s="11">
        <f t="shared" si="34"/>
        <v>0.15432098765432098</v>
      </c>
      <c r="M77" s="11">
        <f t="shared" si="35"/>
        <v>7.434944237918216E-2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-0.14637784337364235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0.16940001425348136</v>
      </c>
      <c r="Q77" s="11">
        <f>2*'OddsRatio_working_3-way'!K77*'OddsRatio_working_3-way'!L77*'OddsRatio_working_3-way'!M77</f>
        <v>1.8656389234964911E-2</v>
      </c>
      <c r="R77" s="11">
        <f t="shared" si="36"/>
        <v>0</v>
      </c>
      <c r="S77" s="11">
        <f t="shared" si="37"/>
        <v>-1.1572790686707475</v>
      </c>
      <c r="T77" s="11">
        <f t="shared" si="38"/>
        <v>-0.12745364192409114</v>
      </c>
      <c r="U77" s="11">
        <f>'OddsRatio_working_3-way'!S77-'OddsRatio_working_3-way'!R77^2/3</f>
        <v>-1.1572790686707475</v>
      </c>
      <c r="V77" s="11">
        <f>'OddsRatio_working_3-way'!S77*'OddsRatio_working_3-way'!R77/3-2*'OddsRatio_working_3-way'!R77^3/27-'OddsRatio_working_3-way'!T77</f>
        <v>0.12745364192409114</v>
      </c>
      <c r="W77" s="11">
        <f>'OddsRatio_working_3-way'!V77^2+4*'OddsRatio_working_3-way'!U77^3/27</f>
        <v>-0.2133759970613146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0.23959362882860066</v>
      </c>
      <c r="Y77" s="11">
        <f>IF('OddsRatio_working_3-way'!W77&gt;=0,IF('OddsRatio_working_3-way'!V77+SQRT('OddsRatio_working_3-way'!W77)&gt;0,0,PI()),ACOS('OddsRatio_working_3-way'!V77/(2*'OddsRatio_working_3-way'!X77)))</f>
        <v>1.30157719285851</v>
      </c>
      <c r="Z77" s="11">
        <f>'OddsRatio_working_3-way'!X77^(1/3)*COS('OddsRatio_working_3-way'!Y77/3)</f>
        <v>0.56355121047750734</v>
      </c>
      <c r="AA77" s="11">
        <f>'OddsRatio_working_3-way'!X77^(1/3)*COS(('OddsRatio_working_3-way'!Y77+2*PI())/3)</f>
        <v>-0.50788905473853263</v>
      </c>
      <c r="AB77" s="11">
        <f>'OddsRatio_working_3-way'!X77^(1/3)*COS(('OddsRatio_working_3-way'!Y77+4*PI())/3)</f>
        <v>-5.5662155738974817E-2</v>
      </c>
      <c r="AC77" s="11">
        <f>'OddsRatio_working_3-way'!X77^(1/3)*SIN('OddsRatio_working_3-way'!Y77/3)</f>
        <v>0.26109332187218454</v>
      </c>
      <c r="AD77" s="11">
        <f>'OddsRatio_working_3-way'!X77^(1/3)*SIN(('OddsRatio_working_3-way'!Y77+2*PI())/3)</f>
        <v>0.35750300367090021</v>
      </c>
      <c r="AE77" s="11">
        <f>'OddsRatio_working_3-way'!X77^(1/3)*SIN(('OddsRatio_working_3-way'!Y77+4*PI())/3)</f>
        <v>-0.61859632554308475</v>
      </c>
      <c r="AF77" s="11">
        <f>-'OddsRatio_working_3-way'!U77/(3*'OddsRatio_working_3-way'!X77^(1/3))*COS(('OddsRatio_working_3-way'!Y77)/3)</f>
        <v>0.56355121047750723</v>
      </c>
      <c r="AG77" s="11">
        <f>-'OddsRatio_working_3-way'!U77/(3*'OddsRatio_working_3-way'!X77^(1/3))*COS(('OddsRatio_working_3-way'!Y77+2*PI())/3)</f>
        <v>-0.50788905473853252</v>
      </c>
      <c r="AH77" s="11">
        <f>-'OddsRatio_working_3-way'!U77/(3*'OddsRatio_working_3-way'!X77^(1/3))*COS(('OddsRatio_working_3-way'!Y77+4*PI())/3)</f>
        <v>-5.566215573897481E-2</v>
      </c>
      <c r="AI77" s="11">
        <f>'OddsRatio_working_3-way'!U77/(3*'OddsRatio_working_3-way'!X77^(1/3))*SIN(('OddsRatio_working_3-way'!Y77)/3)</f>
        <v>-0.26109332187218448</v>
      </c>
      <c r="AJ77" s="11">
        <f>'OddsRatio_working_3-way'!U77/(3*'OddsRatio_working_3-way'!X77^(1/3))*SIN(('OddsRatio_working_3-way'!Y77+2*PI())/3)</f>
        <v>-0.35750300367090015</v>
      </c>
      <c r="AK77" s="11">
        <f>'OddsRatio_working_3-way'!U77/(3*'OddsRatio_working_3-way'!X77^(1/3))*SIN(('OddsRatio_working_3-way'!Y77+4*PI())/3)</f>
        <v>0.61859632554308464</v>
      </c>
      <c r="AL77" s="11">
        <f>'OddsRatio_working_3-way'!Z77+'OddsRatio_working_3-way'!AF77</f>
        <v>1.1271024209550147</v>
      </c>
      <c r="AM77" s="11">
        <f>'OddsRatio_working_3-way'!AA77+'OddsRatio_working_3-way'!AG77</f>
        <v>-1.0157781094770653</v>
      </c>
      <c r="AN77" s="11">
        <f>'OddsRatio_working_3-way'!AB77+'OddsRatio_working_3-way'!AH77</f>
        <v>-0.11132431147794963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1.1271024209550147</v>
      </c>
      <c r="AS77" s="11">
        <f>IF(('OddsRatio_working_3-way'!X77=0),IF(Q77&gt;0,-Q77^(1/3),(-Q77)^(1/3)),'OddsRatio_working_3-way'!AM77-'OddsRatio_working_3-way'!R77/3)</f>
        <v>-1.0157781094770653</v>
      </c>
      <c r="AT77" s="11">
        <f>IF(('OddsRatio_working_3-way'!X77=0),IF(Q77&gt;0,-Q77^(1/3),(-Q77)^(1/3)),'OddsRatio_working_3-way'!AN77-'OddsRatio_working_3-way'!R77/3)</f>
        <v>-0.11132431147794963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3.01</v>
      </c>
      <c r="B78" s="4">
        <f>IF('True_Odds_Calculator_3-way'!B77="","",'True_Odds_Calculator_3-way'!B77)</f>
        <v>3.52</v>
      </c>
      <c r="C78" s="4">
        <f>IF('True_Odds_Calculator_3-way'!C77="","",'True_Odds_Calculator_3-way'!C77)</f>
        <v>2.4</v>
      </c>
      <c r="D78" s="9">
        <f t="shared" si="26"/>
        <v>0.32128516837721388</v>
      </c>
      <c r="E78" s="9">
        <f t="shared" si="27"/>
        <v>0.27408470527244816</v>
      </c>
      <c r="F78" s="9">
        <f t="shared" si="28"/>
        <v>0.40463012635033802</v>
      </c>
      <c r="G78" s="9">
        <f t="shared" si="29"/>
        <v>1.0509948908150275</v>
      </c>
      <c r="H78" s="9">
        <f t="shared" si="30"/>
        <v>3.1124997305382047</v>
      </c>
      <c r="I78" s="9">
        <f t="shared" si="31"/>
        <v>3.6485071248538694</v>
      </c>
      <c r="J78" s="9">
        <f t="shared" si="32"/>
        <v>2.4713928471410385</v>
      </c>
      <c r="K78" s="11">
        <f t="shared" si="33"/>
        <v>0.33222591362126247</v>
      </c>
      <c r="L78" s="11">
        <f t="shared" si="34"/>
        <v>0.28409090909090912</v>
      </c>
      <c r="M78" s="11">
        <f t="shared" si="35"/>
        <v>0.41666666666666669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-0.27887156448202965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0.23320308567401588</v>
      </c>
      <c r="Q78" s="11">
        <f>2*'OddsRatio_working_3-way'!K78*'OddsRatio_working_3-way'!L78*'OddsRatio_working_3-way'!M78</f>
        <v>7.8651968186851925E-2</v>
      </c>
      <c r="R78" s="11">
        <f t="shared" si="36"/>
        <v>0</v>
      </c>
      <c r="S78" s="11">
        <f t="shared" si="37"/>
        <v>-0.83623830958585732</v>
      </c>
      <c r="T78" s="11">
        <f t="shared" si="38"/>
        <v>-0.28203652937128415</v>
      </c>
      <c r="U78" s="11">
        <f>'OddsRatio_working_3-way'!S78-'OddsRatio_working_3-way'!R78^2/3</f>
        <v>-0.83623830958585732</v>
      </c>
      <c r="V78" s="11">
        <f>'OddsRatio_working_3-way'!S78*'OddsRatio_working_3-way'!R78/3-2*'OddsRatio_working_3-way'!R78^3/27-'OddsRatio_working_3-way'!T78</f>
        <v>0.28203652937128415</v>
      </c>
      <c r="W78" s="11">
        <f>'OddsRatio_working_3-way'!V78^2+4*'OddsRatio_working_3-way'!U78^3/27</f>
        <v>-7.0890048847140202E-3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0.14716793875069498</v>
      </c>
      <c r="Y78" s="11">
        <f>IF('OddsRatio_working_3-way'!W78&gt;=0,IF('OddsRatio_working_3-way'!V78+SQRT('OddsRatio_working_3-way'!W78)&gt;0,0,PI()),ACOS('OddsRatio_working_3-way'!V78/(2*'OddsRatio_working_3-way'!X78)))</f>
        <v>0.29010718066874119</v>
      </c>
      <c r="Z78" s="11">
        <f>'OddsRatio_working_3-way'!X78^(1/3)*COS('OddsRatio_working_3-way'!Y78/3)</f>
        <v>0.52549744540751375</v>
      </c>
      <c r="AA78" s="11">
        <f>'OddsRatio_working_3-way'!X78^(1/3)*COS(('OddsRatio_working_3-way'!Y78+2*PI())/3)</f>
        <v>-0.30689511042797718</v>
      </c>
      <c r="AB78" s="11">
        <f>'OddsRatio_working_3-way'!X78^(1/3)*COS(('OddsRatio_working_3-way'!Y78+4*PI())/3)</f>
        <v>-0.21860233497953652</v>
      </c>
      <c r="AC78" s="11">
        <f>'OddsRatio_working_3-way'!X78^(1/3)*SIN('OddsRatio_working_3-way'!Y78/3)</f>
        <v>5.0975857672656361E-2</v>
      </c>
      <c r="AD78" s="11">
        <f>'OddsRatio_working_3-way'!X78^(1/3)*SIN(('OddsRatio_working_3-way'!Y78+2*PI())/3)</f>
        <v>0.42960620851040493</v>
      </c>
      <c r="AE78" s="11">
        <f>'OddsRatio_working_3-way'!X78^(1/3)*SIN(('OddsRatio_working_3-way'!Y78+4*PI())/3)</f>
        <v>-0.48058206618306126</v>
      </c>
      <c r="AF78" s="11">
        <f>-'OddsRatio_working_3-way'!U78/(3*'OddsRatio_working_3-way'!X78^(1/3))*COS(('OddsRatio_working_3-way'!Y78)/3)</f>
        <v>0.52549744540751375</v>
      </c>
      <c r="AG78" s="11">
        <f>-'OddsRatio_working_3-way'!U78/(3*'OddsRatio_working_3-way'!X78^(1/3))*COS(('OddsRatio_working_3-way'!Y78+2*PI())/3)</f>
        <v>-0.30689511042797718</v>
      </c>
      <c r="AH78" s="11">
        <f>-'OddsRatio_working_3-way'!U78/(3*'OddsRatio_working_3-way'!X78^(1/3))*COS(('OddsRatio_working_3-way'!Y78+4*PI())/3)</f>
        <v>-0.21860233497953652</v>
      </c>
      <c r="AI78" s="11">
        <f>'OddsRatio_working_3-way'!U78/(3*'OddsRatio_working_3-way'!X78^(1/3))*SIN(('OddsRatio_working_3-way'!Y78)/3)</f>
        <v>-5.0975857672656361E-2</v>
      </c>
      <c r="AJ78" s="11">
        <f>'OddsRatio_working_3-way'!U78/(3*'OddsRatio_working_3-way'!X78^(1/3))*SIN(('OddsRatio_working_3-way'!Y78+2*PI())/3)</f>
        <v>-0.42960620851040493</v>
      </c>
      <c r="AK78" s="11">
        <f>'OddsRatio_working_3-way'!U78/(3*'OddsRatio_working_3-way'!X78^(1/3))*SIN(('OddsRatio_working_3-way'!Y78+4*PI())/3)</f>
        <v>0.48058206618306126</v>
      </c>
      <c r="AL78" s="11">
        <f>'OddsRatio_working_3-way'!Z78+'OddsRatio_working_3-way'!AF78</f>
        <v>1.0509948908150275</v>
      </c>
      <c r="AM78" s="11">
        <f>'OddsRatio_working_3-way'!AA78+'OddsRatio_working_3-way'!AG78</f>
        <v>-0.61379022085595436</v>
      </c>
      <c r="AN78" s="11">
        <f>'OddsRatio_working_3-way'!AB78+'OddsRatio_working_3-way'!AH78</f>
        <v>-0.43720466995907303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1.0509948908150275</v>
      </c>
      <c r="AS78" s="11">
        <f>IF(('OddsRatio_working_3-way'!X78=0),IF(Q78&gt;0,-Q78^(1/3),(-Q78)^(1/3)),'OddsRatio_working_3-way'!AM78-'OddsRatio_working_3-way'!R78/3)</f>
        <v>-0.61379022085595436</v>
      </c>
      <c r="AT78" s="11">
        <f>IF(('OddsRatio_working_3-way'!X78=0),IF(Q78&gt;0,-Q78^(1/3),(-Q78)^(1/3)),'OddsRatio_working_3-way'!AN78-'OddsRatio_working_3-way'!R78/3)</f>
        <v>-0.43720466995907303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2.66</v>
      </c>
      <c r="B79" s="4">
        <f>IF('True_Odds_Calculator_3-way'!B78="","",'True_Odds_Calculator_3-way'!B78)</f>
        <v>3.67</v>
      </c>
      <c r="C79" s="4">
        <f>IF('True_Odds_Calculator_3-way'!C78="","",'True_Odds_Calculator_3-way'!C78)</f>
        <v>2.64</v>
      </c>
      <c r="D79" s="9">
        <f t="shared" si="26"/>
        <v>0.3663749771051536</v>
      </c>
      <c r="E79" s="9">
        <f t="shared" si="27"/>
        <v>0.26443160982816249</v>
      </c>
      <c r="F79" s="9">
        <f t="shared" si="28"/>
        <v>0.3691934130666838</v>
      </c>
      <c r="G79" s="9">
        <f t="shared" si="29"/>
        <v>1.0418337628757848</v>
      </c>
      <c r="H79" s="9">
        <f t="shared" si="30"/>
        <v>2.7294440463738034</v>
      </c>
      <c r="I79" s="9">
        <f t="shared" si="31"/>
        <v>3.7816961468783448</v>
      </c>
      <c r="J79" s="9">
        <f t="shared" si="32"/>
        <v>2.7086073711162872</v>
      </c>
      <c r="K79" s="11">
        <f t="shared" si="33"/>
        <v>0.37593984962406013</v>
      </c>
      <c r="L79" s="11">
        <f t="shared" si="34"/>
        <v>0.27247956403269757</v>
      </c>
      <c r="M79" s="11">
        <f t="shared" si="35"/>
        <v>0.37878787878787878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-0.28204056090188323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0.23164487885554857</v>
      </c>
      <c r="Q79" s="11">
        <f>2*'OddsRatio_working_3-way'!K79*'OddsRatio_working_3-way'!L79*'OddsRatio_working_3-way'!M79</f>
        <v>7.7602974490971061E-2</v>
      </c>
      <c r="R79" s="11">
        <f t="shared" si="36"/>
        <v>0</v>
      </c>
      <c r="S79" s="11">
        <f t="shared" si="37"/>
        <v>-0.82131760805898268</v>
      </c>
      <c r="T79" s="11">
        <f t="shared" si="38"/>
        <v>-0.2751482774066944</v>
      </c>
      <c r="U79" s="11">
        <f>'OddsRatio_working_3-way'!S79-'OddsRatio_working_3-way'!R79^2/3</f>
        <v>-0.82131760805898268</v>
      </c>
      <c r="V79" s="11">
        <f>'OddsRatio_working_3-way'!S79*'OddsRatio_working_3-way'!R79/3-2*'OddsRatio_working_3-way'!R79^3/27-'OddsRatio_working_3-way'!T79</f>
        <v>0.2751482774066944</v>
      </c>
      <c r="W79" s="11">
        <f>'OddsRatio_working_3-way'!V79^2+4*'OddsRatio_working_3-way'!U79^3/27</f>
        <v>-6.3719664842650792E-3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0.14324676352725768</v>
      </c>
      <c r="Y79" s="11">
        <f>IF('OddsRatio_working_3-way'!W79&gt;=0,IF('OddsRatio_working_3-way'!V79+SQRT('OddsRatio_working_3-way'!W79)&gt;0,0,PI()),ACOS('OddsRatio_working_3-way'!V79/(2*'OddsRatio_working_3-way'!X79)))</f>
        <v>0.28236334912445415</v>
      </c>
      <c r="Z79" s="11">
        <f>'OddsRatio_working_3-way'!X79^(1/3)*COS('OddsRatio_working_3-way'!Y79/3)</f>
        <v>0.52091688143789228</v>
      </c>
      <c r="AA79" s="11">
        <f>'OddsRatio_working_3-way'!X79^(1/3)*COS(('OddsRatio_working_3-way'!Y79+2*PI())/3)</f>
        <v>-0.30304487035928224</v>
      </c>
      <c r="AB79" s="11">
        <f>'OddsRatio_working_3-way'!X79^(1/3)*COS(('OddsRatio_working_3-way'!Y79+4*PI())/3)</f>
        <v>-0.2178720110786099</v>
      </c>
      <c r="AC79" s="11">
        <f>'OddsRatio_working_3-way'!X79^(1/3)*SIN('OddsRatio_working_3-way'!Y79/3)</f>
        <v>4.9174573233346328E-2</v>
      </c>
      <c r="AD79" s="11">
        <f>'OddsRatio_working_3-way'!X79^(1/3)*SIN(('OddsRatio_working_3-way'!Y79+2*PI())/3)</f>
        <v>0.42653996596870808</v>
      </c>
      <c r="AE79" s="11">
        <f>'OddsRatio_working_3-way'!X79^(1/3)*SIN(('OddsRatio_working_3-way'!Y79+4*PI())/3)</f>
        <v>-0.47571453920205437</v>
      </c>
      <c r="AF79" s="11">
        <f>-'OddsRatio_working_3-way'!U79/(3*'OddsRatio_working_3-way'!X79^(1/3))*COS(('OddsRatio_working_3-way'!Y79)/3)</f>
        <v>0.52091688143789239</v>
      </c>
      <c r="AG79" s="11">
        <f>-'OddsRatio_working_3-way'!U79/(3*'OddsRatio_working_3-way'!X79^(1/3))*COS(('OddsRatio_working_3-way'!Y79+2*PI())/3)</f>
        <v>-0.30304487035928235</v>
      </c>
      <c r="AH79" s="11">
        <f>-'OddsRatio_working_3-way'!U79/(3*'OddsRatio_working_3-way'!X79^(1/3))*COS(('OddsRatio_working_3-way'!Y79+4*PI())/3)</f>
        <v>-0.21787201107860996</v>
      </c>
      <c r="AI79" s="11">
        <f>'OddsRatio_working_3-way'!U79/(3*'OddsRatio_working_3-way'!X79^(1/3))*SIN(('OddsRatio_working_3-way'!Y79)/3)</f>
        <v>-4.9174573233346341E-2</v>
      </c>
      <c r="AJ79" s="11">
        <f>'OddsRatio_working_3-way'!U79/(3*'OddsRatio_working_3-way'!X79^(1/3))*SIN(('OddsRatio_working_3-way'!Y79+2*PI())/3)</f>
        <v>-0.42653996596870819</v>
      </c>
      <c r="AK79" s="11">
        <f>'OddsRatio_working_3-way'!U79/(3*'OddsRatio_working_3-way'!X79^(1/3))*SIN(('OddsRatio_working_3-way'!Y79+4*PI())/3)</f>
        <v>0.47571453920205448</v>
      </c>
      <c r="AL79" s="11">
        <f>'OddsRatio_working_3-way'!Z79+'OddsRatio_working_3-way'!AF79</f>
        <v>1.0418337628757848</v>
      </c>
      <c r="AM79" s="11">
        <f>'OddsRatio_working_3-way'!AA79+'OddsRatio_working_3-way'!AG79</f>
        <v>-0.60608974071856458</v>
      </c>
      <c r="AN79" s="11">
        <f>'OddsRatio_working_3-way'!AB79+'OddsRatio_working_3-way'!AH79</f>
        <v>-0.43574402215721986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1.0418337628757848</v>
      </c>
      <c r="AS79" s="11">
        <f>IF(('OddsRatio_working_3-way'!X79=0),IF(Q79&gt;0,-Q79^(1/3),(-Q79)^(1/3)),'OddsRatio_working_3-way'!AM79-'OddsRatio_working_3-way'!R79/3)</f>
        <v>-0.60608974071856458</v>
      </c>
      <c r="AT79" s="11">
        <f>IF(('OddsRatio_working_3-way'!X79=0),IF(Q79&gt;0,-Q79^(1/3),(-Q79)^(1/3)),'OddsRatio_working_3-way'!AN79-'OddsRatio_working_3-way'!R79/3)</f>
        <v>-0.43574402215721986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3.19</v>
      </c>
      <c r="C80" s="4">
        <f>IF('True_Odds_Calculator_3-way'!C79="","",'True_Odds_Calculator_3-way'!C79)</f>
        <v>2.71</v>
      </c>
      <c r="D80" s="9">
        <f t="shared" si="26"/>
        <v>0.34621673805111147</v>
      </c>
      <c r="E80" s="9">
        <f t="shared" si="27"/>
        <v>0.29971971644986056</v>
      </c>
      <c r="F80" s="9">
        <f t="shared" si="28"/>
        <v>0.35406354549902813</v>
      </c>
      <c r="G80" s="9">
        <f t="shared" si="29"/>
        <v>1.0668723777672047</v>
      </c>
      <c r="H80" s="9">
        <f t="shared" si="30"/>
        <v>2.8883641086479517</v>
      </c>
      <c r="I80" s="9">
        <f t="shared" si="31"/>
        <v>3.336450507310178</v>
      </c>
      <c r="J80" s="9">
        <f t="shared" si="32"/>
        <v>2.8243517659819202</v>
      </c>
      <c r="K80" s="11">
        <f t="shared" si="33"/>
        <v>0.36101083032490977</v>
      </c>
      <c r="L80" s="11">
        <f t="shared" si="34"/>
        <v>0.31347962382445144</v>
      </c>
      <c r="M80" s="11">
        <f t="shared" si="35"/>
        <v>0.36900369003690037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-0.27680488397971592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0.23677907297276296</v>
      </c>
      <c r="Q80" s="11">
        <f>2*'OddsRatio_working_3-way'!K80*'OddsRatio_working_3-way'!L80*'OddsRatio_working_3-way'!M80</f>
        <v>8.3519955193214451E-2</v>
      </c>
      <c r="R80" s="11">
        <f t="shared" si="36"/>
        <v>0</v>
      </c>
      <c r="S80" s="11">
        <f t="shared" si="37"/>
        <v>-0.85540063299646829</v>
      </c>
      <c r="T80" s="11">
        <f t="shared" si="38"/>
        <v>-0.30172861834090592</v>
      </c>
      <c r="U80" s="11">
        <f>'OddsRatio_working_3-way'!S80-'OddsRatio_working_3-way'!R80^2/3</f>
        <v>-0.85540063299646829</v>
      </c>
      <c r="V80" s="11">
        <f>'OddsRatio_working_3-way'!S80*'OddsRatio_working_3-way'!R80/3-2*'OddsRatio_working_3-way'!R80^3/27-'OddsRatio_working_3-way'!T80</f>
        <v>0.30172861834090592</v>
      </c>
      <c r="W80" s="11">
        <f>'OddsRatio_working_3-way'!V80^2+4*'OddsRatio_working_3-way'!U80^3/27</f>
        <v>-1.6865675367502275E-3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0.15225531736417475</v>
      </c>
      <c r="Y80" s="11">
        <f>IF('OddsRatio_working_3-way'!W80&gt;=0,IF('OddsRatio_working_3-way'!V80+SQRT('OddsRatio_working_3-way'!W80)&gt;0,0,PI()),ACOS('OddsRatio_working_3-way'!V80/(2*'OddsRatio_working_3-way'!X80)))</f>
        <v>0.13527726257194894</v>
      </c>
      <c r="Z80" s="11">
        <f>'OddsRatio_working_3-way'!X80^(1/3)*COS('OddsRatio_working_3-way'!Y80/3)</f>
        <v>0.53343618888360234</v>
      </c>
      <c r="AA80" s="11">
        <f>'OddsRatio_working_3-way'!X80^(1/3)*COS(('OddsRatio_working_3-way'!Y80+2*PI())/3)</f>
        <v>-0.28756353857524031</v>
      </c>
      <c r="AB80" s="11">
        <f>'OddsRatio_working_3-way'!X80^(1/3)*COS(('OddsRatio_working_3-way'!Y80+4*PI())/3)</f>
        <v>-0.24587265030836217</v>
      </c>
      <c r="AC80" s="11">
        <f>'OddsRatio_working_3-way'!X80^(1/3)*SIN('OddsRatio_working_3-way'!Y80/3)</f>
        <v>2.4070245563636836E-2</v>
      </c>
      <c r="AD80" s="11">
        <f>'OddsRatio_working_3-way'!X80^(1/3)*SIN(('OddsRatio_working_3-way'!Y80+2*PI())/3)</f>
        <v>0.44993416808933545</v>
      </c>
      <c r="AE80" s="11">
        <f>'OddsRatio_working_3-way'!X80^(1/3)*SIN(('OddsRatio_working_3-way'!Y80+4*PI())/3)</f>
        <v>-0.47400441365297213</v>
      </c>
      <c r="AF80" s="11">
        <f>-'OddsRatio_working_3-way'!U80/(3*'OddsRatio_working_3-way'!X80^(1/3))*COS(('OddsRatio_working_3-way'!Y80)/3)</f>
        <v>0.53343618888360234</v>
      </c>
      <c r="AG80" s="11">
        <f>-'OddsRatio_working_3-way'!U80/(3*'OddsRatio_working_3-way'!X80^(1/3))*COS(('OddsRatio_working_3-way'!Y80+2*PI())/3)</f>
        <v>-0.28756353857524031</v>
      </c>
      <c r="AH80" s="11">
        <f>-'OddsRatio_working_3-way'!U80/(3*'OddsRatio_working_3-way'!X80^(1/3))*COS(('OddsRatio_working_3-way'!Y80+4*PI())/3)</f>
        <v>-0.24587265030836217</v>
      </c>
      <c r="AI80" s="11">
        <f>'OddsRatio_working_3-way'!U80/(3*'OddsRatio_working_3-way'!X80^(1/3))*SIN(('OddsRatio_working_3-way'!Y80)/3)</f>
        <v>-2.4070245563636836E-2</v>
      </c>
      <c r="AJ80" s="11">
        <f>'OddsRatio_working_3-way'!U80/(3*'OddsRatio_working_3-way'!X80^(1/3))*SIN(('OddsRatio_working_3-way'!Y80+2*PI())/3)</f>
        <v>-0.44993416808933545</v>
      </c>
      <c r="AK80" s="11">
        <f>'OddsRatio_working_3-way'!U80/(3*'OddsRatio_working_3-way'!X80^(1/3))*SIN(('OddsRatio_working_3-way'!Y80+4*PI())/3)</f>
        <v>0.47400441365297213</v>
      </c>
      <c r="AL80" s="11">
        <f>'OddsRatio_working_3-way'!Z80+'OddsRatio_working_3-way'!AF80</f>
        <v>1.0668723777672047</v>
      </c>
      <c r="AM80" s="11">
        <f>'OddsRatio_working_3-way'!AA80+'OddsRatio_working_3-way'!AG80</f>
        <v>-0.57512707715048061</v>
      </c>
      <c r="AN80" s="11">
        <f>'OddsRatio_working_3-way'!AB80+'OddsRatio_working_3-way'!AH80</f>
        <v>-0.49174530061672433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1.0668723777672047</v>
      </c>
      <c r="AS80" s="11">
        <f>IF(('OddsRatio_working_3-way'!X80=0),IF(Q80&gt;0,-Q80^(1/3),(-Q80)^(1/3)),'OddsRatio_working_3-way'!AM80-'OddsRatio_working_3-way'!R80/3)</f>
        <v>-0.57512707715048061</v>
      </c>
      <c r="AT80" s="11">
        <f>IF(('OddsRatio_working_3-way'!X80=0),IF(Q80&gt;0,-Q80^(1/3),(-Q80)^(1/3)),'OddsRatio_working_3-way'!AN80-'OddsRatio_working_3-way'!R80/3)</f>
        <v>-0.49174530061672433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1.67</v>
      </c>
      <c r="B2" s="4">
        <f>IF('True_Odds_Calculator_3-way'!B3="","",'True_Odds_Calculator_3-way'!B3)</f>
        <v>3.81</v>
      </c>
      <c r="C2" s="4">
        <f>IF('True_Odds_Calculator_3-way'!C3="","",'True_Odds_Calculator_3-way'!C3)</f>
        <v>5.7</v>
      </c>
      <c r="D2" s="4">
        <f>IF(A2="","",((1/A2)+(1/B2)+(1/C2))-1)</f>
        <v>3.6708183301858988E-2</v>
      </c>
      <c r="E2" s="4">
        <f>IF(A2="","",(3*A2)/(3-($D2*A2)))</f>
        <v>1.7048370181679042</v>
      </c>
      <c r="F2" s="4">
        <f>IF(B2="","",(3*B2)/(3-($D2*B2)))</f>
        <v>3.9963053277988556</v>
      </c>
      <c r="G2" s="4">
        <f>IF(C2="","",(3*C2)/(3-($D2*C2)))</f>
        <v>6.1273557889686172</v>
      </c>
      <c r="I2" s="4">
        <f>IF(A2="","",D2+1)</f>
        <v>1.036708183301859</v>
      </c>
    </row>
    <row r="3" spans="1:9" x14ac:dyDescent="0.2">
      <c r="A3" s="4">
        <f>IF('True_Odds_Calculator_3-way'!A4="","",'True_Odds_Calculator_3-way'!A4)</f>
        <v>2.7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2.85</v>
      </c>
      <c r="D3" s="4">
        <f t="shared" ref="D3:D66" si="0">IF(A3="","",((1/A3)+(1/B3)+(1/C3))-1)</f>
        <v>3.3747563352826582E-2</v>
      </c>
      <c r="E3" s="4">
        <f t="shared" ref="E3:E66" si="1">IF(A3="","",(3*A3)/(3-($D3*A3)))</f>
        <v>2.7845753703494296</v>
      </c>
      <c r="F3" s="4">
        <f t="shared" ref="F3:F66" si="2">IF(B3="","",(3*B3)/(3-($D3*B3)))</f>
        <v>3.3194931248314918</v>
      </c>
      <c r="G3" s="4">
        <f t="shared" ref="G3:G66" si="3">IF(C3="","",(3*C3)/(3-($D3*C3)))</f>
        <v>2.9443979433217748</v>
      </c>
      <c r="I3" s="4">
        <f t="shared" ref="I3:I66" si="4">IF(A3="","",D3+1)</f>
        <v>1.0337475633528266</v>
      </c>
    </row>
    <row r="4" spans="1:9" x14ac:dyDescent="0.2">
      <c r="A4" s="4">
        <f>IF('True_Odds_Calculator_3-way'!A5="","",'True_Odds_Calculator_3-way'!A5)</f>
        <v>14.39</v>
      </c>
      <c r="B4" s="4">
        <f>IF('True_Odds_Calculator_3-way'!B5="","",'True_Odds_Calculator_3-way'!B5)</f>
        <v>5.65</v>
      </c>
      <c r="C4" s="4">
        <f>IF('True_Odds_Calculator_3-way'!C5="","",'True_Odds_Calculator_3-way'!C5)</f>
        <v>1.24</v>
      </c>
      <c r="D4" s="4">
        <f t="shared" si="0"/>
        <v>5.2935466611860882E-2</v>
      </c>
      <c r="E4" s="4">
        <f t="shared" si="1"/>
        <v>19.287315288841974</v>
      </c>
      <c r="F4" s="4">
        <f t="shared" si="2"/>
        <v>6.2756519270847626</v>
      </c>
      <c r="G4" s="4">
        <f t="shared" si="3"/>
        <v>1.2677381005973247</v>
      </c>
      <c r="I4" s="4">
        <f t="shared" si="4"/>
        <v>1.0529354666118609</v>
      </c>
    </row>
    <row r="5" spans="1:9" x14ac:dyDescent="0.2">
      <c r="A5" s="4">
        <f>IF('True_Odds_Calculator_3-way'!A6="","",'True_Odds_Calculator_3-way'!A6)</f>
        <v>8.52</v>
      </c>
      <c r="B5" s="4">
        <f>IF('True_Odds_Calculator_3-way'!B6="","",'True_Odds_Calculator_3-way'!B6)</f>
        <v>4.2300000000000004</v>
      </c>
      <c r="C5" s="4">
        <f>IF('True_Odds_Calculator_3-way'!C6="","",'True_Odds_Calculator_3-way'!C6)</f>
        <v>1.43</v>
      </c>
      <c r="D5" s="4">
        <f t="shared" si="0"/>
        <v>5.3078210704821549E-2</v>
      </c>
      <c r="E5" s="4">
        <f t="shared" si="1"/>
        <v>10.032288406868036</v>
      </c>
      <c r="F5" s="4">
        <f t="shared" si="2"/>
        <v>4.572183478450957</v>
      </c>
      <c r="G5" s="4">
        <f t="shared" si="3"/>
        <v>1.4671190114626103</v>
      </c>
      <c r="I5" s="4">
        <f t="shared" si="4"/>
        <v>1.0530782107048215</v>
      </c>
    </row>
    <row r="6" spans="1:9" x14ac:dyDescent="0.2">
      <c r="A6" s="4">
        <f>IF('True_Odds_Calculator_3-way'!A7="","",'True_Odds_Calculator_3-way'!A7)</f>
        <v>3.68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2.14</v>
      </c>
      <c r="D6" s="4">
        <f t="shared" si="0"/>
        <v>2.8883922524719052E-2</v>
      </c>
      <c r="E6" s="4">
        <f t="shared" si="1"/>
        <v>3.8151752648350707</v>
      </c>
      <c r="F6" s="4">
        <f t="shared" si="2"/>
        <v>3.5685342570588481</v>
      </c>
      <c r="G6" s="4">
        <f t="shared" si="3"/>
        <v>2.1850198535033423</v>
      </c>
      <c r="I6" s="4">
        <f t="shared" si="4"/>
        <v>1.0288839225247191</v>
      </c>
    </row>
    <row r="7" spans="1:9" x14ac:dyDescent="0.2">
      <c r="A7" s="4">
        <f>IF('True_Odds_Calculator_3-way'!A8="","",'True_Odds_Calculator_3-way'!A8)</f>
        <v>1.61</v>
      </c>
      <c r="B7" s="4">
        <f>IF('True_Odds_Calculator_3-way'!B8="","",'True_Odds_Calculator_3-way'!B8)</f>
        <v>4.2</v>
      </c>
      <c r="C7" s="4">
        <f>IF('True_Odds_Calculator_3-way'!C8="","",'True_Odds_Calculator_3-way'!C8)</f>
        <v>5.84</v>
      </c>
      <c r="D7" s="4">
        <f t="shared" si="0"/>
        <v>3.0446127229927011E-2</v>
      </c>
      <c r="E7" s="4">
        <f t="shared" si="1"/>
        <v>1.6367434411580388</v>
      </c>
      <c r="F7" s="4">
        <f t="shared" si="2"/>
        <v>4.3869937581651905</v>
      </c>
      <c r="G7" s="4">
        <f t="shared" si="3"/>
        <v>6.2079347379541039</v>
      </c>
      <c r="I7" s="4">
        <f t="shared" si="4"/>
        <v>1.030446127229927</v>
      </c>
    </row>
    <row r="8" spans="1:9" x14ac:dyDescent="0.2">
      <c r="A8" s="4">
        <f>IF('True_Odds_Calculator_3-way'!A9="","",'True_Odds_Calculator_3-way'!A9)</f>
        <v>3.3</v>
      </c>
      <c r="B8" s="4">
        <f>IF('True_Odds_Calculator_3-way'!B9="","",'True_Odds_Calculator_3-way'!B9)</f>
        <v>3.22</v>
      </c>
      <c r="C8" s="4">
        <f>IF('True_Odds_Calculator_3-way'!C9="","",'True_Odds_Calculator_3-way'!C9)</f>
        <v>2.42</v>
      </c>
      <c r="D8" s="4">
        <f t="shared" si="0"/>
        <v>2.6812449737350974E-2</v>
      </c>
      <c r="E8" s="4">
        <f t="shared" si="1"/>
        <v>3.4002870275197332</v>
      </c>
      <c r="F8" s="4">
        <f t="shared" si="2"/>
        <v>3.3154132708053634</v>
      </c>
      <c r="G8" s="4">
        <f t="shared" si="3"/>
        <v>2.473498582170619</v>
      </c>
      <c r="I8" s="4">
        <f t="shared" si="4"/>
        <v>1.026812449737351</v>
      </c>
    </row>
    <row r="9" spans="1:9" x14ac:dyDescent="0.2">
      <c r="A9" s="4">
        <f>IF('True_Odds_Calculator_3-way'!A10="","",'True_Odds_Calculator_3-way'!A10)</f>
        <v>9.42</v>
      </c>
      <c r="B9" s="4">
        <f>IF('True_Odds_Calculator_3-way'!B10="","",'True_Odds_Calculator_3-way'!B10)</f>
        <v>5.53</v>
      </c>
      <c r="C9" s="4">
        <f>IF('True_Odds_Calculator_3-way'!C10="","",'True_Odds_Calculator_3-way'!C10)</f>
        <v>1.34</v>
      </c>
      <c r="D9" s="4">
        <f t="shared" si="0"/>
        <v>3.3257595644403892E-2</v>
      </c>
      <c r="E9" s="4">
        <f t="shared" si="1"/>
        <v>10.518427266668825</v>
      </c>
      <c r="F9" s="4">
        <f t="shared" si="2"/>
        <v>5.891156366898433</v>
      </c>
      <c r="G9" s="4">
        <f t="shared" si="3"/>
        <v>1.3602059400186617</v>
      </c>
      <c r="I9" s="4">
        <f t="shared" si="4"/>
        <v>1.0332575956444039</v>
      </c>
    </row>
    <row r="10" spans="1:9" x14ac:dyDescent="0.2">
      <c r="A10" s="4">
        <f>IF('True_Odds_Calculator_3-way'!A11="","",'True_Odds_Calculator_3-way'!A11)</f>
        <v>3.37</v>
      </c>
      <c r="B10" s="4">
        <f>IF('True_Odds_Calculator_3-way'!B11="","",'True_Odds_Calculator_3-way'!B11)</f>
        <v>3.43</v>
      </c>
      <c r="C10" s="4">
        <f>IF('True_Odds_Calculator_3-way'!C11="","",'True_Odds_Calculator_3-way'!C11)</f>
        <v>2.27</v>
      </c>
      <c r="D10" s="4">
        <f t="shared" si="0"/>
        <v>2.8809728910117016E-2</v>
      </c>
      <c r="E10" s="4">
        <f t="shared" si="1"/>
        <v>3.4827107190635029</v>
      </c>
      <c r="F10" s="4">
        <f t="shared" si="2"/>
        <v>3.5468294529853597</v>
      </c>
      <c r="G10" s="4">
        <f t="shared" si="3"/>
        <v>2.3205873220225239</v>
      </c>
      <c r="I10" s="4">
        <f t="shared" si="4"/>
        <v>1.028809728910117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3.78</v>
      </c>
      <c r="C11" s="4">
        <f>IF('True_Odds_Calculator_3-way'!C12="","",'True_Odds_Calculator_3-way'!C12)</f>
        <v>5.52</v>
      </c>
      <c r="D11" s="4">
        <f t="shared" si="0"/>
        <v>3.7425661171480495E-2</v>
      </c>
      <c r="E11" s="4">
        <f t="shared" si="1"/>
        <v>1.7263978574430394</v>
      </c>
      <c r="F11" s="4">
        <f t="shared" si="2"/>
        <v>3.9670725967072595</v>
      </c>
      <c r="G11" s="4">
        <f t="shared" si="3"/>
        <v>5.928237502958833</v>
      </c>
      <c r="I11" s="4">
        <f t="shared" si="4"/>
        <v>1.0374256611714805</v>
      </c>
    </row>
    <row r="12" spans="1:9" x14ac:dyDescent="0.2">
      <c r="A12" s="4">
        <f>IF('True_Odds_Calculator_3-way'!A13="","",'True_Odds_Calculator_3-way'!A13)</f>
        <v>2.02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3.92</v>
      </c>
      <c r="D12" s="4">
        <f t="shared" si="0"/>
        <v>4.5136796504284593E-2</v>
      </c>
      <c r="E12" s="4">
        <f t="shared" si="1"/>
        <v>2.0833163798439811</v>
      </c>
      <c r="F12" s="4">
        <f t="shared" si="2"/>
        <v>3.5721984835058995</v>
      </c>
      <c r="G12" s="4">
        <f t="shared" si="3"/>
        <v>4.165687001546055</v>
      </c>
      <c r="I12" s="4">
        <f t="shared" si="4"/>
        <v>1.0451367965042846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3.22</v>
      </c>
      <c r="D13" s="4">
        <f t="shared" si="0"/>
        <v>4.2975716946240805E-2</v>
      </c>
      <c r="E13" s="4">
        <f t="shared" si="1"/>
        <v>2.5283757934453726</v>
      </c>
      <c r="F13" s="4">
        <f t="shared" si="2"/>
        <v>3.2440631371072572</v>
      </c>
      <c r="G13" s="4">
        <f t="shared" si="3"/>
        <v>3.3757123954968469</v>
      </c>
      <c r="I13" s="4">
        <f t="shared" si="4"/>
        <v>1.0429757169462408</v>
      </c>
    </row>
    <row r="14" spans="1:9" x14ac:dyDescent="0.2">
      <c r="A14" s="4">
        <f>IF('True_Odds_Calculator_3-way'!A15="","",'True_Odds_Calculator_3-way'!A15)</f>
        <v>2.89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2.5</v>
      </c>
      <c r="D14" s="4">
        <f t="shared" si="0"/>
        <v>4.3639808864722518E-2</v>
      </c>
      <c r="E14" s="4">
        <f t="shared" si="1"/>
        <v>3.0168264251924146</v>
      </c>
      <c r="F14" s="4">
        <f t="shared" si="2"/>
        <v>3.5326645841013606</v>
      </c>
      <c r="G14" s="4">
        <f t="shared" si="3"/>
        <v>2.5943473521469946</v>
      </c>
      <c r="I14" s="4">
        <f t="shared" si="4"/>
        <v>1.0436398088647225</v>
      </c>
    </row>
    <row r="15" spans="1: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3.38</v>
      </c>
      <c r="C15" s="4">
        <f>IF('True_Odds_Calculator_3-way'!C16="","",'True_Odds_Calculator_3-way'!C16)</f>
        <v>3.54</v>
      </c>
      <c r="D15" s="4">
        <f t="shared" si="0"/>
        <v>4.5633583498063457E-2</v>
      </c>
      <c r="E15" s="4">
        <f t="shared" si="1"/>
        <v>2.2120050929636337</v>
      </c>
      <c r="F15" s="4">
        <f t="shared" si="2"/>
        <v>3.5631976654219204</v>
      </c>
      <c r="G15" s="4">
        <f t="shared" si="3"/>
        <v>3.7414692461125374</v>
      </c>
      <c r="I15" s="4">
        <f t="shared" si="4"/>
        <v>1.0456335834980635</v>
      </c>
    </row>
    <row r="16" spans="1: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3.57</v>
      </c>
      <c r="C16" s="4">
        <f>IF('True_Odds_Calculator_3-way'!C17="","",'True_Odds_Calculator_3-way'!C17)</f>
        <v>5.53</v>
      </c>
      <c r="D16" s="4">
        <f t="shared" si="0"/>
        <v>3.5656514897534741E-2</v>
      </c>
      <c r="E16" s="4">
        <f t="shared" si="1"/>
        <v>1.7767444588544279</v>
      </c>
      <c r="F16" s="4">
        <f t="shared" si="2"/>
        <v>3.7281918506329226</v>
      </c>
      <c r="G16" s="4">
        <f t="shared" si="3"/>
        <v>5.9190397962063699</v>
      </c>
      <c r="I16" s="4">
        <f t="shared" si="4"/>
        <v>1.0356565148975347</v>
      </c>
    </row>
    <row r="17" spans="1:9" x14ac:dyDescent="0.2">
      <c r="A17" s="4">
        <f>IF('True_Odds_Calculator_3-way'!A18="","",'True_Odds_Calculator_3-way'!A18)</f>
        <v>2.66</v>
      </c>
      <c r="B17" s="4">
        <f>IF('True_Odds_Calculator_3-way'!B18="","",'True_Odds_Calculator_3-way'!B18)</f>
        <v>3.11</v>
      </c>
      <c r="C17" s="4">
        <f>IF('True_Odds_Calculator_3-way'!C18="","",'True_Odds_Calculator_3-way'!C18)</f>
        <v>2.98</v>
      </c>
      <c r="D17" s="4">
        <f t="shared" si="0"/>
        <v>3.3053727782846432E-2</v>
      </c>
      <c r="E17" s="4">
        <f t="shared" si="1"/>
        <v>2.7403120760701909</v>
      </c>
      <c r="F17" s="4">
        <f t="shared" si="2"/>
        <v>3.2203474526277356</v>
      </c>
      <c r="G17" s="4">
        <f t="shared" si="3"/>
        <v>3.0811650302287865</v>
      </c>
      <c r="I17" s="4">
        <f t="shared" si="4"/>
        <v>1.0330537277828464</v>
      </c>
    </row>
    <row r="18" spans="1: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3.2</v>
      </c>
      <c r="C18" s="4">
        <f>IF('True_Odds_Calculator_3-way'!C19="","",'True_Odds_Calculator_3-way'!C19)</f>
        <v>4.3099999999999996</v>
      </c>
      <c r="D18" s="4">
        <f t="shared" si="0"/>
        <v>3.4714639916291423E-2</v>
      </c>
      <c r="E18" s="4">
        <f t="shared" si="1"/>
        <v>2.0893204037299675</v>
      </c>
      <c r="F18" s="4">
        <f t="shared" si="2"/>
        <v>3.3230490132469948</v>
      </c>
      <c r="G18" s="4">
        <f t="shared" si="3"/>
        <v>4.5362374296511909</v>
      </c>
      <c r="I18" s="4">
        <f t="shared" si="4"/>
        <v>1.0347146399162914</v>
      </c>
    </row>
    <row r="19" spans="1:9" x14ac:dyDescent="0.2">
      <c r="A19" s="4">
        <f>IF('True_Odds_Calculator_3-way'!A20="","",'True_Odds_Calculator_3-way'!A20)</f>
        <v>1.45</v>
      </c>
      <c r="B19" s="4">
        <f>IF('True_Odds_Calculator_3-way'!B20="","",'True_Odds_Calculator_3-way'!B20)</f>
        <v>4.66</v>
      </c>
      <c r="C19" s="4">
        <f>IF('True_Odds_Calculator_3-way'!C20="","",'True_Odds_Calculator_3-way'!C20)</f>
        <v>7.48</v>
      </c>
      <c r="D19" s="4">
        <f t="shared" si="0"/>
        <v>3.7937286664097236E-2</v>
      </c>
      <c r="E19" s="4">
        <f t="shared" si="1"/>
        <v>1.4770843432084177</v>
      </c>
      <c r="F19" s="4">
        <f t="shared" si="2"/>
        <v>4.9518062373777623</v>
      </c>
      <c r="G19" s="4">
        <f t="shared" si="3"/>
        <v>8.2614533638160665</v>
      </c>
      <c r="I19" s="4">
        <f t="shared" si="4"/>
        <v>1.0379372866640972</v>
      </c>
    </row>
    <row r="20" spans="1:9" x14ac:dyDescent="0.2">
      <c r="A20" s="4">
        <f>IF('True_Odds_Calculator_3-way'!A21="","",'True_Odds_Calculator_3-way'!A21)</f>
        <v>7.64</v>
      </c>
      <c r="B20" s="4">
        <f>IF('True_Odds_Calculator_3-way'!B21="","",'True_Odds_Calculator_3-way'!B21)</f>
        <v>3.96</v>
      </c>
      <c r="C20" s="4">
        <f>IF('True_Odds_Calculator_3-way'!C21="","",'True_Odds_Calculator_3-way'!C21)</f>
        <v>1.47</v>
      </c>
      <c r="D20" s="4">
        <f t="shared" si="0"/>
        <v>6.3687413724810904E-2</v>
      </c>
      <c r="E20" s="4">
        <f t="shared" si="1"/>
        <v>9.1190193428166495</v>
      </c>
      <c r="F20" s="4">
        <f t="shared" si="2"/>
        <v>4.323462163019741</v>
      </c>
      <c r="G20" s="4">
        <f t="shared" si="3"/>
        <v>1.51735174199775</v>
      </c>
      <c r="I20" s="4">
        <f t="shared" si="4"/>
        <v>1.0636874137248109</v>
      </c>
    </row>
    <row r="21" spans="1:9" x14ac:dyDescent="0.2">
      <c r="A21" s="4">
        <f>IF('True_Odds_Calculator_3-way'!A22="","",'True_Odds_Calculator_3-way'!A22)</f>
        <v>3.28</v>
      </c>
      <c r="B21" s="4">
        <f>IF('True_Odds_Calculator_3-way'!B22="","",'True_Odds_Calculator_3-way'!B22)</f>
        <v>3.17</v>
      </c>
      <c r="C21" s="4">
        <f>IF('True_Odds_Calculator_3-way'!C22="","",'True_Odds_Calculator_3-way'!C22)</f>
        <v>2.2999999999999998</v>
      </c>
      <c r="D21" s="4">
        <f t="shared" si="0"/>
        <v>5.5118070725351354E-2</v>
      </c>
      <c r="E21" s="4">
        <f t="shared" si="1"/>
        <v>3.4903361148301526</v>
      </c>
      <c r="F21" s="4">
        <f t="shared" si="2"/>
        <v>3.3660431606070786</v>
      </c>
      <c r="G21" s="4">
        <f t="shared" si="3"/>
        <v>2.4014797815407563</v>
      </c>
      <c r="I21" s="4">
        <f t="shared" si="4"/>
        <v>1.0551180707253514</v>
      </c>
    </row>
    <row r="22" spans="1:9" x14ac:dyDescent="0.2">
      <c r="A22" s="4">
        <f>IF('True_Odds_Calculator_3-way'!A23="","",'True_Odds_Calculator_3-way'!A23)</f>
        <v>5.0599999999999996</v>
      </c>
      <c r="B22" s="4">
        <f>IF('True_Odds_Calculator_3-way'!B23="","",'True_Odds_Calculator_3-way'!B23)</f>
        <v>3.77</v>
      </c>
      <c r="C22" s="4">
        <f>IF('True_Odds_Calculator_3-way'!C23="","",'True_Odds_Calculator_3-way'!C23)</f>
        <v>1.67</v>
      </c>
      <c r="D22" s="4">
        <f t="shared" si="0"/>
        <v>6.1682843097525142E-2</v>
      </c>
      <c r="E22" s="4">
        <f t="shared" si="1"/>
        <v>5.6475634377444592</v>
      </c>
      <c r="F22" s="4">
        <f t="shared" si="2"/>
        <v>4.086786312609914</v>
      </c>
      <c r="G22" s="4">
        <f t="shared" si="3"/>
        <v>1.7293813930244153</v>
      </c>
      <c r="I22" s="4">
        <f t="shared" si="4"/>
        <v>1.0616828430975251</v>
      </c>
    </row>
    <row r="23" spans="1:9" x14ac:dyDescent="0.2">
      <c r="A23" s="4">
        <f>IF('True_Odds_Calculator_3-way'!A24="","",'True_Odds_Calculator_3-way'!A24)</f>
        <v>5.4</v>
      </c>
      <c r="B23" s="4">
        <f>IF('True_Odds_Calculator_3-way'!B24="","",'True_Odds_Calculator_3-way'!B24)</f>
        <v>3.88</v>
      </c>
      <c r="C23" s="4">
        <f>IF('True_Odds_Calculator_3-way'!C24="","",'True_Odds_Calculator_3-way'!C24)</f>
        <v>1.62</v>
      </c>
      <c r="D23" s="4">
        <f t="shared" si="0"/>
        <v>6.0201094565355717E-2</v>
      </c>
      <c r="E23" s="4">
        <f t="shared" si="1"/>
        <v>6.0562692702980474</v>
      </c>
      <c r="F23" s="4">
        <f t="shared" si="2"/>
        <v>4.2076044269903603</v>
      </c>
      <c r="G23" s="4">
        <f t="shared" si="3"/>
        <v>1.674433473041131</v>
      </c>
      <c r="I23" s="4">
        <f t="shared" si="4"/>
        <v>1.0602010945653557</v>
      </c>
    </row>
    <row r="24" spans="1:9" x14ac:dyDescent="0.2">
      <c r="A24" s="4">
        <f>IF('True_Odds_Calculator_3-way'!A25="","",'True_Odds_Calculator_3-way'!A25)</f>
        <v>1.71</v>
      </c>
      <c r="B24" s="4">
        <f>IF('True_Odds_Calculator_3-way'!B25="","",'True_Odds_Calculator_3-way'!B25)</f>
        <v>4.45</v>
      </c>
      <c r="C24" s="4">
        <f>IF('True_Odds_Calculator_3-way'!C25="","",'True_Odds_Calculator_3-way'!C25)</f>
        <v>4.5</v>
      </c>
      <c r="D24" s="4">
        <f t="shared" si="0"/>
        <v>3.1736644983244577E-2</v>
      </c>
      <c r="E24" s="4">
        <f t="shared" si="1"/>
        <v>1.7415036045314107</v>
      </c>
      <c r="F24" s="4">
        <f t="shared" si="2"/>
        <v>4.6698373734274314</v>
      </c>
      <c r="G24" s="4">
        <f t="shared" si="3"/>
        <v>4.7249301459174164</v>
      </c>
      <c r="I24" s="4">
        <f t="shared" si="4"/>
        <v>1.0317366449832446</v>
      </c>
    </row>
    <row r="25" spans="1:9" x14ac:dyDescent="0.2">
      <c r="A25" s="4">
        <f>IF('True_Odds_Calculator_3-way'!A26="","",'True_Odds_Calculator_3-way'!A26)</f>
        <v>3.99</v>
      </c>
      <c r="B25" s="4">
        <f>IF('True_Odds_Calculator_3-way'!B26="","",'True_Odds_Calculator_3-way'!B26)</f>
        <v>3.17</v>
      </c>
      <c r="C25" s="4">
        <f>IF('True_Odds_Calculator_3-way'!C26="","",'True_Odds_Calculator_3-way'!C26)</f>
        <v>2.16</v>
      </c>
      <c r="D25" s="4">
        <f t="shared" si="0"/>
        <v>2.9046942628214278E-2</v>
      </c>
      <c r="E25" s="4">
        <f t="shared" si="1"/>
        <v>4.150337643839678</v>
      </c>
      <c r="F25" s="4">
        <f t="shared" si="2"/>
        <v>3.2703774870491249</v>
      </c>
      <c r="G25" s="4">
        <f t="shared" si="3"/>
        <v>2.2061387415276243</v>
      </c>
      <c r="I25" s="4">
        <f t="shared" si="4"/>
        <v>1.0290469426282143</v>
      </c>
    </row>
    <row r="26" spans="1:9" x14ac:dyDescent="0.2">
      <c r="A26" s="4">
        <f>IF('True_Odds_Calculator_3-way'!A27="","",'True_Odds_Calculator_3-way'!A27)</f>
        <v>1.46</v>
      </c>
      <c r="B26" s="4">
        <f>IF('True_Odds_Calculator_3-way'!B27="","",'True_Odds_Calculator_3-way'!B27)</f>
        <v>4.84</v>
      </c>
      <c r="C26" s="4">
        <f>IF('True_Odds_Calculator_3-way'!C27="","",'True_Odds_Calculator_3-way'!C27)</f>
        <v>7.23</v>
      </c>
      <c r="D26" s="4">
        <f t="shared" si="0"/>
        <v>2.9855663542615485E-2</v>
      </c>
      <c r="E26" s="4">
        <f t="shared" si="1"/>
        <v>1.4815262147898542</v>
      </c>
      <c r="F26" s="4">
        <f t="shared" si="2"/>
        <v>5.0849263448113318</v>
      </c>
      <c r="G26" s="4">
        <f t="shared" si="3"/>
        <v>7.7905465685656603</v>
      </c>
      <c r="I26" s="4">
        <f t="shared" si="4"/>
        <v>1.0298556635426155</v>
      </c>
    </row>
    <row r="27" spans="1:9" x14ac:dyDescent="0.2">
      <c r="A27" s="4">
        <f>IF('True_Odds_Calculator_3-way'!A28="","",'True_Odds_Calculator_3-way'!A28)</f>
        <v>3.75</v>
      </c>
      <c r="B27" s="4">
        <f>IF('True_Odds_Calculator_3-way'!B28="","",'True_Odds_Calculator_3-way'!B28)</f>
        <v>3.94</v>
      </c>
      <c r="C27" s="4">
        <f>IF('True_Odds_Calculator_3-way'!C28="","",'True_Odds_Calculator_3-way'!C28)</f>
        <v>1.96</v>
      </c>
      <c r="D27" s="4">
        <f t="shared" si="0"/>
        <v>3.0677854898304435E-2</v>
      </c>
      <c r="E27" s="4">
        <f t="shared" si="1"/>
        <v>3.89953677935975</v>
      </c>
      <c r="F27" s="4">
        <f t="shared" si="2"/>
        <v>4.105407908664751</v>
      </c>
      <c r="G27" s="4">
        <f t="shared" si="3"/>
        <v>2.0000874838270026</v>
      </c>
      <c r="I27" s="4">
        <f t="shared" si="4"/>
        <v>1.0306778548983044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4.92</v>
      </c>
      <c r="C28" s="4">
        <f>IF('True_Odds_Calculator_3-way'!C29="","",'True_Odds_Calculator_3-way'!C29)</f>
        <v>7.5</v>
      </c>
      <c r="D28" s="4">
        <f t="shared" si="0"/>
        <v>3.1029810298103033E-2</v>
      </c>
      <c r="E28" s="4">
        <f t="shared" si="1"/>
        <v>1.4617720850389544</v>
      </c>
      <c r="F28" s="4">
        <f t="shared" si="2"/>
        <v>5.1837977054553965</v>
      </c>
      <c r="G28" s="4">
        <f t="shared" si="3"/>
        <v>8.1307381564450996</v>
      </c>
      <c r="I28" s="4">
        <f t="shared" si="4"/>
        <v>1.031029810298103</v>
      </c>
    </row>
    <row r="29" spans="1:9" x14ac:dyDescent="0.2">
      <c r="A29" s="4">
        <f>IF('True_Odds_Calculator_3-way'!A30="","",'True_Odds_Calculator_3-way'!A30)</f>
        <v>2.35</v>
      </c>
      <c r="B29" s="4">
        <f>IF('True_Odds_Calculator_3-way'!B30="","",'True_Odds_Calculator_3-way'!B30)</f>
        <v>3.73</v>
      </c>
      <c r="C29" s="4">
        <f>IF('True_Odds_Calculator_3-way'!C30="","",'True_Odds_Calculator_3-way'!C30)</f>
        <v>3</v>
      </c>
      <c r="D29" s="4">
        <f t="shared" si="0"/>
        <v>2.6961762972258718E-2</v>
      </c>
      <c r="E29" s="4">
        <f t="shared" si="1"/>
        <v>2.4007029609567576</v>
      </c>
      <c r="F29" s="4">
        <f t="shared" si="2"/>
        <v>3.8593757643950881</v>
      </c>
      <c r="G29" s="4">
        <f t="shared" si="3"/>
        <v>3.0831265266243286</v>
      </c>
      <c r="I29" s="4">
        <f t="shared" si="4"/>
        <v>1.0269617629722587</v>
      </c>
    </row>
    <row r="30" spans="1: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4.99</v>
      </c>
      <c r="D30" s="4">
        <f t="shared" si="0"/>
        <v>2.9566371490018728E-2</v>
      </c>
      <c r="E30" s="4">
        <f t="shared" si="1"/>
        <v>1.7703589931643029</v>
      </c>
      <c r="F30" s="4">
        <f t="shared" si="2"/>
        <v>4.0883497441862309</v>
      </c>
      <c r="G30" s="4">
        <f t="shared" si="3"/>
        <v>5.2480946356345353</v>
      </c>
      <c r="I30" s="4">
        <f t="shared" si="4"/>
        <v>1.0295663714900187</v>
      </c>
    </row>
    <row r="31" spans="1:9" x14ac:dyDescent="0.2">
      <c r="A31" s="4">
        <f>IF('True_Odds_Calculator_3-way'!A32="","",'True_Odds_Calculator_3-way'!A32)</f>
        <v>2.27</v>
      </c>
      <c r="B31" s="4">
        <f>IF('True_Odds_Calculator_3-way'!B32="","",'True_Odds_Calculator_3-way'!B32)</f>
        <v>3.7</v>
      </c>
      <c r="C31" s="4">
        <f>IF('True_Odds_Calculator_3-way'!C32="","",'True_Odds_Calculator_3-way'!C32)</f>
        <v>3.14</v>
      </c>
      <c r="D31" s="4">
        <f t="shared" si="0"/>
        <v>2.9270242211121511E-2</v>
      </c>
      <c r="E31" s="4">
        <f t="shared" si="1"/>
        <v>2.3214142572367984</v>
      </c>
      <c r="F31" s="4">
        <f t="shared" si="2"/>
        <v>3.8385723282096462</v>
      </c>
      <c r="G31" s="4">
        <f t="shared" si="3"/>
        <v>3.239237897470876</v>
      </c>
      <c r="I31" s="4">
        <f t="shared" si="4"/>
        <v>1.0292702422111215</v>
      </c>
    </row>
    <row r="32" spans="1:9" x14ac:dyDescent="0.2">
      <c r="A32" s="4">
        <f>IF('True_Odds_Calculator_3-way'!A33="","",'True_Odds_Calculator_3-way'!A33)</f>
        <v>1.45</v>
      </c>
      <c r="B32" s="4">
        <f>IF('True_Odds_Calculator_3-way'!B33="","",'True_Odds_Calculator_3-way'!B33)</f>
        <v>4.5</v>
      </c>
      <c r="C32" s="4">
        <f>IF('True_Odds_Calculator_3-way'!C33="","",'True_Odds_Calculator_3-way'!C33)</f>
        <v>7.14</v>
      </c>
      <c r="D32" s="4">
        <f t="shared" si="0"/>
        <v>5.1933417044979002E-2</v>
      </c>
      <c r="E32" s="4">
        <f t="shared" si="1"/>
        <v>1.4873337909237474</v>
      </c>
      <c r="F32" s="4">
        <f t="shared" si="2"/>
        <v>4.8801655056827116</v>
      </c>
      <c r="G32" s="4">
        <f t="shared" si="3"/>
        <v>8.1469791029116045</v>
      </c>
      <c r="I32" s="4">
        <f t="shared" si="4"/>
        <v>1.051933417044979</v>
      </c>
    </row>
    <row r="33" spans="1: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3.16</v>
      </c>
      <c r="C33" s="4">
        <f>IF('True_Odds_Calculator_3-way'!C34="","",'True_Odds_Calculator_3-way'!C34)</f>
        <v>2.3199999999999998</v>
      </c>
      <c r="D33" s="4">
        <f t="shared" si="0"/>
        <v>6.0969802785603822E-2</v>
      </c>
      <c r="E33" s="4">
        <f t="shared" si="1"/>
        <v>3.4111489611297858</v>
      </c>
      <c r="F33" s="4">
        <f t="shared" si="2"/>
        <v>3.3768675882707644</v>
      </c>
      <c r="G33" s="4">
        <f t="shared" si="3"/>
        <v>2.4348008115680653</v>
      </c>
      <c r="I33" s="4">
        <f t="shared" si="4"/>
        <v>1.0609698027856038</v>
      </c>
    </row>
    <row r="34" spans="1:9" x14ac:dyDescent="0.2">
      <c r="A34" s="4">
        <f>IF('True_Odds_Calculator_3-way'!A35="","",'True_Odds_Calculator_3-way'!A35)</f>
        <v>2.25</v>
      </c>
      <c r="B34" s="4">
        <f>IF('True_Odds_Calculator_3-way'!B35="","",'True_Odds_Calculator_3-way'!B35)</f>
        <v>3.22</v>
      </c>
      <c r="C34" s="4">
        <f>IF('True_Odds_Calculator_3-way'!C35="","",'True_Odds_Calculator_3-way'!C35)</f>
        <v>3.45</v>
      </c>
      <c r="D34" s="4">
        <f t="shared" si="0"/>
        <v>4.4858523119392535E-2</v>
      </c>
      <c r="E34" s="4">
        <f t="shared" si="1"/>
        <v>2.3283342260310658</v>
      </c>
      <c r="F34" s="4">
        <f t="shared" si="2"/>
        <v>3.3828793774319061</v>
      </c>
      <c r="G34" s="4">
        <f t="shared" si="3"/>
        <v>3.6376569037656901</v>
      </c>
      <c r="I34" s="4">
        <f t="shared" si="4"/>
        <v>1.0448585231193925</v>
      </c>
    </row>
    <row r="35" spans="1:9" x14ac:dyDescent="0.2">
      <c r="A35" s="4">
        <f>IF('True_Odds_Calculator_3-way'!A36="","",'True_Odds_Calculator_3-way'!A36)</f>
        <v>1.44</v>
      </c>
      <c r="B35" s="4">
        <f>IF('True_Odds_Calculator_3-way'!B36="","",'True_Odds_Calculator_3-way'!B36)</f>
        <v>4.5599999999999996</v>
      </c>
      <c r="C35" s="4">
        <f>IF('True_Odds_Calculator_3-way'!C36="","",'True_Odds_Calculator_3-way'!C36)</f>
        <v>7.39</v>
      </c>
      <c r="D35" s="4">
        <f t="shared" si="0"/>
        <v>4.9060687352119547E-2</v>
      </c>
      <c r="E35" s="4">
        <f t="shared" si="1"/>
        <v>1.474728574818434</v>
      </c>
      <c r="F35" s="4">
        <f t="shared" si="2"/>
        <v>4.9274510887048288</v>
      </c>
      <c r="G35" s="4">
        <f t="shared" si="3"/>
        <v>8.4058735816320294</v>
      </c>
      <c r="I35" s="4">
        <f t="shared" si="4"/>
        <v>1.0490606873521195</v>
      </c>
    </row>
    <row r="36" spans="1:9" x14ac:dyDescent="0.2">
      <c r="A36" s="4">
        <f>IF('True_Odds_Calculator_3-way'!A37="","",'True_Odds_Calculator_3-way'!A37)</f>
        <v>1.56</v>
      </c>
      <c r="B36" s="4">
        <f>IF('True_Odds_Calculator_3-way'!B37="","",'True_Odds_Calculator_3-way'!B37)</f>
        <v>4.2699999999999996</v>
      </c>
      <c r="C36" s="4">
        <f>IF('True_Odds_Calculator_3-way'!C37="","",'True_Odds_Calculator_3-way'!C37)</f>
        <v>6.25</v>
      </c>
      <c r="D36" s="4">
        <f t="shared" si="0"/>
        <v>3.5217678496366922E-2</v>
      </c>
      <c r="E36" s="4">
        <f t="shared" si="1"/>
        <v>1.5891015225907579</v>
      </c>
      <c r="F36" s="4">
        <f t="shared" si="2"/>
        <v>4.4953354112828325</v>
      </c>
      <c r="G36" s="4">
        <f t="shared" si="3"/>
        <v>6.7448723902923717</v>
      </c>
      <c r="I36" s="4">
        <f t="shared" si="4"/>
        <v>1.0352176784963669</v>
      </c>
    </row>
    <row r="37" spans="1:9" x14ac:dyDescent="0.2">
      <c r="A37" s="4">
        <f>IF('True_Odds_Calculator_3-way'!A38="","",'True_Odds_Calculator_3-way'!A38)</f>
        <v>5.66</v>
      </c>
      <c r="B37" s="4">
        <f>IF('True_Odds_Calculator_3-way'!B38="","",'True_Odds_Calculator_3-way'!B38)</f>
        <v>3.9</v>
      </c>
      <c r="C37" s="4">
        <f>IF('True_Odds_Calculator_3-way'!C38="","",'True_Odds_Calculator_3-way'!C38)</f>
        <v>1.65</v>
      </c>
      <c r="D37" s="4">
        <f t="shared" si="0"/>
        <v>3.9149307700544478E-2</v>
      </c>
      <c r="E37" s="4">
        <f t="shared" si="1"/>
        <v>6.1113982247428575</v>
      </c>
      <c r="F37" s="4">
        <f t="shared" si="2"/>
        <v>4.1091304985502672</v>
      </c>
      <c r="G37" s="4">
        <f t="shared" si="3"/>
        <v>1.6863098242023824</v>
      </c>
      <c r="I37" s="4">
        <f t="shared" si="4"/>
        <v>1.0391493077005445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2.65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2.83</v>
      </c>
      <c r="D40" s="4">
        <f t="shared" si="0"/>
        <v>3.283018465077947E-2</v>
      </c>
      <c r="E40" s="4">
        <f t="shared" si="1"/>
        <v>2.7291452011209021</v>
      </c>
      <c r="F40" s="4">
        <f t="shared" si="2"/>
        <v>3.4344031384167124</v>
      </c>
      <c r="G40" s="4">
        <f t="shared" si="3"/>
        <v>2.9204456393241531</v>
      </c>
      <c r="I40" s="4">
        <f t="shared" si="4"/>
        <v>1.0328301846507795</v>
      </c>
    </row>
    <row r="41" spans="1:9" x14ac:dyDescent="0.2">
      <c r="A41" s="4">
        <f>IF('True_Odds_Calculator_3-way'!A40="","",'True_Odds_Calculator_3-way'!A40)</f>
        <v>1.99</v>
      </c>
      <c r="B41" s="4">
        <f>IF('True_Odds_Calculator_3-way'!B40="","",'True_Odds_Calculator_3-way'!B40)</f>
        <v>3.34</v>
      </c>
      <c r="C41" s="4">
        <f>IF('True_Odds_Calculator_3-way'!C40="","",'True_Odds_Calculator_3-way'!C40)</f>
        <v>4.3099999999999996</v>
      </c>
      <c r="D41" s="4">
        <f t="shared" si="0"/>
        <v>3.3932321903779483E-2</v>
      </c>
      <c r="E41" s="4">
        <f t="shared" si="1"/>
        <v>2.035823204856495</v>
      </c>
      <c r="F41" s="4">
        <f t="shared" si="2"/>
        <v>3.4711323874496203</v>
      </c>
      <c r="G41" s="4">
        <f t="shared" si="3"/>
        <v>4.5308777331792607</v>
      </c>
      <c r="I41" s="4">
        <f t="shared" si="4"/>
        <v>1.0339323219037795</v>
      </c>
    </row>
    <row r="42" spans="1:9" x14ac:dyDescent="0.2">
      <c r="A42" s="4">
        <f>IF('True_Odds_Calculator_3-way'!A41="","",'True_Odds_Calculator_3-way'!A41)</f>
        <v>2.16</v>
      </c>
      <c r="B42" s="4">
        <f>IF('True_Odds_Calculator_3-way'!B41="","",'True_Odds_Calculator_3-way'!B41)</f>
        <v>3.21</v>
      </c>
      <c r="C42" s="4">
        <f>IF('True_Odds_Calculator_3-way'!C41="","",'True_Odds_Calculator_3-way'!C41)</f>
        <v>3.85</v>
      </c>
      <c r="D42" s="4">
        <f t="shared" si="0"/>
        <v>3.4229702454001476E-2</v>
      </c>
      <c r="E42" s="4">
        <f t="shared" si="1"/>
        <v>2.2145791576516189</v>
      </c>
      <c r="F42" s="4">
        <f t="shared" si="2"/>
        <v>3.3320385150198089</v>
      </c>
      <c r="G42" s="4">
        <f t="shared" si="3"/>
        <v>4.0268938696820946</v>
      </c>
      <c r="I42" s="4">
        <f t="shared" si="4"/>
        <v>1.0342297024540015</v>
      </c>
    </row>
    <row r="43" spans="1: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3.91</v>
      </c>
      <c r="C43" s="4">
        <f>IF('True_Odds_Calculator_3-way'!C42="","",'True_Odds_Calculator_3-way'!C42)</f>
        <v>7.37</v>
      </c>
      <c r="D43" s="4">
        <f t="shared" si="0"/>
        <v>3.6600976337981539E-2</v>
      </c>
      <c r="E43" s="4">
        <f t="shared" si="1"/>
        <v>1.5798762569742002</v>
      </c>
      <c r="F43" s="4">
        <f t="shared" si="2"/>
        <v>4.1058631065963533</v>
      </c>
      <c r="G43" s="4">
        <f t="shared" si="3"/>
        <v>8.0981571233150351</v>
      </c>
      <c r="I43" s="4">
        <f t="shared" si="4"/>
        <v>1.0366009763379815</v>
      </c>
    </row>
    <row r="44" spans="1:9" x14ac:dyDescent="0.2">
      <c r="A44" s="4">
        <f>IF('True_Odds_Calculator_3-way'!A43="","",'True_Odds_Calculator_3-way'!A43)</f>
        <v>1.1200000000000001</v>
      </c>
      <c r="B44" s="4">
        <f>IF('True_Odds_Calculator_3-way'!B43="","",'True_Odds_Calculator_3-way'!B43)</f>
        <v>8.6300000000000008</v>
      </c>
      <c r="C44" s="4">
        <f>IF('True_Odds_Calculator_3-way'!C43="","",'True_Odds_Calculator_3-way'!C43)</f>
        <v>20.77</v>
      </c>
      <c r="D44" s="4">
        <f t="shared" si="0"/>
        <v>5.6878362963020068E-2</v>
      </c>
      <c r="E44" s="4">
        <f t="shared" si="1"/>
        <v>1.1442987126732165</v>
      </c>
      <c r="F44" s="4">
        <f t="shared" si="2"/>
        <v>10.318277501613363</v>
      </c>
      <c r="G44" s="4">
        <f t="shared" si="3"/>
        <v>34.261933807602212</v>
      </c>
      <c r="I44" s="4">
        <f t="shared" si="4"/>
        <v>1.0568783629630201</v>
      </c>
    </row>
    <row r="45" spans="1:9" x14ac:dyDescent="0.2">
      <c r="A45" s="4">
        <f>IF('True_Odds_Calculator_3-way'!A44="","",'True_Odds_Calculator_3-way'!A44)</f>
        <v>1.32</v>
      </c>
      <c r="B45" s="4">
        <f>IF('True_Odds_Calculator_3-way'!B44="","",'True_Odds_Calculator_3-way'!B44)</f>
        <v>4.67</v>
      </c>
      <c r="C45" s="4">
        <f>IF('True_Odds_Calculator_3-way'!C44="","",'True_Odds_Calculator_3-way'!C44)</f>
        <v>10.7</v>
      </c>
      <c r="D45" s="4">
        <f t="shared" si="0"/>
        <v>6.516646381362512E-2</v>
      </c>
      <c r="E45" s="4">
        <f t="shared" si="1"/>
        <v>1.3589659627434298</v>
      </c>
      <c r="F45" s="4">
        <f t="shared" si="2"/>
        <v>5.1972186560374523</v>
      </c>
      <c r="G45" s="4">
        <f t="shared" si="3"/>
        <v>13.940043170495278</v>
      </c>
      <c r="I45" s="4">
        <f t="shared" si="4"/>
        <v>1.0651664638136251</v>
      </c>
    </row>
    <row r="46" spans="1:9" x14ac:dyDescent="0.2">
      <c r="A46" s="4">
        <f>IF('True_Odds_Calculator_3-way'!A45="","",'True_Odds_Calculator_3-way'!A45)</f>
        <v>3.08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2.48</v>
      </c>
      <c r="D46" s="4">
        <f t="shared" si="0"/>
        <v>5.4698516747852644E-2</v>
      </c>
      <c r="E46" s="4">
        <f t="shared" si="1"/>
        <v>3.2632550852796069</v>
      </c>
      <c r="F46" s="4">
        <f t="shared" si="2"/>
        <v>3.2408130184708352</v>
      </c>
      <c r="G46" s="4">
        <f t="shared" si="3"/>
        <v>2.5974500427916771</v>
      </c>
      <c r="I46" s="4">
        <f t="shared" si="4"/>
        <v>1.0546985167478526</v>
      </c>
    </row>
    <row r="47" spans="1:9" x14ac:dyDescent="0.2">
      <c r="A47" s="4">
        <f>IF('True_Odds_Calculator_3-way'!A46="","",'True_Odds_Calculator_3-way'!A46)</f>
        <v>1.85</v>
      </c>
      <c r="B47" s="4">
        <f>IF('True_Odds_Calculator_3-way'!B46="","",'True_Odds_Calculator_3-way'!B46)</f>
        <v>4.24</v>
      </c>
      <c r="C47" s="4">
        <f>IF('True_Odds_Calculator_3-way'!C46="","",'True_Odds_Calculator_3-way'!C46)</f>
        <v>3.98</v>
      </c>
      <c r="D47" s="4">
        <f t="shared" si="0"/>
        <v>2.7645878551349146E-2</v>
      </c>
      <c r="E47" s="4">
        <f t="shared" si="1"/>
        <v>1.882086357362931</v>
      </c>
      <c r="F47" s="4">
        <f t="shared" si="2"/>
        <v>4.4124052102335245</v>
      </c>
      <c r="G47" s="4">
        <f t="shared" si="3"/>
        <v>4.1315316300908895</v>
      </c>
      <c r="I47" s="4">
        <f t="shared" si="4"/>
        <v>1.0276458785513491</v>
      </c>
    </row>
    <row r="48" spans="1:9" x14ac:dyDescent="0.2">
      <c r="A48" s="4">
        <f>IF('True_Odds_Calculator_3-way'!A47="","",'True_Odds_Calculator_3-way'!A47)</f>
        <v>1.96</v>
      </c>
      <c r="B48" s="4">
        <f>IF('True_Odds_Calculator_3-way'!B47="","",'True_Odds_Calculator_3-way'!B47)</f>
        <v>3.72</v>
      </c>
      <c r="C48" s="4">
        <f>IF('True_Odds_Calculator_3-way'!C47="","",'True_Odds_Calculator_3-way'!C47)</f>
        <v>3.98</v>
      </c>
      <c r="D48" s="4">
        <f t="shared" si="0"/>
        <v>3.0277567340763589E-2</v>
      </c>
      <c r="E48" s="4">
        <f t="shared" si="1"/>
        <v>1.9995538627984784</v>
      </c>
      <c r="F48" s="4">
        <f t="shared" si="2"/>
        <v>3.8651124926832874</v>
      </c>
      <c r="G48" s="4">
        <f t="shared" si="3"/>
        <v>4.1465600151198085</v>
      </c>
      <c r="I48" s="4">
        <f t="shared" si="4"/>
        <v>1.0302775673407636</v>
      </c>
    </row>
    <row r="49" spans="1:9" x14ac:dyDescent="0.2">
      <c r="A49" s="4">
        <f>IF('True_Odds_Calculator_3-way'!A48="","",'True_Odds_Calculator_3-way'!A48)</f>
        <v>3.18</v>
      </c>
      <c r="B49" s="4">
        <f>IF('True_Odds_Calculator_3-way'!B48="","",'True_Odds_Calculator_3-way'!B48)</f>
        <v>3.27</v>
      </c>
      <c r="C49" s="4">
        <f>IF('True_Odds_Calculator_3-way'!C48="","",'True_Odds_Calculator_3-way'!C48)</f>
        <v>2.46</v>
      </c>
      <c r="D49" s="4">
        <f t="shared" si="0"/>
        <v>2.6779871399198685E-2</v>
      </c>
      <c r="E49" s="4">
        <f t="shared" si="1"/>
        <v>3.2729069076538302</v>
      </c>
      <c r="F49" s="4">
        <f t="shared" si="2"/>
        <v>3.368321506278531</v>
      </c>
      <c r="G49" s="4">
        <f t="shared" si="3"/>
        <v>2.5152332508575008</v>
      </c>
      <c r="I49" s="4">
        <f t="shared" si="4"/>
        <v>1.0267798713991987</v>
      </c>
    </row>
    <row r="50" spans="1:9" x14ac:dyDescent="0.2">
      <c r="A50" s="4">
        <f>IF('True_Odds_Calculator_3-way'!A49="","",'True_Odds_Calculator_3-way'!A49)</f>
        <v>2.84</v>
      </c>
      <c r="B50" s="4">
        <f>IF('True_Odds_Calculator_3-way'!B49="","",'True_Odds_Calculator_3-way'!B49)</f>
        <v>3.44</v>
      </c>
      <c r="C50" s="4">
        <f>IF('True_Odds_Calculator_3-way'!C49="","",'True_Odds_Calculator_3-way'!C49)</f>
        <v>2.6</v>
      </c>
      <c r="D50" s="4">
        <f t="shared" si="0"/>
        <v>2.7425735090327308E-2</v>
      </c>
      <c r="E50" s="4">
        <f t="shared" si="1"/>
        <v>2.9157004150698516</v>
      </c>
      <c r="F50" s="4">
        <f t="shared" si="2"/>
        <v>3.551694308555065</v>
      </c>
      <c r="G50" s="4">
        <f t="shared" si="3"/>
        <v>2.6633039938264012</v>
      </c>
      <c r="I50" s="4">
        <f t="shared" si="4"/>
        <v>1.0274257350903273</v>
      </c>
    </row>
    <row r="51" spans="1:9" x14ac:dyDescent="0.2">
      <c r="A51" s="4">
        <f>IF('True_Odds_Calculator_3-way'!A50="","",'True_Odds_Calculator_3-way'!A50)</f>
        <v>3.17</v>
      </c>
      <c r="B51" s="4">
        <f>IF('True_Odds_Calculator_3-way'!B50="","",'True_Odds_Calculator_3-way'!B50)</f>
        <v>3.38</v>
      </c>
      <c r="C51" s="4">
        <f>IF('True_Odds_Calculator_3-way'!C50="","",'True_Odds_Calculator_3-way'!C50)</f>
        <v>2.4</v>
      </c>
      <c r="D51" s="4">
        <f t="shared" si="0"/>
        <v>2.7982068081558564E-2</v>
      </c>
      <c r="E51" s="4">
        <f t="shared" si="1"/>
        <v>3.2665854802840735</v>
      </c>
      <c r="F51" s="4">
        <f t="shared" si="2"/>
        <v>3.4900282477185582</v>
      </c>
      <c r="G51" s="4">
        <f t="shared" si="3"/>
        <v>2.4549557920891645</v>
      </c>
      <c r="I51" s="4">
        <f t="shared" si="4"/>
        <v>1.0279820680815586</v>
      </c>
    </row>
    <row r="52" spans="1:9" x14ac:dyDescent="0.2">
      <c r="A52" s="4">
        <f>IF('True_Odds_Calculator_3-way'!A51="","",'True_Odds_Calculator_3-way'!A51)</f>
        <v>2.35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3.37</v>
      </c>
      <c r="D52" s="4">
        <f t="shared" si="0"/>
        <v>2.8078217491644297E-2</v>
      </c>
      <c r="E52" s="4">
        <f t="shared" si="1"/>
        <v>2.4028497275115663</v>
      </c>
      <c r="F52" s="4">
        <f t="shared" si="2"/>
        <v>3.373238841901034</v>
      </c>
      <c r="G52" s="4">
        <f t="shared" si="3"/>
        <v>3.4797556610760418</v>
      </c>
      <c r="I52" s="4">
        <f t="shared" si="4"/>
        <v>1.0280782174916443</v>
      </c>
    </row>
    <row r="53" spans="1:9" x14ac:dyDescent="0.2">
      <c r="A53" s="4">
        <f>IF('True_Odds_Calculator_3-way'!A52="","",'True_Odds_Calculator_3-way'!A52)</f>
        <v>1.41</v>
      </c>
      <c r="B53" s="4">
        <f>IF('True_Odds_Calculator_3-way'!B52="","",'True_Odds_Calculator_3-way'!B52)</f>
        <v>5.57</v>
      </c>
      <c r="C53" s="4">
        <f>IF('True_Odds_Calculator_3-way'!C52="","",'True_Odds_Calculator_3-way'!C52)</f>
        <v>6.9</v>
      </c>
      <c r="D53" s="4">
        <f t="shared" si="0"/>
        <v>3.3680608032436776E-2</v>
      </c>
      <c r="E53" s="4">
        <f t="shared" si="1"/>
        <v>1.4326791472536</v>
      </c>
      <c r="F53" s="4">
        <f t="shared" si="2"/>
        <v>5.9415466728650843</v>
      </c>
      <c r="G53" s="4">
        <f t="shared" si="3"/>
        <v>7.4793942564224336</v>
      </c>
      <c r="I53" s="4">
        <f t="shared" si="4"/>
        <v>1.0336806080324368</v>
      </c>
    </row>
    <row r="54" spans="1:9" x14ac:dyDescent="0.2">
      <c r="A54" s="4">
        <f>IF('True_Odds_Calculator_3-way'!A53="","",'True_Odds_Calculator_3-way'!A53)</f>
        <v>2.74</v>
      </c>
      <c r="B54" s="4">
        <f>IF('True_Odds_Calculator_3-way'!B53="","",'True_Odds_Calculator_3-way'!B53)</f>
        <v>3.56</v>
      </c>
      <c r="C54" s="4">
        <f>IF('True_Odds_Calculator_3-way'!C53="","",'True_Odds_Calculator_3-way'!C53)</f>
        <v>2.62</v>
      </c>
      <c r="D54" s="4">
        <f t="shared" si="0"/>
        <v>2.7541769367106506E-2</v>
      </c>
      <c r="E54" s="4">
        <f t="shared" si="1"/>
        <v>2.810702709551177</v>
      </c>
      <c r="F54" s="4">
        <f t="shared" si="2"/>
        <v>3.680282296992472</v>
      </c>
      <c r="G54" s="4">
        <f t="shared" si="3"/>
        <v>2.6845724101071289</v>
      </c>
      <c r="I54" s="4">
        <f t="shared" si="4"/>
        <v>1.0275417693671065</v>
      </c>
    </row>
    <row r="55" spans="1:9" x14ac:dyDescent="0.2">
      <c r="A55" s="4">
        <f>IF('True_Odds_Calculator_3-way'!A54="","",'True_Odds_Calculator_3-way'!A54)</f>
        <v>1.18</v>
      </c>
      <c r="B55" s="4">
        <f>IF('True_Odds_Calculator_3-way'!B54="","",'True_Odds_Calculator_3-way'!B54)</f>
        <v>7.75</v>
      </c>
      <c r="C55" s="4">
        <f>IF('True_Odds_Calculator_3-way'!C54="","",'True_Odds_Calculator_3-way'!C54)</f>
        <v>17.02</v>
      </c>
      <c r="D55" s="4">
        <f t="shared" si="0"/>
        <v>3.5244291763653735E-2</v>
      </c>
      <c r="E55" s="4">
        <f t="shared" si="1"/>
        <v>1.1965880060774525</v>
      </c>
      <c r="F55" s="4">
        <f t="shared" si="2"/>
        <v>8.5263005089007411</v>
      </c>
      <c r="G55" s="4">
        <f t="shared" si="3"/>
        <v>21.273739937036716</v>
      </c>
      <c r="I55" s="4">
        <f t="shared" si="4"/>
        <v>1.0352442917636537</v>
      </c>
    </row>
    <row r="56" spans="1:9" x14ac:dyDescent="0.2">
      <c r="A56" s="4">
        <f>IF('True_Odds_Calculator_3-way'!A55="","",'True_Odds_Calculator_3-way'!A55)</f>
        <v>3.16</v>
      </c>
      <c r="B56" s="4">
        <f>IF('True_Odds_Calculator_3-way'!B55="","",'True_Odds_Calculator_3-way'!B55)</f>
        <v>3.6</v>
      </c>
      <c r="C56" s="4">
        <f>IF('True_Odds_Calculator_3-way'!C55="","",'True_Odds_Calculator_3-way'!C55)</f>
        <v>2.31</v>
      </c>
      <c r="D56" s="4">
        <f t="shared" si="0"/>
        <v>2.7133906880742353E-2</v>
      </c>
      <c r="E56" s="4">
        <f t="shared" si="1"/>
        <v>3.2529733905069373</v>
      </c>
      <c r="F56" s="4">
        <f t="shared" si="2"/>
        <v>3.7211636495457334</v>
      </c>
      <c r="G56" s="4">
        <f t="shared" si="3"/>
        <v>2.3592929633912476</v>
      </c>
      <c r="I56" s="4">
        <f t="shared" si="4"/>
        <v>1.0271339068807424</v>
      </c>
    </row>
    <row r="57" spans="1:9" x14ac:dyDescent="0.2">
      <c r="A57" s="4">
        <f>IF('True_Odds_Calculator_3-way'!A56="","",'True_Odds_Calculator_3-way'!A56)</f>
        <v>2.74</v>
      </c>
      <c r="B57" s="4">
        <f>IF('True_Odds_Calculator_3-way'!B56="","",'True_Odds_Calculator_3-way'!B56)</f>
        <v>3.76</v>
      </c>
      <c r="C57" s="4">
        <f>IF('True_Odds_Calculator_3-way'!C56="","",'True_Odds_Calculator_3-way'!C56)</f>
        <v>2.52</v>
      </c>
      <c r="D57" s="4">
        <f t="shared" si="0"/>
        <v>2.7746347283542416E-2</v>
      </c>
      <c r="E57" s="4">
        <f t="shared" si="1"/>
        <v>2.8112415380652793</v>
      </c>
      <c r="F57" s="4">
        <f t="shared" si="2"/>
        <v>3.8954664908276699</v>
      </c>
      <c r="G57" s="4">
        <f t="shared" si="3"/>
        <v>2.5801350309909798</v>
      </c>
      <c r="I57" s="4">
        <f t="shared" si="4"/>
        <v>1.0277463472835424</v>
      </c>
    </row>
    <row r="58" spans="1:9" x14ac:dyDescent="0.2">
      <c r="A58" s="4">
        <f>IF('True_Odds_Calculator_3-way'!A57="","",'True_Odds_Calculator_3-way'!A57)</f>
        <v>1.7</v>
      </c>
      <c r="B58" s="4">
        <f>IF('True_Odds_Calculator_3-way'!B57="","",'True_Odds_Calculator_3-way'!B57)</f>
        <v>4.33</v>
      </c>
      <c r="C58" s="4">
        <f>IF('True_Odds_Calculator_3-way'!C57="","",'True_Odds_Calculator_3-way'!C57)</f>
        <v>4.6900000000000004</v>
      </c>
      <c r="D58" s="4">
        <f t="shared" si="0"/>
        <v>3.2401792539427987E-2</v>
      </c>
      <c r="E58" s="4">
        <f t="shared" si="1"/>
        <v>1.7317975623569399</v>
      </c>
      <c r="F58" s="4">
        <f t="shared" si="2"/>
        <v>4.5424341425738772</v>
      </c>
      <c r="G58" s="4">
        <f t="shared" si="3"/>
        <v>4.9402472478331116</v>
      </c>
      <c r="I58" s="4">
        <f t="shared" si="4"/>
        <v>1.032401792539428</v>
      </c>
    </row>
    <row r="59" spans="1:9" x14ac:dyDescent="0.2">
      <c r="A59" s="4">
        <f>IF('True_Odds_Calculator_3-way'!A58="","",'True_Odds_Calculator_3-way'!A58)</f>
        <v>6.07</v>
      </c>
      <c r="B59" s="4">
        <f>IF('True_Odds_Calculator_3-way'!B58="","",'True_Odds_Calculator_3-way'!B58)</f>
        <v>4.3099999999999996</v>
      </c>
      <c r="C59" s="4">
        <f>IF('True_Odds_Calculator_3-way'!C58="","",'True_Odds_Calculator_3-way'!C58)</f>
        <v>1.57</v>
      </c>
      <c r="D59" s="4">
        <f t="shared" si="0"/>
        <v>3.3705882443165969E-2</v>
      </c>
      <c r="E59" s="4">
        <f t="shared" si="1"/>
        <v>6.5142611133658557</v>
      </c>
      <c r="F59" s="4">
        <f t="shared" si="2"/>
        <v>4.5293287487802454</v>
      </c>
      <c r="G59" s="4">
        <f t="shared" si="3"/>
        <v>1.5981911518822229</v>
      </c>
      <c r="I59" s="4">
        <f t="shared" si="4"/>
        <v>1.033705882443166</v>
      </c>
    </row>
    <row r="60" spans="1:9" x14ac:dyDescent="0.2">
      <c r="A60" s="4">
        <f>IF('True_Odds_Calculator_3-way'!A59="","",'True_Odds_Calculator_3-way'!A59)</f>
        <v>2.02</v>
      </c>
      <c r="B60" s="4">
        <f>IF('True_Odds_Calculator_3-way'!B59="","",'True_Odds_Calculator_3-way'!B59)</f>
        <v>3.63</v>
      </c>
      <c r="C60" s="4">
        <f>IF('True_Odds_Calculator_3-way'!C59="","",'True_Odds_Calculator_3-way'!C59)</f>
        <v>3.87</v>
      </c>
      <c r="D60" s="4">
        <f t="shared" si="0"/>
        <v>2.8929531430944344E-2</v>
      </c>
      <c r="E60" s="4">
        <f t="shared" si="1"/>
        <v>2.0601297154863634</v>
      </c>
      <c r="F60" s="4">
        <f t="shared" si="2"/>
        <v>3.7616764809669032</v>
      </c>
      <c r="G60" s="4">
        <f t="shared" si="3"/>
        <v>4.0200236465629322</v>
      </c>
      <c r="I60" s="4">
        <f t="shared" si="4"/>
        <v>1.0289295314309443</v>
      </c>
    </row>
    <row r="61" spans="1:9" x14ac:dyDescent="0.2">
      <c r="A61" s="4">
        <f>IF('True_Odds_Calculator_3-way'!A60="","",'True_Odds_Calculator_3-way'!A60)</f>
        <v>3.72</v>
      </c>
      <c r="B61" s="4">
        <f>IF('True_Odds_Calculator_3-way'!B60="","",'True_Odds_Calculator_3-way'!B60)</f>
        <v>3.36</v>
      </c>
      <c r="C61" s="4">
        <f>IF('True_Odds_Calculator_3-way'!C60="","",'True_Odds_Calculator_3-way'!C60)</f>
        <v>2.16</v>
      </c>
      <c r="D61" s="4">
        <f t="shared" si="0"/>
        <v>2.9399214883085723E-2</v>
      </c>
      <c r="E61" s="4">
        <f t="shared" si="1"/>
        <v>3.860743506671791</v>
      </c>
      <c r="F61" s="4">
        <f t="shared" si="2"/>
        <v>3.474402055742241</v>
      </c>
      <c r="G61" s="4">
        <f t="shared" si="3"/>
        <v>2.2067103982925835</v>
      </c>
      <c r="I61" s="4">
        <f t="shared" si="4"/>
        <v>1.0293992148830857</v>
      </c>
    </row>
    <row r="62" spans="1:9" x14ac:dyDescent="0.2">
      <c r="A62" s="4">
        <f>IF('True_Odds_Calculator_3-way'!A61="","",'True_Odds_Calculator_3-way'!A61)</f>
        <v>7.93</v>
      </c>
      <c r="B62" s="4">
        <f>IF('True_Odds_Calculator_3-way'!B61="","",'True_Odds_Calculator_3-way'!B61)</f>
        <v>5.12</v>
      </c>
      <c r="C62" s="4">
        <f>IF('True_Odds_Calculator_3-way'!C61="","",'True_Odds_Calculator_3-way'!C61)</f>
        <v>1.4</v>
      </c>
      <c r="D62" s="4">
        <f t="shared" si="0"/>
        <v>3.5701619077643798E-2</v>
      </c>
      <c r="E62" s="4">
        <f t="shared" si="1"/>
        <v>8.756347742499992</v>
      </c>
      <c r="F62" s="4">
        <f t="shared" si="2"/>
        <v>5.452207142455201</v>
      </c>
      <c r="G62" s="4">
        <f t="shared" si="3"/>
        <v>1.4237202551708428</v>
      </c>
      <c r="I62" s="4">
        <f t="shared" si="4"/>
        <v>1.0357016190776438</v>
      </c>
    </row>
    <row r="63" spans="1:9" x14ac:dyDescent="0.2">
      <c r="A63" s="4">
        <f>IF('True_Odds_Calculator_3-way'!A62="","",'True_Odds_Calculator_3-way'!A62)</f>
        <v>1.96</v>
      </c>
      <c r="B63" s="4">
        <f>IF('True_Odds_Calculator_3-way'!B62="","",'True_Odds_Calculator_3-way'!B62)</f>
        <v>3.63</v>
      </c>
      <c r="C63" s="4">
        <f>IF('True_Odds_Calculator_3-way'!C62="","",'True_Odds_Calculator_3-way'!C62)</f>
        <v>4.1100000000000003</v>
      </c>
      <c r="D63" s="4">
        <f t="shared" si="0"/>
        <v>2.8995177729654875E-2</v>
      </c>
      <c r="E63" s="4">
        <f t="shared" si="1"/>
        <v>1.9978462323002846</v>
      </c>
      <c r="F63" s="4">
        <f t="shared" si="2"/>
        <v>3.7619861427592212</v>
      </c>
      <c r="G63" s="4">
        <f t="shared" si="3"/>
        <v>4.2800167911365286</v>
      </c>
      <c r="I63" s="4">
        <f t="shared" si="4"/>
        <v>1.0289951777296549</v>
      </c>
    </row>
    <row r="64" spans="1:9" x14ac:dyDescent="0.2">
      <c r="A64" s="4">
        <f>IF('True_Odds_Calculator_3-way'!A63="","",'True_Odds_Calculator_3-way'!A63)</f>
        <v>3</v>
      </c>
      <c r="B64" s="4">
        <f>IF('True_Odds_Calculator_3-way'!B63="","",'True_Odds_Calculator_3-way'!B63)</f>
        <v>3.83</v>
      </c>
      <c r="C64" s="4">
        <f>IF('True_Odds_Calculator_3-way'!C63="","",'True_Odds_Calculator_3-way'!C63)</f>
        <v>2.31</v>
      </c>
      <c r="D64" s="4">
        <f t="shared" si="0"/>
        <v>2.7330371977891454E-2</v>
      </c>
      <c r="E64" s="4">
        <f t="shared" si="1"/>
        <v>3.0842949276625413</v>
      </c>
      <c r="F64" s="4">
        <f t="shared" si="2"/>
        <v>3.9684668520678206</v>
      </c>
      <c r="G64" s="4">
        <f t="shared" si="3"/>
        <v>2.359657545207233</v>
      </c>
      <c r="I64" s="4">
        <f t="shared" si="4"/>
        <v>1.0273303719778915</v>
      </c>
    </row>
    <row r="65" spans="1:9" x14ac:dyDescent="0.2">
      <c r="A65" s="4">
        <f>IF('True_Odds_Calculator_3-way'!A64="","",'True_Odds_Calculator_3-way'!A64)</f>
        <v>2.34</v>
      </c>
      <c r="B65" s="4">
        <f>IF('True_Odds_Calculator_3-way'!B64="","",'True_Odds_Calculator_3-way'!B64)</f>
        <v>3.39</v>
      </c>
      <c r="C65" s="4">
        <f>IF('True_Odds_Calculator_3-way'!C64="","",'True_Odds_Calculator_3-way'!C64)</f>
        <v>3.28</v>
      </c>
      <c r="D65" s="4">
        <f t="shared" si="0"/>
        <v>2.7213726868378307E-2</v>
      </c>
      <c r="E65" s="4">
        <f t="shared" si="1"/>
        <v>2.3907477008549707</v>
      </c>
      <c r="F65" s="4">
        <f t="shared" si="2"/>
        <v>3.4975551055654552</v>
      </c>
      <c r="G65" s="4">
        <f t="shared" si="3"/>
        <v>3.3805848210944709</v>
      </c>
      <c r="I65" s="4">
        <f t="shared" si="4"/>
        <v>1.0272137268683783</v>
      </c>
    </row>
    <row r="66" spans="1: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3.57</v>
      </c>
      <c r="C66" s="4">
        <f>IF('True_Odds_Calculator_3-way'!C65="","",'True_Odds_Calculator_3-way'!C65)</f>
        <v>2.82</v>
      </c>
      <c r="D66" s="4">
        <f t="shared" si="0"/>
        <v>2.8422761297516086E-2</v>
      </c>
      <c r="E66" s="4">
        <f t="shared" si="1"/>
        <v>2.6026312928925535</v>
      </c>
      <c r="F66" s="4">
        <f t="shared" si="2"/>
        <v>3.694975472983868</v>
      </c>
      <c r="G66" s="4">
        <f t="shared" si="3"/>
        <v>2.8974112835350883</v>
      </c>
      <c r="I66" s="4">
        <f t="shared" si="4"/>
        <v>1.0284227612975161</v>
      </c>
    </row>
    <row r="67" spans="1:9" x14ac:dyDescent="0.2">
      <c r="A67" s="4">
        <f>IF('True_Odds_Calculator_3-way'!A66="","",'True_Odds_Calculator_3-way'!A66)</f>
        <v>2.2200000000000002</v>
      </c>
      <c r="B67" s="4">
        <f>IF('True_Odds_Calculator_3-way'!B66="","",'True_Odds_Calculator_3-way'!B66)</f>
        <v>3.68</v>
      </c>
      <c r="C67" s="4">
        <f>IF('True_Odds_Calculator_3-way'!C66="","",'True_Odds_Calculator_3-way'!C66)</f>
        <v>3.26</v>
      </c>
      <c r="D67" s="4">
        <f t="shared" ref="D67:D130" si="5">IF(A67="","",((1/A67)+(1/B67)+(1/C67))-1)</f>
        <v>2.8938047142901713E-2</v>
      </c>
      <c r="E67" s="4">
        <f t="shared" ref="E67:E130" si="6">IF(A67="","",(3*A67)/(3-($D67*A67)))</f>
        <v>2.2685797174399234</v>
      </c>
      <c r="F67" s="4">
        <f t="shared" ref="F67:F130" si="7">IF(B67="","",(3*B67)/(3-($D67*B67)))</f>
        <v>3.8154378876624957</v>
      </c>
      <c r="G67" s="4">
        <f t="shared" ref="G67:G130" si="8">IF(C67="","",(3*C67)/(3-($D67*C67)))</f>
        <v>3.3658423152387615</v>
      </c>
      <c r="I67" s="4">
        <f t="shared" ref="I67:I130" si="9">IF(A67="","",D67+1)</f>
        <v>1.0289380471429017</v>
      </c>
    </row>
    <row r="68" spans="1:9" x14ac:dyDescent="0.2">
      <c r="A68" s="4">
        <f>IF('True_Odds_Calculator_3-way'!A67="","",'True_Odds_Calculator_3-way'!A67)</f>
        <v>1.85</v>
      </c>
      <c r="B68" s="4">
        <f>IF('True_Odds_Calculator_3-way'!B67="","",'True_Odds_Calculator_3-way'!B67)</f>
        <v>3.78</v>
      </c>
      <c r="C68" s="4">
        <f>IF('True_Odds_Calculator_3-way'!C67="","",'True_Odds_Calculator_3-way'!C67)</f>
        <v>4.41</v>
      </c>
      <c r="D68" s="4">
        <f t="shared" si="5"/>
        <v>3.1848174705317422E-2</v>
      </c>
      <c r="E68" s="4">
        <f t="shared" si="6"/>
        <v>1.8870613330592001</v>
      </c>
      <c r="F68" s="4">
        <f t="shared" si="7"/>
        <v>3.9380279423989695</v>
      </c>
      <c r="G68" s="4">
        <f t="shared" si="8"/>
        <v>4.6266028165464217</v>
      </c>
      <c r="I68" s="4">
        <f t="shared" si="9"/>
        <v>1.0318481747053174</v>
      </c>
    </row>
    <row r="69" spans="1: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3.52</v>
      </c>
      <c r="C69" s="4">
        <f>IF('True_Odds_Calculator_3-way'!C68="","",'True_Odds_Calculator_3-way'!C68)</f>
        <v>3.47</v>
      </c>
      <c r="D69" s="4">
        <f t="shared" si="5"/>
        <v>2.8896351697464961E-2</v>
      </c>
      <c r="E69" s="4">
        <f t="shared" si="6"/>
        <v>2.2371920831521712</v>
      </c>
      <c r="F69" s="4">
        <f t="shared" si="7"/>
        <v>3.6435342195773011</v>
      </c>
      <c r="G69" s="4">
        <f t="shared" si="8"/>
        <v>3.589989834225038</v>
      </c>
      <c r="I69" s="4">
        <f t="shared" si="9"/>
        <v>1.028896351697465</v>
      </c>
    </row>
    <row r="70" spans="1:9" x14ac:dyDescent="0.2">
      <c r="A70" s="4">
        <f>IF('True_Odds_Calculator_3-way'!A69="","",'True_Odds_Calculator_3-way'!A69)</f>
        <v>1.97</v>
      </c>
      <c r="B70" s="4">
        <f>IF('True_Odds_Calculator_3-way'!B69="","",'True_Odds_Calculator_3-way'!B69)</f>
        <v>3.81</v>
      </c>
      <c r="C70" s="4">
        <f>IF('True_Odds_Calculator_3-way'!C69="","",'True_Odds_Calculator_3-way'!C69)</f>
        <v>3.88</v>
      </c>
      <c r="D70" s="4">
        <f t="shared" si="5"/>
        <v>2.7813363561906002E-2</v>
      </c>
      <c r="E70" s="4">
        <f t="shared" si="6"/>
        <v>2.0066496677325145</v>
      </c>
      <c r="F70" s="4">
        <f t="shared" si="7"/>
        <v>3.9495083725663647</v>
      </c>
      <c r="G70" s="4">
        <f t="shared" si="8"/>
        <v>4.024779155370064</v>
      </c>
      <c r="I70" s="4">
        <f t="shared" si="9"/>
        <v>1.027813363561906</v>
      </c>
    </row>
    <row r="71" spans="1:9" x14ac:dyDescent="0.2">
      <c r="A71" s="4">
        <f>IF('True_Odds_Calculator_3-way'!A70="","",'True_Odds_Calculator_3-way'!A70)</f>
        <v>2.59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2.78</v>
      </c>
      <c r="D71" s="4">
        <f t="shared" si="5"/>
        <v>3.3168938155293981E-2</v>
      </c>
      <c r="E71" s="4">
        <f t="shared" si="6"/>
        <v>2.6663532927810691</v>
      </c>
      <c r="F71" s="4">
        <f t="shared" si="7"/>
        <v>3.6192543141152775</v>
      </c>
      <c r="G71" s="4">
        <f t="shared" si="8"/>
        <v>2.8681572570970881</v>
      </c>
      <c r="I71" s="4">
        <f t="shared" si="9"/>
        <v>1.033168938155294</v>
      </c>
    </row>
    <row r="72" spans="1:9" x14ac:dyDescent="0.2">
      <c r="A72" s="4">
        <f>IF('True_Odds_Calculator_3-way'!A71="","",'True_Odds_Calculator_3-way'!A71)</f>
        <v>1.84</v>
      </c>
      <c r="B72" s="4">
        <f>IF('True_Odds_Calculator_3-way'!B71="","",'True_Odds_Calculator_3-way'!B71)</f>
        <v>3.45</v>
      </c>
      <c r="C72" s="4">
        <f>IF('True_Odds_Calculator_3-way'!C71="","",'True_Odds_Calculator_3-way'!C71)</f>
        <v>4.6900000000000004</v>
      </c>
      <c r="D72" s="4">
        <f t="shared" si="5"/>
        <v>4.6552949538024135E-2</v>
      </c>
      <c r="E72" s="4">
        <f t="shared" si="6"/>
        <v>1.8940806929920402</v>
      </c>
      <c r="F72" s="4">
        <f t="shared" si="7"/>
        <v>3.6451461505247154</v>
      </c>
      <c r="G72" s="4">
        <f t="shared" si="8"/>
        <v>5.0581186339125228</v>
      </c>
      <c r="I72" s="4">
        <f t="shared" si="9"/>
        <v>1.0465529495380241</v>
      </c>
    </row>
    <row r="73" spans="1:9" x14ac:dyDescent="0.2">
      <c r="A73" s="4">
        <f>IF('True_Odds_Calculator_3-way'!A72="","",'True_Odds_Calculator_3-way'!A72)</f>
        <v>3.1</v>
      </c>
      <c r="B73" s="4">
        <f>IF('True_Odds_Calculator_3-way'!B72="","",'True_Odds_Calculator_3-way'!B72)</f>
        <v>3.13</v>
      </c>
      <c r="C73" s="4">
        <f>IF('True_Odds_Calculator_3-way'!C72="","",'True_Odds_Calculator_3-way'!C72)</f>
        <v>2.48</v>
      </c>
      <c r="D73" s="4">
        <f t="shared" si="5"/>
        <v>4.529526950427698E-2</v>
      </c>
      <c r="E73" s="4">
        <f t="shared" si="6"/>
        <v>3.2522205463381932</v>
      </c>
      <c r="F73" s="4">
        <f t="shared" si="7"/>
        <v>3.2852547824614864</v>
      </c>
      <c r="G73" s="4">
        <f t="shared" si="8"/>
        <v>2.5764737121614441</v>
      </c>
      <c r="I73" s="4">
        <f t="shared" si="9"/>
        <v>1.045295269504277</v>
      </c>
    </row>
    <row r="74" spans="1:9" x14ac:dyDescent="0.2">
      <c r="A74" s="4">
        <f>IF('True_Odds_Calculator_3-way'!A73="","",'True_Odds_Calculator_3-way'!A73)</f>
        <v>4.74</v>
      </c>
      <c r="B74" s="4">
        <f>IF('True_Odds_Calculator_3-way'!B73="","",'True_Odds_Calculator_3-way'!B73)</f>
        <v>3.54</v>
      </c>
      <c r="C74" s="4">
        <f>IF('True_Odds_Calculator_3-way'!C73="","",'True_Odds_Calculator_3-way'!C73)</f>
        <v>1.83</v>
      </c>
      <c r="D74" s="4">
        <f t="shared" si="5"/>
        <v>3.9904427272929643E-2</v>
      </c>
      <c r="E74" s="4">
        <f t="shared" si="6"/>
        <v>5.0589625019523021</v>
      </c>
      <c r="F74" s="4">
        <f t="shared" si="7"/>
        <v>3.714925531312562</v>
      </c>
      <c r="G74" s="4">
        <f t="shared" si="8"/>
        <v>1.8756566732367586</v>
      </c>
      <c r="I74" s="4">
        <f t="shared" si="9"/>
        <v>1.0399044272729296</v>
      </c>
    </row>
    <row r="75" spans="1:9" x14ac:dyDescent="0.2">
      <c r="A75" s="4">
        <f>IF('True_Odds_Calculator_3-way'!A74="","",'True_Odds_Calculator_3-way'!A74)</f>
        <v>1.36</v>
      </c>
      <c r="B75" s="4">
        <f>IF('True_Odds_Calculator_3-way'!B74="","",'True_Odds_Calculator_3-way'!B74)</f>
        <v>5.24</v>
      </c>
      <c r="C75" s="4">
        <f>IF('True_Odds_Calculator_3-way'!C74="","",'True_Odds_Calculator_3-way'!C74)</f>
        <v>8.93</v>
      </c>
      <c r="D75" s="4">
        <f t="shared" si="5"/>
        <v>3.8115895170288683E-2</v>
      </c>
      <c r="E75" s="4">
        <f t="shared" si="6"/>
        <v>1.3839129161011638</v>
      </c>
      <c r="F75" s="4">
        <f t="shared" si="7"/>
        <v>5.613738957548339</v>
      </c>
      <c r="G75" s="4">
        <f t="shared" si="8"/>
        <v>10.072848403296648</v>
      </c>
      <c r="I75" s="4">
        <f t="shared" si="9"/>
        <v>1.0381158951702887</v>
      </c>
    </row>
    <row r="76" spans="1:9" x14ac:dyDescent="0.2">
      <c r="A76" s="4">
        <f>IF('True_Odds_Calculator_3-way'!A75="","",'True_Odds_Calculator_3-way'!A75)</f>
        <v>1.88</v>
      </c>
      <c r="B76" s="4">
        <f>IF('True_Odds_Calculator_3-way'!B75="","",'True_Odds_Calculator_3-way'!B75)</f>
        <v>3.52</v>
      </c>
      <c r="C76" s="4">
        <f>IF('True_Odds_Calculator_3-way'!C75="","",'True_Odds_Calculator_3-way'!C75)</f>
        <v>4.58</v>
      </c>
      <c r="D76" s="4">
        <f t="shared" si="5"/>
        <v>3.4346414061642294E-2</v>
      </c>
      <c r="E76" s="4">
        <f t="shared" si="6"/>
        <v>1.921354765026517</v>
      </c>
      <c r="F76" s="4">
        <f t="shared" si="7"/>
        <v>3.6678120651508861</v>
      </c>
      <c r="G76" s="4">
        <f t="shared" si="8"/>
        <v>4.8334441856944332</v>
      </c>
      <c r="I76" s="4">
        <f t="shared" si="9"/>
        <v>1.0343464140616423</v>
      </c>
    </row>
    <row r="77" spans="1:9" x14ac:dyDescent="0.2">
      <c r="A77" s="4">
        <f>IF('True_Odds_Calculator_3-way'!A76="","",'True_Odds_Calculator_3-way'!A76)</f>
        <v>1.23</v>
      </c>
      <c r="B77" s="4">
        <f>IF('True_Odds_Calculator_3-way'!B76="","",'True_Odds_Calculator_3-way'!B76)</f>
        <v>6.48</v>
      </c>
      <c r="C77" s="4">
        <f>IF('True_Odds_Calculator_3-way'!C76="","",'True_Odds_Calculator_3-way'!C76)</f>
        <v>13.45</v>
      </c>
      <c r="D77" s="4">
        <f t="shared" si="5"/>
        <v>4.1678560114803975E-2</v>
      </c>
      <c r="E77" s="4">
        <f t="shared" si="6"/>
        <v>1.251383910613534</v>
      </c>
      <c r="F77" s="4">
        <f t="shared" si="7"/>
        <v>7.1210801532599639</v>
      </c>
      <c r="G77" s="4">
        <f t="shared" si="8"/>
        <v>16.540794252791979</v>
      </c>
      <c r="I77" s="4">
        <f t="shared" si="9"/>
        <v>1.041678560114804</v>
      </c>
    </row>
    <row r="78" spans="1:9" x14ac:dyDescent="0.2">
      <c r="A78" s="4">
        <f>IF('True_Odds_Calculator_3-way'!A77="","",'True_Odds_Calculator_3-way'!A77)</f>
        <v>3.01</v>
      </c>
      <c r="B78" s="4">
        <f>IF('True_Odds_Calculator_3-way'!B77="","",'True_Odds_Calculator_3-way'!B77)</f>
        <v>3.52</v>
      </c>
      <c r="C78" s="4">
        <f>IF('True_Odds_Calculator_3-way'!C77="","",'True_Odds_Calculator_3-way'!C77)</f>
        <v>2.4</v>
      </c>
      <c r="D78" s="4">
        <f t="shared" si="5"/>
        <v>3.2983489378838327E-2</v>
      </c>
      <c r="E78" s="4">
        <f t="shared" si="6"/>
        <v>3.1130205408793534</v>
      </c>
      <c r="F78" s="4">
        <f t="shared" si="7"/>
        <v>3.6617104939788652</v>
      </c>
      <c r="G78" s="4">
        <f t="shared" si="8"/>
        <v>2.4650446183912562</v>
      </c>
      <c r="I78" s="4">
        <f t="shared" si="9"/>
        <v>1.0329834893788383</v>
      </c>
    </row>
    <row r="79" spans="1:9" x14ac:dyDescent="0.2">
      <c r="A79" s="4">
        <f>IF('True_Odds_Calculator_3-way'!A78="","",'True_Odds_Calculator_3-way'!A78)</f>
        <v>2.66</v>
      </c>
      <c r="B79" s="4">
        <f>IF('True_Odds_Calculator_3-way'!B78="","",'True_Odds_Calculator_3-way'!B78)</f>
        <v>3.67</v>
      </c>
      <c r="C79" s="4">
        <f>IF('True_Odds_Calculator_3-way'!C78="","",'True_Odds_Calculator_3-way'!C78)</f>
        <v>2.64</v>
      </c>
      <c r="D79" s="4">
        <f t="shared" si="5"/>
        <v>2.7207292444636488E-2</v>
      </c>
      <c r="E79" s="4">
        <f t="shared" si="6"/>
        <v>2.7257555805689844</v>
      </c>
      <c r="F79" s="4">
        <f t="shared" si="7"/>
        <v>3.796356360068208</v>
      </c>
      <c r="G79" s="4">
        <f t="shared" si="8"/>
        <v>2.7047584557827546</v>
      </c>
      <c r="I79" s="4">
        <f t="shared" si="9"/>
        <v>1.0272072924446365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3.19</v>
      </c>
      <c r="C80" s="4">
        <f>IF('True_Odds_Calculator_3-way'!C79="","",'True_Odds_Calculator_3-way'!C79)</f>
        <v>2.71</v>
      </c>
      <c r="D80" s="4">
        <f t="shared" si="5"/>
        <v>4.3494144186261519E-2</v>
      </c>
      <c r="E80" s="4">
        <f t="shared" si="6"/>
        <v>2.8858964263012998</v>
      </c>
      <c r="F80" s="4">
        <f t="shared" si="7"/>
        <v>3.3446877034149334</v>
      </c>
      <c r="G80" s="4">
        <f t="shared" si="8"/>
        <v>2.8208295767294094</v>
      </c>
      <c r="I80" s="4">
        <f t="shared" si="9"/>
        <v>1.0434941441862615</v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L15" sqref="AL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1.67</v>
      </c>
      <c r="B3">
        <v>3.81</v>
      </c>
      <c r="C3">
        <v>5.7</v>
      </c>
      <c r="D3" s="20">
        <f>IF(OR($A3="",$B3="",$C3=""),"",(1/A3)+(1/B3)+(1/C3)-1)</f>
        <v>3.6708183301858988E-2</v>
      </c>
      <c r="E3" s="17">
        <f>IF(OR($A3="",$B3="",$C3=""),"",A3*'MPTO_working_3-way'!$I2)</f>
        <v>1.7313026661141044</v>
      </c>
      <c r="F3" s="21">
        <f>IF(OR($A3="",$B3="",$C3=""),"",B3*'MPTO_working_3-way'!$I2)</f>
        <v>3.949858178380083</v>
      </c>
      <c r="G3" s="22">
        <f>IF(OR($A3="",$B3="",$C3=""),"",C3*'MPTO_working_3-way'!$I2)</f>
        <v>5.9092366448205969</v>
      </c>
      <c r="H3" s="17">
        <f>IF(OR($A3="",$B3="",$C3=""),"",'MPTO_working_3-way'!E2)</f>
        <v>1.7048370181679042</v>
      </c>
      <c r="I3" s="21">
        <f>IF(OR($A3="",$B3="",$C3=""),"",'MPTO_working_3-way'!F2)</f>
        <v>3.9963053277988556</v>
      </c>
      <c r="J3" s="22">
        <f>IF(OR($A3="",$B3="",$C3=""),"",'MPTO_working_3-way'!G2)</f>
        <v>6.1273557889686172</v>
      </c>
      <c r="K3" s="17">
        <f>IF(OR($A3="",$B3="",$C3=""),"",'OddsRatio_working_3-way'!H2)</f>
        <v>1.7142495807587361</v>
      </c>
      <c r="L3" s="21">
        <f>IF(OR($A3="",$B3="",$C3=""),"",'OddsRatio_working_3-way'!I2)</f>
        <v>3.9955840625851464</v>
      </c>
      <c r="M3" s="22">
        <f>IF(OR($A3="",$B3="",$C3=""),"",'OddsRatio_working_3-way'!J2)</f>
        <v>6.0104075068150138</v>
      </c>
      <c r="N3" s="23">
        <f>(1/E3)* 100</f>
        <v>57.759975743842197</v>
      </c>
      <c r="O3" s="24">
        <f>(1/F3)* 100</f>
        <v>25.317364696119803</v>
      </c>
      <c r="P3" s="24">
        <f>(1/G3)* 100</f>
        <v>16.922659560037975</v>
      </c>
      <c r="Q3" t="s">
        <v>82</v>
      </c>
      <c r="R3" t="s">
        <v>78</v>
      </c>
      <c r="S3" t="s">
        <v>231</v>
      </c>
      <c r="AD3" s="28"/>
      <c r="AE3" s="28"/>
      <c r="AH3" s="37"/>
      <c r="AI3" s="28"/>
      <c r="AJ3" t="s">
        <v>130</v>
      </c>
    </row>
    <row r="4" spans="1:36" s="40" customFormat="1" ht="15" x14ac:dyDescent="0.25">
      <c r="A4">
        <v>2.7</v>
      </c>
      <c r="B4">
        <v>3.2</v>
      </c>
      <c r="C4">
        <v>2.85</v>
      </c>
      <c r="D4" s="20">
        <f t="shared" ref="D4:D67" si="0">IF(OR($A4="",$B4="",$C4=""),"",(1/A4)+(1/B4)+(1/C4)-1)</f>
        <v>3.3747563352826582E-2</v>
      </c>
      <c r="E4" s="17">
        <f>IF(OR($A4="",$B4="",$C4=""),"",A4*'MPTO_working_3-way'!$I3)</f>
        <v>2.7911184210526319</v>
      </c>
      <c r="F4" s="21">
        <f>IF(OR($A4="",$B4="",$C4=""),"",B4*'MPTO_working_3-way'!$I3)</f>
        <v>3.3079922027290452</v>
      </c>
      <c r="G4" s="22">
        <f>IF(OR($A4="",$B4="",$C4=""),"",C4*'MPTO_working_3-way'!$I3)</f>
        <v>2.9461805555555558</v>
      </c>
      <c r="H4" s="17"/>
      <c r="I4" s="21"/>
      <c r="J4" s="22"/>
      <c r="K4" s="17"/>
      <c r="L4" s="21"/>
      <c r="M4" s="22"/>
      <c r="N4" s="23">
        <f t="shared" ref="N4" si="1">(1/E4)* 100</f>
        <v>35.827931644077779</v>
      </c>
      <c r="O4" s="24">
        <f t="shared" ref="O4" si="2">(1/F4)* 100</f>
        <v>30.229817324690629</v>
      </c>
      <c r="P4" s="24">
        <f t="shared" ref="P4" si="3">(1/G4)* 100</f>
        <v>33.942251031231585</v>
      </c>
      <c r="Q4" t="s">
        <v>123</v>
      </c>
      <c r="R4" t="s">
        <v>108</v>
      </c>
      <c r="S4" t="s">
        <v>231</v>
      </c>
      <c r="AD4" s="37"/>
      <c r="AE4" s="37"/>
      <c r="AH4" s="37"/>
      <c r="AI4" s="37"/>
      <c r="AJ4" t="s">
        <v>130</v>
      </c>
    </row>
    <row r="5" spans="1:36" s="40" customFormat="1" ht="15" x14ac:dyDescent="0.25">
      <c r="A5">
        <v>14.39</v>
      </c>
      <c r="B5">
        <v>5.65</v>
      </c>
      <c r="C5">
        <v>1.24</v>
      </c>
      <c r="D5" s="20">
        <f t="shared" si="0"/>
        <v>5.2935466611860882E-2</v>
      </c>
      <c r="E5" s="17">
        <f>IF(OR($A5="",$B5="",$C5=""),"",A5*'MPTO_working_3-way'!$I4)</f>
        <v>15.151741364544678</v>
      </c>
      <c r="F5" s="21">
        <f>IF(OR($A5="",$B5="",$C5=""),"",B5*'MPTO_working_3-way'!$I4)</f>
        <v>5.9490853863570141</v>
      </c>
      <c r="G5" s="22">
        <f>IF(OR($A5="",$B5="",$C5=""),"",C5*'MPTO_working_3-way'!$I4)</f>
        <v>1.3056399785987074</v>
      </c>
      <c r="H5" s="17"/>
      <c r="I5" s="21"/>
      <c r="J5" s="22"/>
      <c r="K5" s="17"/>
      <c r="L5" s="21"/>
      <c r="M5" s="22"/>
      <c r="N5" s="23">
        <f t="shared" ref="N5:N68" si="4">(1/E5)* 100</f>
        <v>6.5999014630754997</v>
      </c>
      <c r="O5" s="24">
        <f t="shared" ref="O5:O68" si="5">(1/F5)* 100</f>
        <v>16.809306558169283</v>
      </c>
      <c r="P5" s="24">
        <f t="shared" ref="P5:P68" si="6">(1/G5)* 100</f>
        <v>76.590791978755206</v>
      </c>
      <c r="Q5" t="s">
        <v>98</v>
      </c>
      <c r="R5" t="s">
        <v>97</v>
      </c>
      <c r="S5" t="s">
        <v>231</v>
      </c>
      <c r="AD5" s="37"/>
      <c r="AE5" s="37"/>
      <c r="AH5" s="37"/>
      <c r="AI5" s="37"/>
      <c r="AJ5" t="s">
        <v>129</v>
      </c>
    </row>
    <row r="6" spans="1:36" s="40" customFormat="1" ht="15" x14ac:dyDescent="0.25">
      <c r="A6">
        <v>8.52</v>
      </c>
      <c r="B6">
        <v>4.2300000000000004</v>
      </c>
      <c r="C6">
        <v>1.43</v>
      </c>
      <c r="D6" s="20">
        <f t="shared" si="0"/>
        <v>5.3078210704821549E-2</v>
      </c>
      <c r="E6" s="17">
        <f>IF(OR($A6="",$B6="",$C6=""),"",A6*'MPTO_working_3-way'!$I5)</f>
        <v>8.9722263552050787</v>
      </c>
      <c r="F6" s="21">
        <f>IF(OR($A6="",$B6="",$C6=""),"",B6*'MPTO_working_3-way'!$I5)</f>
        <v>4.4545208312813953</v>
      </c>
      <c r="G6" s="22">
        <f>IF(OR($A6="",$B6="",$C6=""),"",C6*'MPTO_working_3-way'!$I5)</f>
        <v>1.5059018413078948</v>
      </c>
      <c r="H6" s="17"/>
      <c r="I6" s="21"/>
      <c r="J6" s="22"/>
      <c r="K6" s="17"/>
      <c r="L6" s="21"/>
      <c r="M6" s="22"/>
      <c r="N6" s="23">
        <f t="shared" si="4"/>
        <v>11.145505701824694</v>
      </c>
      <c r="O6" s="24">
        <f t="shared" si="5"/>
        <v>22.449103683107893</v>
      </c>
      <c r="P6" s="24">
        <f t="shared" si="6"/>
        <v>66.405390615067404</v>
      </c>
      <c r="Q6" t="s">
        <v>100</v>
      </c>
      <c r="R6" t="s">
        <v>99</v>
      </c>
      <c r="S6" t="s">
        <v>231</v>
      </c>
      <c r="AD6" s="37"/>
      <c r="AE6" s="37"/>
      <c r="AH6" s="37"/>
      <c r="AI6" s="37"/>
      <c r="AJ6" t="s">
        <v>129</v>
      </c>
    </row>
    <row r="7" spans="1:36" s="40" customFormat="1" ht="15" x14ac:dyDescent="0.25">
      <c r="A7">
        <v>3.68</v>
      </c>
      <c r="B7">
        <v>3.45</v>
      </c>
      <c r="C7">
        <v>2.14</v>
      </c>
      <c r="D7" s="20">
        <f t="shared" si="0"/>
        <v>2.8883922524719052E-2</v>
      </c>
      <c r="E7" s="17">
        <f>IF(OR($A7="",$B7="",$C7=""),"",A7*'MPTO_working_3-way'!$I6)</f>
        <v>3.7862928348909661</v>
      </c>
      <c r="F7" s="21">
        <f>IF(OR($A7="",$B7="",$C7=""),"",B7*'MPTO_working_3-way'!$I6)</f>
        <v>3.5496495327102808</v>
      </c>
      <c r="G7" s="22">
        <f>IF(OR($A7="",$B7="",$C7=""),"",C7*'MPTO_working_3-way'!$I6)</f>
        <v>2.2018115942028991</v>
      </c>
      <c r="H7" s="17"/>
      <c r="I7" s="21"/>
      <c r="J7" s="22"/>
      <c r="K7" s="17"/>
      <c r="L7" s="21"/>
      <c r="M7" s="22"/>
      <c r="N7" s="23">
        <f t="shared" si="4"/>
        <v>26.411058087872302</v>
      </c>
      <c r="O7" s="24">
        <f t="shared" si="5"/>
        <v>28.171795293730455</v>
      </c>
      <c r="P7" s="24">
        <f t="shared" si="6"/>
        <v>45.417146618397226</v>
      </c>
      <c r="Q7" t="s">
        <v>146</v>
      </c>
      <c r="R7" t="s">
        <v>151</v>
      </c>
      <c r="S7" t="s">
        <v>231</v>
      </c>
      <c r="AD7" s="37"/>
      <c r="AE7" s="37"/>
      <c r="AH7" s="37"/>
      <c r="AI7" s="37"/>
      <c r="AJ7" t="s">
        <v>209</v>
      </c>
    </row>
    <row r="8" spans="1:36" s="36" customFormat="1" ht="15" x14ac:dyDescent="0.25">
      <c r="A8">
        <v>1.61</v>
      </c>
      <c r="B8">
        <v>4.2</v>
      </c>
      <c r="C8">
        <v>5.84</v>
      </c>
      <c r="D8" s="20">
        <f t="shared" si="0"/>
        <v>3.0446127229927011E-2</v>
      </c>
      <c r="E8" s="17">
        <f>IF(OR($A8="",$B8="",$C8=""),"",A8*'MPTO_working_3-way'!$I7)</f>
        <v>1.6590182648401826</v>
      </c>
      <c r="F8" s="21">
        <f>IF(OR($A8="",$B8="",$C8=""),"",B8*'MPTO_working_3-way'!$I7)</f>
        <v>4.3278737343656939</v>
      </c>
      <c r="G8" s="22">
        <f>IF(OR($A8="",$B8="",$C8=""),"",C8*'MPTO_working_3-way'!$I7)</f>
        <v>6.0178053830227736</v>
      </c>
      <c r="H8" s="17"/>
      <c r="I8" s="21"/>
      <c r="J8" s="22"/>
      <c r="K8" s="17"/>
      <c r="L8" s="21"/>
      <c r="M8" s="22"/>
      <c r="N8" s="23">
        <f t="shared" si="4"/>
        <v>60.27661184889562</v>
      </c>
      <c r="O8" s="24">
        <f t="shared" si="5"/>
        <v>23.106034542076653</v>
      </c>
      <c r="P8" s="24">
        <f t="shared" si="6"/>
        <v>16.617353609027731</v>
      </c>
      <c r="Q8" t="s">
        <v>148</v>
      </c>
      <c r="R8" t="s">
        <v>143</v>
      </c>
      <c r="S8" t="s">
        <v>231</v>
      </c>
      <c r="AD8" s="37"/>
      <c r="AE8" s="37"/>
      <c r="AH8" s="37"/>
      <c r="AI8" s="37"/>
      <c r="AJ8" t="s">
        <v>209</v>
      </c>
    </row>
    <row r="9" spans="1:36" s="36" customFormat="1" ht="15" x14ac:dyDescent="0.25">
      <c r="A9">
        <v>3.3</v>
      </c>
      <c r="B9">
        <v>3.22</v>
      </c>
      <c r="C9">
        <v>2.42</v>
      </c>
      <c r="D9" s="20">
        <f t="shared" si="0"/>
        <v>2.6812449737350974E-2</v>
      </c>
      <c r="E9" s="17">
        <f>IF(OR($A9="",$B9="",$C9=""),"",A9*'MPTO_working_3-way'!$I8)</f>
        <v>3.3884810841332582</v>
      </c>
      <c r="F9" s="21">
        <f>IF(OR($A9="",$B9="",$C9=""),"",B9*'MPTO_working_3-way'!$I8)</f>
        <v>3.3063360881542705</v>
      </c>
      <c r="G9" s="22">
        <f>IF(OR($A9="",$B9="",$C9=""),"",C9*'MPTO_working_3-way'!$I8)</f>
        <v>2.4848861283643893</v>
      </c>
      <c r="H9" s="17"/>
      <c r="I9" s="21"/>
      <c r="J9" s="22"/>
      <c r="K9" s="17"/>
      <c r="L9" s="21"/>
      <c r="M9" s="22"/>
      <c r="N9" s="23">
        <f t="shared" si="4"/>
        <v>29.511748041993002</v>
      </c>
      <c r="O9" s="24">
        <f t="shared" si="5"/>
        <v>30.244959173471081</v>
      </c>
      <c r="P9" s="24">
        <f t="shared" si="6"/>
        <v>40.24329278453591</v>
      </c>
      <c r="Q9" t="s">
        <v>144</v>
      </c>
      <c r="R9" t="s">
        <v>147</v>
      </c>
      <c r="S9" t="s">
        <v>231</v>
      </c>
      <c r="AD9" s="37"/>
      <c r="AE9" s="37"/>
      <c r="AH9" s="37"/>
      <c r="AI9" s="37"/>
      <c r="AJ9" t="s">
        <v>209</v>
      </c>
    </row>
    <row r="10" spans="1:36" s="36" customFormat="1" ht="15" x14ac:dyDescent="0.25">
      <c r="A10">
        <v>9.42</v>
      </c>
      <c r="B10">
        <v>5.53</v>
      </c>
      <c r="C10">
        <v>1.34</v>
      </c>
      <c r="D10" s="20">
        <f t="shared" si="0"/>
        <v>3.3257595644403892E-2</v>
      </c>
      <c r="E10" s="17">
        <f>IF(OR($A10="",$B10="",$C10=""),"",A10*'MPTO_working_3-way'!$I9)</f>
        <v>9.7332865509702842</v>
      </c>
      <c r="F10" s="21">
        <f>IF(OR($A10="",$B10="",$C10=""),"",B10*'MPTO_working_3-way'!$I9)</f>
        <v>5.7139145039135535</v>
      </c>
      <c r="G10" s="22">
        <f>IF(OR($A10="",$B10="",$C10=""),"",C10*'MPTO_working_3-way'!$I9)</f>
        <v>1.3845651781635013</v>
      </c>
      <c r="H10" s="17"/>
      <c r="I10" s="21"/>
      <c r="J10" s="22"/>
      <c r="K10" s="17"/>
      <c r="L10" s="21"/>
      <c r="M10" s="22"/>
      <c r="N10" s="23">
        <f t="shared" si="4"/>
        <v>10.274021983872577</v>
      </c>
      <c r="O10" s="24">
        <f t="shared" si="5"/>
        <v>17.501136905620196</v>
      </c>
      <c r="P10" s="24">
        <f t="shared" si="6"/>
        <v>72.224841110507214</v>
      </c>
      <c r="Q10" t="s">
        <v>150</v>
      </c>
      <c r="R10" t="s">
        <v>145</v>
      </c>
      <c r="S10" t="s">
        <v>231</v>
      </c>
      <c r="AD10" s="37"/>
      <c r="AE10" s="37"/>
      <c r="AH10" s="37"/>
      <c r="AI10" s="37"/>
      <c r="AJ10" t="s">
        <v>209</v>
      </c>
    </row>
    <row r="11" spans="1:36" s="36" customFormat="1" ht="15" x14ac:dyDescent="0.25">
      <c r="A11">
        <v>3.37</v>
      </c>
      <c r="B11">
        <v>3.43</v>
      </c>
      <c r="C11">
        <v>2.27</v>
      </c>
      <c r="D11" s="20">
        <f t="shared" si="0"/>
        <v>2.8809728910117016E-2</v>
      </c>
      <c r="E11" s="17">
        <f>IF(OR($A11="",$B11="",$C11=""),"",A11*'MPTO_working_3-way'!$I10)</f>
        <v>3.4670887864270945</v>
      </c>
      <c r="F11" s="21">
        <f>IF(OR($A11="",$B11="",$C11=""),"",B11*'MPTO_working_3-way'!$I10)</f>
        <v>3.5288173701617014</v>
      </c>
      <c r="G11" s="22">
        <f>IF(OR($A11="",$B11="",$C11=""),"",C11*'MPTO_working_3-way'!$I10)</f>
        <v>2.3353980846259654</v>
      </c>
      <c r="H11" s="17"/>
      <c r="I11" s="21"/>
      <c r="J11" s="22"/>
      <c r="K11" s="17"/>
      <c r="L11" s="21"/>
      <c r="M11" s="22"/>
      <c r="N11" s="23">
        <f t="shared" si="4"/>
        <v>28.842641812773429</v>
      </c>
      <c r="O11" s="24">
        <f t="shared" si="5"/>
        <v>28.338105804386721</v>
      </c>
      <c r="P11" s="24">
        <f t="shared" si="6"/>
        <v>42.819252382839849</v>
      </c>
      <c r="Q11" t="s">
        <v>152</v>
      </c>
      <c r="R11" t="s">
        <v>149</v>
      </c>
      <c r="S11" t="s">
        <v>231</v>
      </c>
      <c r="AD11" s="37"/>
      <c r="AE11" s="37"/>
      <c r="AH11" s="37"/>
      <c r="AI11" s="37"/>
      <c r="AJ11" t="s">
        <v>209</v>
      </c>
    </row>
    <row r="12" spans="1:36" s="36" customFormat="1" ht="15" x14ac:dyDescent="0.25">
      <c r="A12">
        <v>1.69</v>
      </c>
      <c r="B12">
        <v>3.78</v>
      </c>
      <c r="C12">
        <v>5.52</v>
      </c>
      <c r="D12" s="20">
        <f t="shared" si="0"/>
        <v>3.7425661171480495E-2</v>
      </c>
      <c r="E12" s="17">
        <f>IF(OR($A12="",$B12="",$C12=""),"",A12*'MPTO_working_3-way'!$I11)</f>
        <v>1.753249367379802</v>
      </c>
      <c r="F12" s="21">
        <f>IF(OR($A12="",$B12="",$C12=""),"",B12*'MPTO_working_3-way'!$I11)</f>
        <v>3.9214689992281961</v>
      </c>
      <c r="G12" s="22">
        <f>IF(OR($A12="",$B12="",$C12=""),"",C12*'MPTO_working_3-way'!$I11)</f>
        <v>5.7265896496665718</v>
      </c>
      <c r="H12" s="17"/>
      <c r="I12" s="21"/>
      <c r="J12" s="22"/>
      <c r="K12" s="17"/>
      <c r="L12" s="21"/>
      <c r="M12" s="22"/>
      <c r="N12" s="23">
        <f t="shared" si="4"/>
        <v>57.036951993570717</v>
      </c>
      <c r="O12" s="24">
        <f t="shared" si="5"/>
        <v>25.500647848977387</v>
      </c>
      <c r="P12" s="24">
        <f t="shared" si="6"/>
        <v>17.462400157451906</v>
      </c>
      <c r="Q12" t="s">
        <v>109</v>
      </c>
      <c r="R12" t="s">
        <v>105</v>
      </c>
      <c r="S12" t="s">
        <v>232</v>
      </c>
      <c r="AD12" s="37"/>
      <c r="AE12" s="37"/>
      <c r="AH12" s="37"/>
      <c r="AI12" s="37"/>
      <c r="AJ12" t="s">
        <v>130</v>
      </c>
    </row>
    <row r="13" spans="1:36" s="36" customFormat="1" ht="15" x14ac:dyDescent="0.25">
      <c r="A13">
        <v>2.02</v>
      </c>
      <c r="B13">
        <v>3.39</v>
      </c>
      <c r="C13">
        <v>3.92</v>
      </c>
      <c r="D13" s="20">
        <f t="shared" si="0"/>
        <v>4.5136796504284593E-2</v>
      </c>
      <c r="E13" s="17">
        <f>IF(OR($A13="",$B13="",$C13=""),"",A13*'MPTO_working_3-way'!$I12)</f>
        <v>2.1111763289386549</v>
      </c>
      <c r="F13" s="21">
        <f>IF(OR($A13="",$B13="",$C13=""),"",B13*'MPTO_working_3-way'!$I12)</f>
        <v>3.543013740149525</v>
      </c>
      <c r="G13" s="22">
        <f>IF(OR($A13="",$B13="",$C13=""),"",C13*'MPTO_working_3-way'!$I12)</f>
        <v>4.0969362422967954</v>
      </c>
      <c r="H13" s="17"/>
      <c r="I13" s="21"/>
      <c r="J13" s="22"/>
      <c r="K13" s="17"/>
      <c r="L13" s="21"/>
      <c r="M13" s="22"/>
      <c r="N13" s="23">
        <f t="shared" si="4"/>
        <v>47.366957761539837</v>
      </c>
      <c r="O13" s="24">
        <f t="shared" si="5"/>
        <v>28.224558902156481</v>
      </c>
      <c r="P13" s="24">
        <f t="shared" si="6"/>
        <v>24.408483336303693</v>
      </c>
      <c r="Q13" t="s">
        <v>121</v>
      </c>
      <c r="R13" t="s">
        <v>84</v>
      </c>
      <c r="S13" t="s">
        <v>232</v>
      </c>
      <c r="AD13" s="37"/>
      <c r="AE13" s="37"/>
      <c r="AH13" s="37"/>
      <c r="AI13" s="37"/>
      <c r="AJ13" t="s">
        <v>130</v>
      </c>
    </row>
    <row r="14" spans="1:36" s="36" customFormat="1" ht="15" x14ac:dyDescent="0.25">
      <c r="A14">
        <v>2.44</v>
      </c>
      <c r="B14">
        <v>3.1</v>
      </c>
      <c r="C14">
        <v>3.22</v>
      </c>
      <c r="D14" s="20">
        <f t="shared" si="0"/>
        <v>4.2975716946240805E-2</v>
      </c>
      <c r="E14" s="17">
        <f>IF(OR($A14="",$B14="",$C14=""),"",A14*'MPTO_working_3-way'!$I13)</f>
        <v>2.5448607493488273</v>
      </c>
      <c r="F14" s="21">
        <f>IF(OR($A14="",$B14="",$C14=""),"",B14*'MPTO_working_3-way'!$I13)</f>
        <v>3.2332247225333468</v>
      </c>
      <c r="G14" s="22">
        <f>IF(OR($A14="",$B14="",$C14=""),"",C14*'MPTO_working_3-way'!$I13)</f>
        <v>3.3583818085668957</v>
      </c>
      <c r="H14" s="17"/>
      <c r="I14" s="21"/>
      <c r="J14" s="22"/>
      <c r="K14" s="17"/>
      <c r="L14" s="21"/>
      <c r="M14" s="22"/>
      <c r="N14" s="23">
        <f t="shared" si="4"/>
        <v>39.294880879273158</v>
      </c>
      <c r="O14" s="24">
        <f t="shared" si="5"/>
        <v>30.928873982395643</v>
      </c>
      <c r="P14" s="24">
        <f t="shared" si="6"/>
        <v>29.776245138331209</v>
      </c>
      <c r="Q14" t="s">
        <v>103</v>
      </c>
      <c r="R14" t="s">
        <v>79</v>
      </c>
      <c r="S14" t="s">
        <v>232</v>
      </c>
      <c r="AD14" s="37"/>
      <c r="AE14" s="37"/>
      <c r="AH14" s="37"/>
      <c r="AI14" s="37"/>
      <c r="AJ14" t="s">
        <v>130</v>
      </c>
    </row>
    <row r="15" spans="1:36" s="36" customFormat="1" ht="15" x14ac:dyDescent="0.25">
      <c r="A15">
        <v>2.89</v>
      </c>
      <c r="B15">
        <v>3.36</v>
      </c>
      <c r="C15">
        <v>2.5</v>
      </c>
      <c r="D15" s="20">
        <f t="shared" si="0"/>
        <v>4.3639808864722518E-2</v>
      </c>
      <c r="E15" s="17">
        <f>IF(OR($A15="",$B15="",$C15=""),"",A15*'MPTO_working_3-way'!$I14)</f>
        <v>3.016119047619048</v>
      </c>
      <c r="F15" s="21">
        <f>IF(OR($A15="",$B15="",$C15=""),"",B15*'MPTO_working_3-way'!$I14)</f>
        <v>3.5066297577854675</v>
      </c>
      <c r="G15" s="22">
        <f>IF(OR($A15="",$B15="",$C15=""),"",C15*'MPTO_working_3-way'!$I14)</f>
        <v>2.6090995221618063</v>
      </c>
      <c r="H15" s="17"/>
      <c r="I15" s="21"/>
      <c r="J15" s="22"/>
      <c r="K15" s="17"/>
      <c r="L15" s="21"/>
      <c r="M15" s="22"/>
      <c r="N15" s="23">
        <f t="shared" si="4"/>
        <v>33.155189971344441</v>
      </c>
      <c r="O15" s="24">
        <f t="shared" si="5"/>
        <v>28.517410421781381</v>
      </c>
      <c r="P15" s="24">
        <f t="shared" si="6"/>
        <v>38.327399606874167</v>
      </c>
      <c r="Q15" t="s">
        <v>212</v>
      </c>
      <c r="R15" t="s">
        <v>102</v>
      </c>
      <c r="S15" t="s">
        <v>232</v>
      </c>
      <c r="AD15" s="37"/>
      <c r="AE15" s="37"/>
      <c r="AH15" s="37"/>
      <c r="AI15" s="37"/>
      <c r="AJ15" t="s">
        <v>130</v>
      </c>
    </row>
    <row r="16" spans="1:36" s="36" customFormat="1" ht="15" x14ac:dyDescent="0.25">
      <c r="A16">
        <v>2.14</v>
      </c>
      <c r="B16">
        <v>3.38</v>
      </c>
      <c r="C16">
        <v>3.54</v>
      </c>
      <c r="D16" s="20">
        <f t="shared" si="0"/>
        <v>4.5633583498063457E-2</v>
      </c>
      <c r="E16" s="17">
        <f>IF(OR($A16="",$B16="",$C16=""),"",A16*'MPTO_working_3-way'!$I15)</f>
        <v>2.2376558686858559</v>
      </c>
      <c r="F16" s="21">
        <f>IF(OR($A16="",$B16="",$C16=""),"",B16*'MPTO_working_3-way'!$I15)</f>
        <v>3.5342415122234545</v>
      </c>
      <c r="G16" s="22">
        <f>IF(OR($A16="",$B16="",$C16=""),"",C16*'MPTO_working_3-way'!$I15)</f>
        <v>3.7015428855831445</v>
      </c>
      <c r="H16" s="17"/>
      <c r="I16" s="21"/>
      <c r="J16" s="22"/>
      <c r="K16" s="17"/>
      <c r="L16" s="21"/>
      <c r="M16" s="22"/>
      <c r="N16" s="23">
        <f t="shared" si="4"/>
        <v>44.689624262344061</v>
      </c>
      <c r="O16" s="24">
        <f t="shared" si="5"/>
        <v>28.294614177933813</v>
      </c>
      <c r="P16" s="24">
        <f t="shared" si="6"/>
        <v>27.015761559722119</v>
      </c>
      <c r="Q16" t="s">
        <v>107</v>
      </c>
      <c r="R16" t="s">
        <v>135</v>
      </c>
      <c r="S16" t="s">
        <v>232</v>
      </c>
      <c r="AD16" s="37"/>
      <c r="AE16" s="37"/>
      <c r="AH16" s="37"/>
      <c r="AI16" s="37"/>
      <c r="AJ16" t="s">
        <v>130</v>
      </c>
    </row>
    <row r="17" spans="1:36" s="36" customFormat="1" ht="15" x14ac:dyDescent="0.25">
      <c r="A17">
        <v>1.74</v>
      </c>
      <c r="B17">
        <v>3.57</v>
      </c>
      <c r="C17">
        <v>5.53</v>
      </c>
      <c r="D17" s="20">
        <f t="shared" si="0"/>
        <v>3.5656514897534741E-2</v>
      </c>
      <c r="E17" s="17">
        <f>IF(OR($A17="",$B17="",$C17=""),"",A17*'MPTO_working_3-way'!$I16)</f>
        <v>1.8020423359217104</v>
      </c>
      <c r="F17" s="21">
        <f>IF(OR($A17="",$B17="",$C17=""),"",B17*'MPTO_working_3-way'!$I16)</f>
        <v>3.6972937581841987</v>
      </c>
      <c r="G17" s="22">
        <f>IF(OR($A17="",$B17="",$C17=""),"",C17*'MPTO_working_3-way'!$I16)</f>
        <v>5.7271805273833678</v>
      </c>
      <c r="H17" s="17"/>
      <c r="I17" s="21"/>
      <c r="J17" s="22"/>
      <c r="K17" s="17"/>
      <c r="L17" s="21"/>
      <c r="M17" s="22"/>
      <c r="N17" s="23">
        <f t="shared" si="4"/>
        <v>55.492591936721567</v>
      </c>
      <c r="O17" s="24">
        <f t="shared" si="5"/>
        <v>27.046809515376896</v>
      </c>
      <c r="P17" s="24">
        <f t="shared" si="6"/>
        <v>17.460598547901537</v>
      </c>
      <c r="Q17" t="s">
        <v>120</v>
      </c>
      <c r="R17" t="s">
        <v>94</v>
      </c>
      <c r="S17" t="s">
        <v>232</v>
      </c>
      <c r="AD17" s="37"/>
      <c r="AE17" s="37"/>
      <c r="AH17" s="37"/>
      <c r="AI17" s="37"/>
      <c r="AJ17" t="s">
        <v>131</v>
      </c>
    </row>
    <row r="18" spans="1:36" s="36" customFormat="1" ht="15" x14ac:dyDescent="0.25">
      <c r="A18">
        <v>2.66</v>
      </c>
      <c r="B18">
        <v>3.11</v>
      </c>
      <c r="C18">
        <v>2.98</v>
      </c>
      <c r="D18" s="20">
        <f t="shared" si="0"/>
        <v>3.3053727782846432E-2</v>
      </c>
      <c r="E18" s="17">
        <f>IF(OR($A18="",$B18="",$C18=""),"",A18*'MPTO_working_3-way'!$I17)</f>
        <v>2.7479229159023717</v>
      </c>
      <c r="F18" s="21">
        <f>IF(OR($A18="",$B18="",$C18=""),"",B18*'MPTO_working_3-way'!$I17)</f>
        <v>3.2127970934046521</v>
      </c>
      <c r="G18" s="22">
        <f>IF(OR($A18="",$B18="",$C18=""),"",C18*'MPTO_working_3-way'!$I17)</f>
        <v>3.0785001087928823</v>
      </c>
      <c r="H18" s="17"/>
      <c r="I18" s="21"/>
      <c r="J18" s="22"/>
      <c r="K18" s="17"/>
      <c r="L18" s="21"/>
      <c r="M18" s="22"/>
      <c r="N18" s="23">
        <f t="shared" si="4"/>
        <v>36.391122699001066</v>
      </c>
      <c r="O18" s="24">
        <f t="shared" si="5"/>
        <v>31.125526166991275</v>
      </c>
      <c r="P18" s="24">
        <f t="shared" si="6"/>
        <v>32.483351134007663</v>
      </c>
      <c r="Q18" t="s">
        <v>89</v>
      </c>
      <c r="R18" t="s">
        <v>119</v>
      </c>
      <c r="S18" t="s">
        <v>232</v>
      </c>
      <c r="AD18" s="37"/>
      <c r="AE18" s="37"/>
      <c r="AH18" s="37"/>
      <c r="AI18" s="37"/>
      <c r="AJ18" t="s">
        <v>131</v>
      </c>
    </row>
    <row r="19" spans="1:36" s="36" customFormat="1" ht="15" x14ac:dyDescent="0.25">
      <c r="A19">
        <v>2.04</v>
      </c>
      <c r="B19">
        <v>3.2</v>
      </c>
      <c r="C19">
        <v>4.3099999999999996</v>
      </c>
      <c r="D19" s="20">
        <f t="shared" si="0"/>
        <v>3.4714639916291423E-2</v>
      </c>
      <c r="E19" s="17">
        <f>IF(OR($A19="",$B19="",$C19=""),"",A19*'MPTO_working_3-way'!$I18)</f>
        <v>2.1108178654292344</v>
      </c>
      <c r="F19" s="21">
        <f>IF(OR($A19="",$B19="",$C19=""),"",B19*'MPTO_working_3-way'!$I18)</f>
        <v>3.3110868477321329</v>
      </c>
      <c r="G19" s="22">
        <f>IF(OR($A19="",$B19="",$C19=""),"",C19*'MPTO_working_3-way'!$I18)</f>
        <v>4.459620098039216</v>
      </c>
      <c r="H19" s="17"/>
      <c r="I19" s="21"/>
      <c r="J19" s="22"/>
      <c r="K19" s="17"/>
      <c r="L19" s="21"/>
      <c r="M19" s="22"/>
      <c r="N19" s="23">
        <f t="shared" si="4"/>
        <v>47.375001717481204</v>
      </c>
      <c r="O19" s="24">
        <f t="shared" si="5"/>
        <v>30.201563594894264</v>
      </c>
      <c r="P19" s="24">
        <f t="shared" si="6"/>
        <v>22.423434687624518</v>
      </c>
      <c r="Q19" t="s">
        <v>112</v>
      </c>
      <c r="R19" t="s">
        <v>90</v>
      </c>
      <c r="S19" t="s">
        <v>232</v>
      </c>
      <c r="AD19" s="37"/>
      <c r="AE19" s="37"/>
      <c r="AH19" s="37"/>
      <c r="AI19" s="37"/>
      <c r="AJ19" t="s">
        <v>131</v>
      </c>
    </row>
    <row r="20" spans="1:36" s="36" customFormat="1" ht="15" x14ac:dyDescent="0.25">
      <c r="A20">
        <v>1.45</v>
      </c>
      <c r="B20">
        <v>4.66</v>
      </c>
      <c r="C20">
        <v>7.48</v>
      </c>
      <c r="D20" s="20">
        <f t="shared" si="0"/>
        <v>3.7937286664097236E-2</v>
      </c>
      <c r="E20" s="17">
        <f>IF(OR($A20="",$B20="",$C20=""),"",A20*'MPTO_working_3-way'!$I19)</f>
        <v>1.5050090656629409</v>
      </c>
      <c r="F20" s="21">
        <f>IF(OR($A20="",$B20="",$C20=""),"",B20*'MPTO_working_3-way'!$I19)</f>
        <v>4.8367877558546937</v>
      </c>
      <c r="G20" s="22">
        <f>IF(OR($A20="",$B20="",$C20=""),"",C20*'MPTO_working_3-way'!$I19)</f>
        <v>7.7637709042474476</v>
      </c>
      <c r="H20" s="17"/>
      <c r="I20" s="21"/>
      <c r="J20" s="22"/>
      <c r="K20" s="17"/>
      <c r="L20" s="21"/>
      <c r="M20" s="22"/>
      <c r="N20" s="23">
        <f t="shared" si="4"/>
        <v>66.444782481061694</v>
      </c>
      <c r="O20" s="24">
        <f t="shared" si="5"/>
        <v>20.674878668999881</v>
      </c>
      <c r="P20" s="24">
        <f t="shared" si="6"/>
        <v>12.880338849938427</v>
      </c>
      <c r="Q20" t="s">
        <v>115</v>
      </c>
      <c r="R20" t="s">
        <v>87</v>
      </c>
      <c r="S20" t="s">
        <v>232</v>
      </c>
      <c r="AD20" s="37"/>
      <c r="AE20" s="37"/>
      <c r="AH20" s="37"/>
      <c r="AI20" s="37"/>
      <c r="AJ20" t="s">
        <v>131</v>
      </c>
    </row>
    <row r="21" spans="1:36" s="36" customFormat="1" ht="15" x14ac:dyDescent="0.25">
      <c r="A21">
        <v>7.64</v>
      </c>
      <c r="B21">
        <v>3.96</v>
      </c>
      <c r="C21">
        <v>1.47</v>
      </c>
      <c r="D21" s="20">
        <f t="shared" si="0"/>
        <v>6.3687413724810904E-2</v>
      </c>
      <c r="E21" s="17">
        <f>IF(OR($A21="",$B21="",$C21=""),"",A21*'MPTO_working_3-way'!$I20)</f>
        <v>8.1265718408575545</v>
      </c>
      <c r="F21" s="21">
        <f>IF(OR($A21="",$B21="",$C21=""),"",B21*'MPTO_working_3-way'!$I20)</f>
        <v>4.2122021583502516</v>
      </c>
      <c r="G21" s="22">
        <f>IF(OR($A21="",$B21="",$C21=""),"",C21*'MPTO_working_3-way'!$I20)</f>
        <v>1.563620498175472</v>
      </c>
      <c r="H21" s="17"/>
      <c r="I21" s="21"/>
      <c r="J21" s="22"/>
      <c r="K21" s="17"/>
      <c r="L21" s="21"/>
      <c r="M21" s="22"/>
      <c r="N21" s="23">
        <f t="shared" si="4"/>
        <v>12.305311754857694</v>
      </c>
      <c r="O21" s="24">
        <f t="shared" si="5"/>
        <v>23.740550961392113</v>
      </c>
      <c r="P21" s="24">
        <f t="shared" si="6"/>
        <v>63.954137283750192</v>
      </c>
      <c r="Q21" t="s">
        <v>140</v>
      </c>
      <c r="R21" t="s">
        <v>142</v>
      </c>
      <c r="S21" t="s">
        <v>232</v>
      </c>
      <c r="AD21" s="37"/>
      <c r="AE21" s="37"/>
      <c r="AH21" s="37"/>
      <c r="AI21" s="37"/>
      <c r="AJ21" t="s">
        <v>129</v>
      </c>
    </row>
    <row r="22" spans="1:36" s="36" customFormat="1" ht="15" x14ac:dyDescent="0.25">
      <c r="A22">
        <v>3.28</v>
      </c>
      <c r="B22">
        <v>3.17</v>
      </c>
      <c r="C22">
        <v>2.2999999999999998</v>
      </c>
      <c r="D22" s="20">
        <f t="shared" si="0"/>
        <v>5.5118070725351354E-2</v>
      </c>
      <c r="E22" s="17">
        <f>IF(OR($A22="",$B22="",$C22=""),"",A22*'MPTO_working_3-way'!$I21)</f>
        <v>3.4607872719791524</v>
      </c>
      <c r="F22" s="21">
        <f>IF(OR($A22="",$B22="",$C22=""),"",B22*'MPTO_working_3-way'!$I21)</f>
        <v>3.3447242841993639</v>
      </c>
      <c r="G22" s="22">
        <f>IF(OR($A22="",$B22="",$C22=""),"",C22*'MPTO_working_3-way'!$I21)</f>
        <v>2.426771562668308</v>
      </c>
      <c r="H22" s="17"/>
      <c r="I22" s="21"/>
      <c r="J22" s="22"/>
      <c r="K22" s="17"/>
      <c r="L22" s="21"/>
      <c r="M22" s="22"/>
      <c r="N22" s="23">
        <f t="shared" si="4"/>
        <v>28.895159436601858</v>
      </c>
      <c r="O22" s="24">
        <f t="shared" si="5"/>
        <v>29.89783058424419</v>
      </c>
      <c r="P22" s="24">
        <f t="shared" si="6"/>
        <v>41.207009979153952</v>
      </c>
      <c r="Q22" t="s">
        <v>213</v>
      </c>
      <c r="R22" t="s">
        <v>141</v>
      </c>
      <c r="S22" t="s">
        <v>232</v>
      </c>
      <c r="AD22" s="37"/>
      <c r="AE22" s="37"/>
      <c r="AH22" s="37"/>
      <c r="AI22" s="37"/>
      <c r="AJ22" t="s">
        <v>129</v>
      </c>
    </row>
    <row r="23" spans="1:36" s="36" customFormat="1" ht="15" x14ac:dyDescent="0.25">
      <c r="A23">
        <v>5.0599999999999996</v>
      </c>
      <c r="B23">
        <v>3.77</v>
      </c>
      <c r="C23">
        <v>1.67</v>
      </c>
      <c r="D23" s="20">
        <f t="shared" si="0"/>
        <v>6.1682843097525142E-2</v>
      </c>
      <c r="E23" s="17">
        <f>IF(OR($A23="",$B23="",$C23=""),"",A23*'MPTO_working_3-way'!$I22)</f>
        <v>5.3721151860734766</v>
      </c>
      <c r="F23" s="21">
        <f>IF(OR($A23="",$B23="",$C23=""),"",B23*'MPTO_working_3-way'!$I22)</f>
        <v>4.0025443184776694</v>
      </c>
      <c r="G23" s="22">
        <f>IF(OR($A23="",$B23="",$C23=""),"",C23*'MPTO_working_3-way'!$I22)</f>
        <v>1.7730103479728669</v>
      </c>
      <c r="H23" s="17"/>
      <c r="I23" s="21"/>
      <c r="J23" s="22"/>
      <c r="K23" s="17"/>
      <c r="L23" s="21"/>
      <c r="M23" s="22"/>
      <c r="N23" s="23">
        <f t="shared" si="4"/>
        <v>18.614641819154816</v>
      </c>
      <c r="O23" s="24">
        <f t="shared" si="5"/>
        <v>24.98410811801681</v>
      </c>
      <c r="P23" s="24">
        <f t="shared" si="6"/>
        <v>56.401250062828368</v>
      </c>
      <c r="Q23" t="s">
        <v>96</v>
      </c>
      <c r="R23" t="s">
        <v>95</v>
      </c>
      <c r="S23" t="s">
        <v>232</v>
      </c>
      <c r="AD23" s="37"/>
      <c r="AE23" s="37"/>
      <c r="AH23" s="37"/>
      <c r="AI23" s="37"/>
      <c r="AJ23" t="s">
        <v>129</v>
      </c>
    </row>
    <row r="24" spans="1:36" s="36" customFormat="1" ht="15" x14ac:dyDescent="0.25">
      <c r="A24">
        <v>5.4</v>
      </c>
      <c r="B24">
        <v>3.88</v>
      </c>
      <c r="C24">
        <v>1.62</v>
      </c>
      <c r="D24" s="20">
        <f t="shared" si="0"/>
        <v>6.0201094565355717E-2</v>
      </c>
      <c r="E24" s="17">
        <f>IF(OR($A24="",$B24="",$C24=""),"",A24*'MPTO_working_3-way'!$I23)</f>
        <v>5.7250859106529211</v>
      </c>
      <c r="F24" s="21">
        <f>IF(OR($A24="",$B24="",$C24=""),"",B24*'MPTO_working_3-way'!$I23)</f>
        <v>4.11358024691358</v>
      </c>
      <c r="G24" s="22">
        <f>IF(OR($A24="",$B24="",$C24=""),"",C24*'MPTO_working_3-way'!$I23)</f>
        <v>1.7175257731958764</v>
      </c>
      <c r="H24" s="17"/>
      <c r="I24" s="21"/>
      <c r="J24" s="22"/>
      <c r="K24" s="17"/>
      <c r="L24" s="21"/>
      <c r="M24" s="22"/>
      <c r="N24" s="23">
        <f t="shared" si="4"/>
        <v>17.466986794717887</v>
      </c>
      <c r="O24" s="24">
        <f t="shared" si="5"/>
        <v>24.309723889555823</v>
      </c>
      <c r="P24" s="24">
        <f t="shared" si="6"/>
        <v>58.223289315726291</v>
      </c>
      <c r="Q24" t="s">
        <v>77</v>
      </c>
      <c r="R24" t="s">
        <v>76</v>
      </c>
      <c r="S24" t="s">
        <v>232</v>
      </c>
      <c r="AD24" s="37"/>
      <c r="AE24" s="37"/>
      <c r="AH24" s="37"/>
      <c r="AI24" s="37"/>
      <c r="AJ24" t="s">
        <v>129</v>
      </c>
    </row>
    <row r="25" spans="1:36" s="36" customFormat="1" ht="15" x14ac:dyDescent="0.25">
      <c r="A25">
        <v>1.71</v>
      </c>
      <c r="B25">
        <v>4.45</v>
      </c>
      <c r="C25">
        <v>4.5</v>
      </c>
      <c r="D25" s="20">
        <f t="shared" si="0"/>
        <v>3.1736644983244577E-2</v>
      </c>
      <c r="E25" s="17">
        <f>IF(OR($A25="",$B25="",$C25=""),"",A25*'MPTO_working_3-way'!$I24)</f>
        <v>1.7642696629213481</v>
      </c>
      <c r="F25" s="21">
        <f>IF(OR($A25="",$B25="",$C25=""),"",B25*'MPTO_working_3-way'!$I24)</f>
        <v>4.5912280701754389</v>
      </c>
      <c r="G25" s="22">
        <f>IF(OR($A25="",$B25="",$C25=""),"",C25*'MPTO_working_3-way'!$I24)</f>
        <v>4.6428149024246004</v>
      </c>
      <c r="H25" s="17"/>
      <c r="I25" s="21"/>
      <c r="J25" s="22"/>
      <c r="K25" s="17"/>
      <c r="L25" s="21"/>
      <c r="M25" s="22"/>
      <c r="N25" s="23">
        <f t="shared" si="4"/>
        <v>56.680677620685273</v>
      </c>
      <c r="O25" s="24">
        <f t="shared" si="5"/>
        <v>21.780664883454335</v>
      </c>
      <c r="P25" s="24">
        <f t="shared" si="6"/>
        <v>21.538657495860402</v>
      </c>
      <c r="Q25" t="s">
        <v>162</v>
      </c>
      <c r="R25" t="s">
        <v>163</v>
      </c>
      <c r="S25" t="s">
        <v>232</v>
      </c>
      <c r="AD25" s="37"/>
      <c r="AE25" s="37"/>
      <c r="AH25" s="37"/>
      <c r="AI25" s="37"/>
      <c r="AJ25" t="s">
        <v>210</v>
      </c>
    </row>
    <row r="26" spans="1:36" s="36" customFormat="1" ht="15" x14ac:dyDescent="0.25">
      <c r="A26">
        <v>3.99</v>
      </c>
      <c r="B26">
        <v>3.17</v>
      </c>
      <c r="C26">
        <v>2.16</v>
      </c>
      <c r="D26" s="20">
        <f t="shared" si="0"/>
        <v>2.9046942628214278E-2</v>
      </c>
      <c r="E26" s="17">
        <f>IF(OR($A26="",$B26="",$C26=""),"",A26*'MPTO_working_3-way'!$I25)</f>
        <v>4.1058973010865749</v>
      </c>
      <c r="F26" s="21">
        <f>IF(OR($A26="",$B26="",$C26=""),"",B26*'MPTO_working_3-way'!$I25)</f>
        <v>3.2620788081314394</v>
      </c>
      <c r="G26" s="22">
        <f>IF(OR($A26="",$B26="",$C26=""),"",C26*'MPTO_working_3-way'!$I25)</f>
        <v>2.2227413960769429</v>
      </c>
      <c r="H26" s="17"/>
      <c r="I26" s="21"/>
      <c r="J26" s="22"/>
      <c r="K26" s="17"/>
      <c r="L26" s="21"/>
      <c r="M26" s="22"/>
      <c r="N26" s="23">
        <f t="shared" si="4"/>
        <v>24.355212190411152</v>
      </c>
      <c r="O26" s="24">
        <f t="shared" si="5"/>
        <v>30.655298624523812</v>
      </c>
      <c r="P26" s="24">
        <f t="shared" si="6"/>
        <v>44.989489185065047</v>
      </c>
      <c r="Q26" t="s">
        <v>158</v>
      </c>
      <c r="R26" t="s">
        <v>167</v>
      </c>
      <c r="S26" t="s">
        <v>232</v>
      </c>
      <c r="AD26" s="37"/>
      <c r="AE26" s="37"/>
      <c r="AH26" s="37"/>
      <c r="AI26" s="37"/>
      <c r="AJ26" t="s">
        <v>210</v>
      </c>
    </row>
    <row r="27" spans="1:36" s="36" customFormat="1" ht="15" x14ac:dyDescent="0.25">
      <c r="A27">
        <v>1.46</v>
      </c>
      <c r="B27">
        <v>4.84</v>
      </c>
      <c r="C27">
        <v>7.23</v>
      </c>
      <c r="D27" s="20">
        <f t="shared" si="0"/>
        <v>2.9855663542615485E-2</v>
      </c>
      <c r="E27" s="17">
        <f>IF(OR($A27="",$B27="",$C27=""),"",A27*'MPTO_working_3-way'!$I26)</f>
        <v>1.5035892687722185</v>
      </c>
      <c r="F27" s="21">
        <f>IF(OR($A27="",$B27="",$C27=""),"",B27*'MPTO_working_3-way'!$I26)</f>
        <v>4.9845014115462591</v>
      </c>
      <c r="G27" s="22">
        <f>IF(OR($A27="",$B27="",$C27=""),"",C27*'MPTO_working_3-way'!$I26)</f>
        <v>7.4458564474131101</v>
      </c>
      <c r="H27" s="17"/>
      <c r="I27" s="21"/>
      <c r="J27" s="22"/>
      <c r="K27" s="17"/>
      <c r="L27" s="21"/>
      <c r="M27" s="22"/>
      <c r="N27" s="23">
        <f t="shared" si="4"/>
        <v>66.50752441300456</v>
      </c>
      <c r="O27" s="24">
        <f t="shared" si="5"/>
        <v>20.062187116319556</v>
      </c>
      <c r="P27" s="24">
        <f t="shared" si="6"/>
        <v>13.430288470675885</v>
      </c>
      <c r="Q27" t="s">
        <v>165</v>
      </c>
      <c r="R27" t="s">
        <v>153</v>
      </c>
      <c r="S27" t="s">
        <v>232</v>
      </c>
      <c r="AD27" s="37"/>
      <c r="AE27" s="37"/>
      <c r="AH27" s="37"/>
      <c r="AI27" s="37"/>
      <c r="AJ27" t="s">
        <v>210</v>
      </c>
    </row>
    <row r="28" spans="1:36" s="36" customFormat="1" ht="15" x14ac:dyDescent="0.25">
      <c r="A28">
        <v>3.75</v>
      </c>
      <c r="B28">
        <v>3.94</v>
      </c>
      <c r="C28">
        <v>1.96</v>
      </c>
      <c r="D28" s="20">
        <f t="shared" si="0"/>
        <v>3.0677854898304435E-2</v>
      </c>
      <c r="E28" s="17">
        <f>IF(OR($A28="",$B28="",$C28=""),"",A28*'MPTO_working_3-way'!$I27)</f>
        <v>3.8650419558686417</v>
      </c>
      <c r="F28" s="21">
        <f>IF(OR($A28="",$B28="",$C28=""),"",B28*'MPTO_working_3-way'!$I27)</f>
        <v>4.0608707482993198</v>
      </c>
      <c r="G28" s="22">
        <f>IF(OR($A28="",$B28="",$C28=""),"",C28*'MPTO_working_3-way'!$I27)</f>
        <v>2.0201285956006765</v>
      </c>
      <c r="H28" s="17"/>
      <c r="I28" s="21"/>
      <c r="J28" s="22"/>
      <c r="K28" s="17"/>
      <c r="L28" s="21"/>
      <c r="M28" s="22"/>
      <c r="N28" s="23">
        <f t="shared" si="4"/>
        <v>25.872940356613977</v>
      </c>
      <c r="O28" s="24">
        <f t="shared" si="5"/>
        <v>24.62526049170112</v>
      </c>
      <c r="P28" s="24">
        <f t="shared" si="6"/>
        <v>49.501799151684914</v>
      </c>
      <c r="Q28" t="s">
        <v>184</v>
      </c>
      <c r="R28" t="s">
        <v>185</v>
      </c>
      <c r="S28" t="s">
        <v>232</v>
      </c>
      <c r="AD28" s="37"/>
      <c r="AE28" s="37"/>
      <c r="AH28" s="37"/>
      <c r="AI28" s="37"/>
      <c r="AJ28" t="s">
        <v>211</v>
      </c>
    </row>
    <row r="29" spans="1:36" s="36" customFormat="1" ht="15" x14ac:dyDescent="0.25">
      <c r="A29">
        <v>1.44</v>
      </c>
      <c r="B29">
        <v>4.92</v>
      </c>
      <c r="C29">
        <v>7.5</v>
      </c>
      <c r="D29" s="20">
        <f t="shared" si="0"/>
        <v>3.1029810298103033E-2</v>
      </c>
      <c r="E29" s="17">
        <f>IF(OR($A29="",$B29="",$C29=""),"",A29*'MPTO_working_3-way'!$I28)</f>
        <v>1.4846829268292683</v>
      </c>
      <c r="F29" s="21">
        <f>IF(OR($A29="",$B29="",$C29=""),"",B29*'MPTO_working_3-way'!$I28)</f>
        <v>5.0726666666666667</v>
      </c>
      <c r="G29" s="22">
        <f>IF(OR($A29="",$B29="",$C29=""),"",C29*'MPTO_working_3-way'!$I28)</f>
        <v>7.732723577235773</v>
      </c>
      <c r="H29" s="17"/>
      <c r="I29" s="21"/>
      <c r="J29" s="22"/>
      <c r="K29" s="17"/>
      <c r="L29" s="21"/>
      <c r="M29" s="22"/>
      <c r="N29" s="23">
        <f t="shared" si="4"/>
        <v>67.354448679195684</v>
      </c>
      <c r="O29" s="24">
        <f t="shared" si="5"/>
        <v>19.713497174398739</v>
      </c>
      <c r="P29" s="24">
        <f t="shared" si="6"/>
        <v>12.932054146405573</v>
      </c>
      <c r="Q29" t="s">
        <v>180</v>
      </c>
      <c r="R29" t="s">
        <v>173</v>
      </c>
      <c r="S29" t="s">
        <v>232</v>
      </c>
      <c r="AD29" s="37"/>
      <c r="AE29" s="37"/>
      <c r="AH29" s="37"/>
      <c r="AI29" s="37"/>
      <c r="AJ29" t="s">
        <v>211</v>
      </c>
    </row>
    <row r="30" spans="1:36" s="36" customFormat="1" ht="15" x14ac:dyDescent="0.25">
      <c r="A30">
        <v>2.35</v>
      </c>
      <c r="B30">
        <v>3.73</v>
      </c>
      <c r="C30">
        <v>3</v>
      </c>
      <c r="D30" s="20">
        <f t="shared" si="0"/>
        <v>2.6961762972258718E-2</v>
      </c>
      <c r="E30" s="17">
        <f>IF(OR($A30="",$B30="",$C30=""),"",A30*'MPTO_working_3-way'!$I29)</f>
        <v>2.4133601429848079</v>
      </c>
      <c r="F30" s="21">
        <f>IF(OR($A30="",$B30="",$C30=""),"",B30*'MPTO_working_3-way'!$I29)</f>
        <v>3.8305673758865249</v>
      </c>
      <c r="G30" s="22">
        <f>IF(OR($A30="",$B30="",$C30=""),"",C30*'MPTO_working_3-way'!$I29)</f>
        <v>3.0808852889167762</v>
      </c>
      <c r="H30" s="17"/>
      <c r="I30" s="21"/>
      <c r="J30" s="22"/>
      <c r="K30" s="17"/>
      <c r="L30" s="21"/>
      <c r="M30" s="22"/>
      <c r="N30" s="23">
        <f t="shared" si="4"/>
        <v>41.436003777008388</v>
      </c>
      <c r="O30" s="24">
        <f t="shared" si="5"/>
        <v>26.105793264335041</v>
      </c>
      <c r="P30" s="24">
        <f t="shared" si="6"/>
        <v>32.458202958656571</v>
      </c>
      <c r="Q30" t="s">
        <v>197</v>
      </c>
      <c r="R30" t="s">
        <v>138</v>
      </c>
      <c r="S30" t="s">
        <v>232</v>
      </c>
      <c r="AD30" s="37"/>
      <c r="AE30" s="37"/>
      <c r="AH30" s="37"/>
      <c r="AI30" s="37"/>
      <c r="AJ30" t="s">
        <v>132</v>
      </c>
    </row>
    <row r="31" spans="1:36" s="36" customFormat="1" ht="15" x14ac:dyDescent="0.25">
      <c r="A31">
        <v>1.74</v>
      </c>
      <c r="B31">
        <v>3.93</v>
      </c>
      <c r="C31">
        <v>4.99</v>
      </c>
      <c r="D31" s="20">
        <f t="shared" si="0"/>
        <v>2.9566371490018728E-2</v>
      </c>
      <c r="E31" s="17">
        <f>IF(OR($A31="",$B31="",$C31=""),"",A31*'MPTO_working_3-way'!$I30)</f>
        <v>1.7914454863926326</v>
      </c>
      <c r="F31" s="21">
        <f>IF(OR($A31="",$B31="",$C31=""),"",B31*'MPTO_working_3-way'!$I30)</f>
        <v>4.0461958399557734</v>
      </c>
      <c r="G31" s="22">
        <f>IF(OR($A31="",$B31="",$C31=""),"",C31*'MPTO_working_3-way'!$I30)</f>
        <v>5.137536193735194</v>
      </c>
      <c r="H31" s="17"/>
      <c r="I31" s="21"/>
      <c r="J31" s="22"/>
      <c r="K31" s="17"/>
      <c r="L31" s="21"/>
      <c r="M31" s="22"/>
      <c r="N31" s="23">
        <f t="shared" si="4"/>
        <v>55.820844541223693</v>
      </c>
      <c r="O31" s="24">
        <f t="shared" si="5"/>
        <v>24.714572392297512</v>
      </c>
      <c r="P31" s="24">
        <f t="shared" si="6"/>
        <v>19.464583066478799</v>
      </c>
      <c r="Q31" t="s">
        <v>136</v>
      </c>
      <c r="R31" t="s">
        <v>208</v>
      </c>
      <c r="S31" t="s">
        <v>232</v>
      </c>
      <c r="AD31" s="37"/>
      <c r="AE31" s="37"/>
      <c r="AH31" s="37"/>
      <c r="AI31" s="37"/>
      <c r="AJ31" t="s">
        <v>132</v>
      </c>
    </row>
    <row r="32" spans="1:36" s="36" customFormat="1" ht="15" x14ac:dyDescent="0.25">
      <c r="A32">
        <v>2.27</v>
      </c>
      <c r="B32">
        <v>3.7</v>
      </c>
      <c r="C32">
        <v>3.14</v>
      </c>
      <c r="D32" s="20">
        <f t="shared" si="0"/>
        <v>2.9270242211121511E-2</v>
      </c>
      <c r="E32" s="17">
        <f>IF(OR($A32="",$B32="",$C32=""),"",A32*'MPTO_working_3-way'!$I31)</f>
        <v>2.3364434498192459</v>
      </c>
      <c r="F32" s="21">
        <f>IF(OR($A32="",$B32="",$C32=""),"",B32*'MPTO_working_3-way'!$I31)</f>
        <v>3.8082998961811496</v>
      </c>
      <c r="G32" s="22">
        <f>IF(OR($A32="",$B32="",$C32=""),"",C32*'MPTO_working_3-way'!$I31)</f>
        <v>3.2319085605429216</v>
      </c>
      <c r="H32" s="17"/>
      <c r="I32" s="21"/>
      <c r="J32" s="22"/>
      <c r="K32" s="17"/>
      <c r="L32" s="21"/>
      <c r="M32" s="22"/>
      <c r="N32" s="23">
        <f t="shared" si="4"/>
        <v>42.800094309038933</v>
      </c>
      <c r="O32" s="24">
        <f t="shared" si="5"/>
        <v>26.258436238248212</v>
      </c>
      <c r="P32" s="24">
        <f t="shared" si="6"/>
        <v>30.941469452712862</v>
      </c>
      <c r="Q32" t="s">
        <v>199</v>
      </c>
      <c r="R32" t="s">
        <v>207</v>
      </c>
      <c r="S32" t="s">
        <v>232</v>
      </c>
      <c r="AD32" s="37"/>
      <c r="AE32" s="37"/>
      <c r="AH32" s="37"/>
      <c r="AI32" s="37"/>
      <c r="AJ32" t="s">
        <v>132</v>
      </c>
    </row>
    <row r="33" spans="1:36" s="36" customFormat="1" ht="15" x14ac:dyDescent="0.25">
      <c r="A33">
        <v>1.45</v>
      </c>
      <c r="B33">
        <v>4.5</v>
      </c>
      <c r="C33">
        <v>7.14</v>
      </c>
      <c r="D33" s="20">
        <f t="shared" si="0"/>
        <v>5.1933417044979002E-2</v>
      </c>
      <c r="E33" s="17">
        <f>IF(OR($A33="",$B33="",$C33=""),"",A33*'MPTO_working_3-way'!$I32)</f>
        <v>1.5253034547152196</v>
      </c>
      <c r="F33" s="21">
        <f>IF(OR($A33="",$B33="",$C33=""),"",B33*'MPTO_working_3-way'!$I32)</f>
        <v>4.7337003767024051</v>
      </c>
      <c r="G33" s="22">
        <f>IF(OR($A33="",$B33="",$C33=""),"",C33*'MPTO_working_3-way'!$I32)</f>
        <v>7.5108045977011502</v>
      </c>
      <c r="H33" s="17"/>
      <c r="I33" s="21"/>
      <c r="J33" s="22"/>
      <c r="K33" s="17"/>
      <c r="L33" s="21"/>
      <c r="M33" s="22"/>
      <c r="N33" s="23">
        <f t="shared" si="4"/>
        <v>65.560724779627805</v>
      </c>
      <c r="O33" s="24">
        <f t="shared" si="5"/>
        <v>21.125122428991187</v>
      </c>
      <c r="P33" s="24">
        <f t="shared" si="6"/>
        <v>13.314152791380998</v>
      </c>
      <c r="Q33" t="s">
        <v>122</v>
      </c>
      <c r="R33" t="s">
        <v>124</v>
      </c>
      <c r="S33" t="s">
        <v>233</v>
      </c>
      <c r="AD33" s="37"/>
      <c r="AE33" s="37"/>
      <c r="AH33" s="37"/>
      <c r="AI33" s="37"/>
      <c r="AJ33" t="s">
        <v>130</v>
      </c>
    </row>
    <row r="34" spans="1:36" s="36" customFormat="1" ht="15" x14ac:dyDescent="0.25">
      <c r="A34">
        <v>3.19</v>
      </c>
      <c r="B34">
        <v>3.16</v>
      </c>
      <c r="C34">
        <v>2.3199999999999998</v>
      </c>
      <c r="D34" s="20">
        <f t="shared" si="0"/>
        <v>6.0969802785603822E-2</v>
      </c>
      <c r="E34" s="17">
        <f>IF(OR($A34="",$B34="",$C34=""),"",A34*'MPTO_working_3-way'!$I33)</f>
        <v>3.384493670886076</v>
      </c>
      <c r="F34" s="21">
        <f>IF(OR($A34="",$B34="",$C34=""),"",B34*'MPTO_working_3-way'!$I33)</f>
        <v>3.3526645768025083</v>
      </c>
      <c r="G34" s="22">
        <f>IF(OR($A34="",$B34="",$C34=""),"",C34*'MPTO_working_3-way'!$I33)</f>
        <v>2.4614499424626008</v>
      </c>
      <c r="H34" s="17"/>
      <c r="I34" s="21"/>
      <c r="J34" s="22"/>
      <c r="K34" s="17"/>
      <c r="L34" s="21"/>
      <c r="M34" s="22"/>
      <c r="N34" s="23">
        <f t="shared" si="4"/>
        <v>29.546517064048622</v>
      </c>
      <c r="O34" s="24">
        <f t="shared" si="5"/>
        <v>29.82702197288452</v>
      </c>
      <c r="P34" s="24">
        <f t="shared" si="6"/>
        <v>40.626460963066855</v>
      </c>
      <c r="Q34" t="s">
        <v>134</v>
      </c>
      <c r="R34" t="s">
        <v>106</v>
      </c>
      <c r="S34" t="s">
        <v>233</v>
      </c>
      <c r="AD34" s="37"/>
      <c r="AE34" s="37"/>
      <c r="AH34" s="37"/>
      <c r="AI34" s="37"/>
      <c r="AJ34" t="s">
        <v>130</v>
      </c>
    </row>
    <row r="35" spans="1:36" s="36" customFormat="1" ht="15" x14ac:dyDescent="0.25">
      <c r="A35">
        <v>2.25</v>
      </c>
      <c r="B35">
        <v>3.22</v>
      </c>
      <c r="C35">
        <v>3.45</v>
      </c>
      <c r="D35" s="20">
        <f t="shared" si="0"/>
        <v>4.4858523119392535E-2</v>
      </c>
      <c r="E35" s="17">
        <f>IF(OR($A35="",$B35="",$C35=""),"",A35*'MPTO_working_3-way'!$I34)</f>
        <v>2.3509316770186333</v>
      </c>
      <c r="F35" s="21">
        <f>IF(OR($A35="",$B35="",$C35=""),"",B35*'MPTO_working_3-way'!$I34)</f>
        <v>3.3644444444444441</v>
      </c>
      <c r="G35" s="22">
        <f>IF(OR($A35="",$B35="",$C35=""),"",C35*'MPTO_working_3-way'!$I34)</f>
        <v>3.6047619047619044</v>
      </c>
      <c r="H35" s="17"/>
      <c r="I35" s="21"/>
      <c r="J35" s="22"/>
      <c r="K35" s="17"/>
      <c r="L35" s="21"/>
      <c r="M35" s="22"/>
      <c r="N35" s="23">
        <f t="shared" si="4"/>
        <v>42.53632760898283</v>
      </c>
      <c r="O35" s="24">
        <f t="shared" si="5"/>
        <v>29.722589167767506</v>
      </c>
      <c r="P35" s="24">
        <f t="shared" si="6"/>
        <v>27.741083223249674</v>
      </c>
      <c r="Q35" t="s">
        <v>85</v>
      </c>
      <c r="R35" t="s">
        <v>104</v>
      </c>
      <c r="S35" t="s">
        <v>233</v>
      </c>
      <c r="AD35" s="37"/>
      <c r="AE35" s="37"/>
      <c r="AH35" s="37"/>
      <c r="AI35" s="37"/>
      <c r="AJ35" t="s">
        <v>130</v>
      </c>
    </row>
    <row r="36" spans="1:36" s="36" customFormat="1" ht="15" x14ac:dyDescent="0.25">
      <c r="A36">
        <v>1.44</v>
      </c>
      <c r="B36">
        <v>4.5599999999999996</v>
      </c>
      <c r="C36">
        <v>7.39</v>
      </c>
      <c r="D36" s="20">
        <f t="shared" si="0"/>
        <v>4.9060687352119547E-2</v>
      </c>
      <c r="E36" s="17">
        <f>IF(OR($A36="",$B36="",$C36=""),"",A36*'MPTO_working_3-way'!$I35)</f>
        <v>1.510647389787052</v>
      </c>
      <c r="F36" s="21">
        <f>IF(OR($A36="",$B36="",$C36=""),"",B36*'MPTO_working_3-way'!$I35)</f>
        <v>4.7837167343256644</v>
      </c>
      <c r="G36" s="22">
        <f>IF(OR($A36="",$B36="",$C36=""),"",C36*'MPTO_working_3-way'!$I35)</f>
        <v>7.7525584795321629</v>
      </c>
      <c r="H36" s="17"/>
      <c r="I36" s="21"/>
      <c r="J36" s="22"/>
      <c r="K36" s="17"/>
      <c r="L36" s="21"/>
      <c r="M36" s="22"/>
      <c r="N36" s="23">
        <f t="shared" si="4"/>
        <v>66.196784687190615</v>
      </c>
      <c r="O36" s="24">
        <f t="shared" si="5"/>
        <v>20.904247795954934</v>
      </c>
      <c r="P36" s="24">
        <f t="shared" si="6"/>
        <v>12.898967516854466</v>
      </c>
      <c r="Q36" t="s">
        <v>101</v>
      </c>
      <c r="R36" t="s">
        <v>126</v>
      </c>
      <c r="S36" t="s">
        <v>233</v>
      </c>
      <c r="AD36" s="37"/>
      <c r="AE36" s="37"/>
      <c r="AH36" s="37"/>
      <c r="AI36" s="37"/>
      <c r="AJ36" t="s">
        <v>130</v>
      </c>
    </row>
    <row r="37" spans="1:36" s="36" customFormat="1" ht="15" x14ac:dyDescent="0.25">
      <c r="A37">
        <v>1.56</v>
      </c>
      <c r="B37">
        <v>4.2699999999999996</v>
      </c>
      <c r="C37">
        <v>6.25</v>
      </c>
      <c r="D37" s="20">
        <f t="shared" si="0"/>
        <v>3.5217678496366922E-2</v>
      </c>
      <c r="E37" s="17">
        <f>IF(OR($A37="",$B37="",$C37=""),"",A37*'MPTO_working_3-way'!$I36)</f>
        <v>1.6149395784543326</v>
      </c>
      <c r="F37" s="21">
        <f>IF(OR($A37="",$B37="",$C37=""),"",B37*'MPTO_working_3-way'!$I36)</f>
        <v>4.4203794871794866</v>
      </c>
      <c r="G37" s="22">
        <f>IF(OR($A37="",$B37="",$C37=""),"",C37*'MPTO_working_3-way'!$I36)</f>
        <v>6.470110490602293</v>
      </c>
      <c r="H37" s="17"/>
      <c r="I37" s="21"/>
      <c r="J37" s="22"/>
      <c r="K37" s="17"/>
      <c r="L37" s="21"/>
      <c r="M37" s="22"/>
      <c r="N37" s="23">
        <f t="shared" si="4"/>
        <v>61.921821307835266</v>
      </c>
      <c r="O37" s="24">
        <f t="shared" si="5"/>
        <v>22.622492093729051</v>
      </c>
      <c r="P37" s="24">
        <f t="shared" si="6"/>
        <v>15.455686598435687</v>
      </c>
      <c r="Q37" t="s">
        <v>118</v>
      </c>
      <c r="R37" t="s">
        <v>116</v>
      </c>
      <c r="S37" t="s">
        <v>233</v>
      </c>
      <c r="AD37" s="37"/>
      <c r="AE37" s="37"/>
      <c r="AH37" s="37"/>
      <c r="AI37" s="37"/>
      <c r="AJ37" t="s">
        <v>131</v>
      </c>
    </row>
    <row r="38" spans="1:36" s="36" customFormat="1" ht="15" x14ac:dyDescent="0.25">
      <c r="A38">
        <v>5.66</v>
      </c>
      <c r="B38">
        <v>3.9</v>
      </c>
      <c r="C38">
        <v>1.65</v>
      </c>
      <c r="D38" s="20">
        <f t="shared" si="0"/>
        <v>3.9149307700544478E-2</v>
      </c>
      <c r="E38" s="17">
        <f>IF(OR($A38="",$B38="",$C38=""),"",A38*'MPTO_working_3-way'!$I37)</f>
        <v>5.8815850815850821</v>
      </c>
      <c r="F38" s="21">
        <f>IF(OR($A38="",$B38="",$C38=""),"",B38*'MPTO_working_3-way'!$I37)</f>
        <v>4.0526823000321235</v>
      </c>
      <c r="G38" s="22">
        <f>IF(OR($A38="",$B38="",$C38=""),"",C38*'MPTO_working_3-way'!$I37)</f>
        <v>1.7145963577058982</v>
      </c>
      <c r="H38" s="17"/>
      <c r="I38" s="21"/>
      <c r="J38" s="22"/>
      <c r="K38" s="17"/>
      <c r="L38" s="21"/>
      <c r="M38" s="22"/>
      <c r="N38" s="23">
        <f t="shared" si="4"/>
        <v>17.002219403931516</v>
      </c>
      <c r="O38" s="24">
        <f t="shared" si="5"/>
        <v>24.675015852885224</v>
      </c>
      <c r="P38" s="24">
        <f t="shared" si="6"/>
        <v>58.322764743183264</v>
      </c>
      <c r="Q38" t="s">
        <v>91</v>
      </c>
      <c r="R38" t="s">
        <v>117</v>
      </c>
      <c r="S38" t="s">
        <v>233</v>
      </c>
      <c r="AD38" s="37"/>
      <c r="AE38" s="37"/>
      <c r="AH38" s="37"/>
      <c r="AI38" s="37"/>
      <c r="AJ38" t="s">
        <v>131</v>
      </c>
    </row>
    <row r="39" spans="1:36" s="36" customFormat="1" ht="15" x14ac:dyDescent="0.25">
      <c r="A39">
        <v>2.65</v>
      </c>
      <c r="B39">
        <v>3.31</v>
      </c>
      <c r="C39">
        <v>2.83</v>
      </c>
      <c r="D39" s="20">
        <f t="shared" si="0"/>
        <v>3.283018465077947E-2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127</v>
      </c>
      <c r="R39" t="s">
        <v>114</v>
      </c>
      <c r="S39" t="s">
        <v>233</v>
      </c>
      <c r="AD39" s="37"/>
      <c r="AE39" s="37"/>
      <c r="AH39" s="37"/>
      <c r="AI39" s="37"/>
      <c r="AJ39" t="s">
        <v>131</v>
      </c>
    </row>
    <row r="40" spans="1:36" s="36" customFormat="1" ht="15" x14ac:dyDescent="0.25">
      <c r="A40">
        <v>1.99</v>
      </c>
      <c r="B40">
        <v>3.34</v>
      </c>
      <c r="C40">
        <v>4.3099999999999996</v>
      </c>
      <c r="D40" s="20">
        <f t="shared" si="0"/>
        <v>3.3932321903779483E-2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93</v>
      </c>
      <c r="R40" t="s">
        <v>111</v>
      </c>
      <c r="S40" t="s">
        <v>233</v>
      </c>
      <c r="AD40" s="37"/>
      <c r="AE40" s="37"/>
      <c r="AH40" s="37"/>
      <c r="AI40" s="37"/>
      <c r="AJ40" t="s">
        <v>131</v>
      </c>
    </row>
    <row r="41" spans="1:36" s="36" customFormat="1" ht="15" x14ac:dyDescent="0.25">
      <c r="A41">
        <v>2.16</v>
      </c>
      <c r="B41">
        <v>3.21</v>
      </c>
      <c r="C41">
        <v>3.85</v>
      </c>
      <c r="D41" s="20">
        <f t="shared" si="0"/>
        <v>3.4229702454001476E-2</v>
      </c>
      <c r="E41" s="17">
        <f>IF(OR($A41="",$B41="",$C41=""),"",A41*'MPTO_working_3-way'!$I40)</f>
        <v>2.2309131988456836</v>
      </c>
      <c r="F41" s="21">
        <f>IF(OR($A41="",$B41="",$C41=""),"",B41*'MPTO_working_3-way'!$I40)</f>
        <v>3.3153848927290022</v>
      </c>
      <c r="G41" s="22">
        <f>IF(OR($A41="",$B41="",$C41=""),"",C41*'MPTO_working_3-way'!$I40)</f>
        <v>3.9763962109055009</v>
      </c>
      <c r="H41" s="17"/>
      <c r="I41" s="21"/>
      <c r="J41" s="22"/>
      <c r="K41" s="17"/>
      <c r="L41" s="21"/>
      <c r="M41" s="22"/>
      <c r="N41" s="23">
        <f t="shared" si="4"/>
        <v>44.824693337123954</v>
      </c>
      <c r="O41" s="24">
        <f t="shared" si="5"/>
        <v>30.162410469840417</v>
      </c>
      <c r="P41" s="24">
        <f t="shared" si="6"/>
        <v>25.148399378750064</v>
      </c>
      <c r="Q41" t="s">
        <v>128</v>
      </c>
      <c r="R41" t="s">
        <v>88</v>
      </c>
      <c r="S41" t="s">
        <v>233</v>
      </c>
      <c r="AD41" s="37"/>
      <c r="AE41" s="37"/>
      <c r="AH41" s="37"/>
      <c r="AI41" s="37"/>
      <c r="AJ41" t="s">
        <v>131</v>
      </c>
    </row>
    <row r="42" spans="1:36" s="36" customFormat="1" ht="15" x14ac:dyDescent="0.25">
      <c r="A42">
        <v>1.55</v>
      </c>
      <c r="B42">
        <v>3.91</v>
      </c>
      <c r="C42">
        <v>7.37</v>
      </c>
      <c r="D42" s="20">
        <f t="shared" si="0"/>
        <v>3.6600976337981539E-2</v>
      </c>
      <c r="E42" s="17">
        <f>IF(OR($A42="",$B42="",$C42=""),"",A42*'MPTO_working_3-way'!$I41)</f>
        <v>1.6025950989508582</v>
      </c>
      <c r="F42" s="21">
        <f>IF(OR($A42="",$B42="",$C42=""),"",B42*'MPTO_working_3-way'!$I41)</f>
        <v>4.0426753786437777</v>
      </c>
      <c r="G42" s="22">
        <f>IF(OR($A42="",$B42="",$C42=""),"",C42*'MPTO_working_3-way'!$I41)</f>
        <v>7.620081212430855</v>
      </c>
      <c r="H42" s="17"/>
      <c r="I42" s="21"/>
      <c r="J42" s="22"/>
      <c r="K42" s="17"/>
      <c r="L42" s="21"/>
      <c r="M42" s="22"/>
      <c r="N42" s="23">
        <f t="shared" si="4"/>
        <v>62.398793098434645</v>
      </c>
      <c r="O42" s="24">
        <f t="shared" si="5"/>
        <v>24.736094450786116</v>
      </c>
      <c r="P42" s="24">
        <f t="shared" si="6"/>
        <v>13.123219715410272</v>
      </c>
      <c r="Q42" t="s">
        <v>92</v>
      </c>
      <c r="R42" t="s">
        <v>113</v>
      </c>
      <c r="S42" t="s">
        <v>233</v>
      </c>
      <c r="AD42" s="37"/>
      <c r="AE42" s="37"/>
      <c r="AH42" s="37"/>
      <c r="AI42" s="37"/>
      <c r="AJ42" t="s">
        <v>131</v>
      </c>
    </row>
    <row r="43" spans="1:36" s="36" customFormat="1" ht="15" x14ac:dyDescent="0.25">
      <c r="A43">
        <v>1.1200000000000001</v>
      </c>
      <c r="B43">
        <v>8.6300000000000008</v>
      </c>
      <c r="C43">
        <v>20.77</v>
      </c>
      <c r="D43" s="20">
        <f t="shared" si="0"/>
        <v>5.6878362963020068E-2</v>
      </c>
      <c r="E43" s="17">
        <f>IF(OR($A43="",$B43="",$C43=""),"",A43*'MPTO_working_3-way'!$I42)</f>
        <v>1.1583372667484817</v>
      </c>
      <c r="F43" s="21">
        <f>IF(OR($A43="",$B43="",$C43=""),"",B43*'MPTO_working_3-way'!$I42)</f>
        <v>8.9254023321780327</v>
      </c>
      <c r="G43" s="22">
        <f>IF(OR($A43="",$B43="",$C43=""),"",C43*'MPTO_working_3-way'!$I42)</f>
        <v>21.480950919969612</v>
      </c>
      <c r="H43" s="17"/>
      <c r="I43" s="21"/>
      <c r="J43" s="22"/>
      <c r="K43" s="17"/>
      <c r="L43" s="21"/>
      <c r="M43" s="22"/>
      <c r="N43" s="23">
        <f t="shared" si="4"/>
        <v>86.330642094168013</v>
      </c>
      <c r="O43" s="24">
        <f t="shared" si="5"/>
        <v>11.203976726010218</v>
      </c>
      <c r="P43" s="24">
        <f t="shared" si="6"/>
        <v>4.6552873926561471</v>
      </c>
      <c r="Q43" t="s">
        <v>75</v>
      </c>
      <c r="R43" t="s">
        <v>74</v>
      </c>
      <c r="S43" t="s">
        <v>233</v>
      </c>
      <c r="AD43" s="37"/>
      <c r="AE43" s="37"/>
      <c r="AH43" s="37"/>
      <c r="AI43" s="37"/>
      <c r="AJ43" t="s">
        <v>129</v>
      </c>
    </row>
    <row r="44" spans="1:36" s="36" customFormat="1" ht="15" x14ac:dyDescent="0.25">
      <c r="A44">
        <v>1.32</v>
      </c>
      <c r="B44">
        <v>4.67</v>
      </c>
      <c r="C44">
        <v>10.7</v>
      </c>
      <c r="D44" s="20">
        <f t="shared" si="0"/>
        <v>6.516646381362512E-2</v>
      </c>
      <c r="E44" s="17">
        <f>IF(OR($A44="",$B44="",$C44=""),"",A44*'MPTO_working_3-way'!$I43)</f>
        <v>1.3683132887661358</v>
      </c>
      <c r="F44" s="21">
        <f>IF(OR($A44="",$B44="",$C44=""),"",B44*'MPTO_working_3-way'!$I43)</f>
        <v>4.8409265594983735</v>
      </c>
      <c r="G44" s="22">
        <f>IF(OR($A44="",$B44="",$C44=""),"",C44*'MPTO_working_3-way'!$I43)</f>
        <v>11.091630446816401</v>
      </c>
      <c r="H44" s="17"/>
      <c r="I44" s="21"/>
      <c r="J44" s="22"/>
      <c r="K44" s="17"/>
      <c r="L44" s="21"/>
      <c r="M44" s="22"/>
      <c r="N44" s="23">
        <f t="shared" si="4"/>
        <v>73.082678375632895</v>
      </c>
      <c r="O44" s="24">
        <f t="shared" si="5"/>
        <v>20.657202453069686</v>
      </c>
      <c r="P44" s="24">
        <f t="shared" si="6"/>
        <v>9.0158070519472382</v>
      </c>
      <c r="Q44" t="s">
        <v>73</v>
      </c>
      <c r="R44" t="s">
        <v>72</v>
      </c>
      <c r="S44" t="s">
        <v>233</v>
      </c>
      <c r="AD44" s="37"/>
      <c r="AE44" s="37"/>
      <c r="AH44" s="37"/>
      <c r="AI44" s="37"/>
      <c r="AJ44" t="s">
        <v>129</v>
      </c>
    </row>
    <row r="45" spans="1:36" s="36" customFormat="1" ht="15" x14ac:dyDescent="0.25">
      <c r="A45">
        <v>3.08</v>
      </c>
      <c r="B45">
        <v>3.06</v>
      </c>
      <c r="C45">
        <v>2.48</v>
      </c>
      <c r="D45" s="20">
        <f t="shared" si="0"/>
        <v>5.4698516747852644E-2</v>
      </c>
      <c r="E45" s="17">
        <f>IF(OR($A45="",$B45="",$C45=""),"",A45*'MPTO_working_3-way'!$I44)</f>
        <v>3.2551853579261021</v>
      </c>
      <c r="F45" s="21">
        <f>IF(OR($A45="",$B45="",$C45=""),"",B45*'MPTO_working_3-way'!$I44)</f>
        <v>3.2340477906668417</v>
      </c>
      <c r="G45" s="22">
        <f>IF(OR($A45="",$B45="",$C45=""),"",C45*'MPTO_working_3-way'!$I44)</f>
        <v>2.6210583401482896</v>
      </c>
      <c r="H45" s="17"/>
      <c r="I45" s="21"/>
      <c r="J45" s="22"/>
      <c r="K45" s="17"/>
      <c r="L45" s="21"/>
      <c r="M45" s="22"/>
      <c r="N45" s="23">
        <f t="shared" si="4"/>
        <v>30.720216824675873</v>
      </c>
      <c r="O45" s="24">
        <f t="shared" si="5"/>
        <v>30.921002555556111</v>
      </c>
      <c r="P45" s="24">
        <f t="shared" si="6"/>
        <v>38.152527346774882</v>
      </c>
      <c r="Q45" t="s">
        <v>214</v>
      </c>
      <c r="R45" t="s">
        <v>139</v>
      </c>
      <c r="S45" t="s">
        <v>233</v>
      </c>
      <c r="AD45" s="37"/>
      <c r="AE45" s="37"/>
      <c r="AH45" s="37"/>
      <c r="AI45" s="37"/>
      <c r="AJ45" t="s">
        <v>129</v>
      </c>
    </row>
    <row r="46" spans="1:36" s="36" customFormat="1" ht="15" x14ac:dyDescent="0.25">
      <c r="A46">
        <v>1.85</v>
      </c>
      <c r="B46">
        <v>4.24</v>
      </c>
      <c r="C46">
        <v>3.98</v>
      </c>
      <c r="D46" s="20">
        <f t="shared" si="0"/>
        <v>2.7645878551349146E-2</v>
      </c>
      <c r="E46" s="17">
        <f>IF(OR($A46="",$B46="",$C46=""),"",A46*'MPTO_working_3-way'!$I45)</f>
        <v>1.9705579580552066</v>
      </c>
      <c r="F46" s="21">
        <f>IF(OR($A46="",$B46="",$C46=""),"",B46*'MPTO_working_3-way'!$I45)</f>
        <v>4.516305806569771</v>
      </c>
      <c r="G46" s="22">
        <f>IF(OR($A46="",$B46="",$C46=""),"",C46*'MPTO_working_3-way'!$I45)</f>
        <v>4.2393625259782279</v>
      </c>
      <c r="H46" s="17"/>
      <c r="I46" s="21"/>
      <c r="J46" s="22"/>
      <c r="K46" s="17"/>
      <c r="L46" s="21"/>
      <c r="M46" s="22"/>
      <c r="N46" s="23">
        <f t="shared" si="4"/>
        <v>50.74704836324252</v>
      </c>
      <c r="O46" s="24">
        <f t="shared" si="5"/>
        <v>22.141990441509119</v>
      </c>
      <c r="P46" s="24">
        <f t="shared" si="6"/>
        <v>23.588452128642885</v>
      </c>
      <c r="Q46" t="s">
        <v>166</v>
      </c>
      <c r="R46" t="s">
        <v>161</v>
      </c>
      <c r="S46" t="s">
        <v>233</v>
      </c>
      <c r="AD46" s="37"/>
      <c r="AE46" s="37"/>
      <c r="AH46" s="37"/>
      <c r="AI46" s="37"/>
      <c r="AJ46" t="s">
        <v>210</v>
      </c>
    </row>
    <row r="47" spans="1:36" s="36" customFormat="1" ht="15" x14ac:dyDescent="0.25">
      <c r="A47">
        <v>1.96</v>
      </c>
      <c r="B47">
        <v>3.72</v>
      </c>
      <c r="C47">
        <v>3.98</v>
      </c>
      <c r="D47" s="20">
        <f t="shared" si="0"/>
        <v>3.0277567340763589E-2</v>
      </c>
      <c r="E47" s="17">
        <f>IF(OR($A47="",$B47="",$C47=""),"",A47*'MPTO_working_3-way'!$I46)</f>
        <v>2.0672090928257911</v>
      </c>
      <c r="F47" s="21">
        <f>IF(OR($A47="",$B47="",$C47=""),"",B47*'MPTO_working_3-way'!$I46)</f>
        <v>3.9234784823020119</v>
      </c>
      <c r="G47" s="22">
        <f>IF(OR($A47="",$B47="",$C47=""),"",C47*'MPTO_working_3-way'!$I46)</f>
        <v>4.1977000966564537</v>
      </c>
      <c r="H47" s="17"/>
      <c r="I47" s="21"/>
      <c r="J47" s="22"/>
      <c r="K47" s="17"/>
      <c r="L47" s="21"/>
      <c r="M47" s="22"/>
      <c r="N47" s="23">
        <f t="shared" si="4"/>
        <v>48.374400222526134</v>
      </c>
      <c r="O47" s="24">
        <f t="shared" si="5"/>
        <v>25.487587214019147</v>
      </c>
      <c r="P47" s="24">
        <f t="shared" si="6"/>
        <v>23.82256895380684</v>
      </c>
      <c r="Q47" t="s">
        <v>168</v>
      </c>
      <c r="R47" t="s">
        <v>157</v>
      </c>
      <c r="S47" t="s">
        <v>233</v>
      </c>
      <c r="AD47" s="37"/>
      <c r="AE47" s="37"/>
      <c r="AH47" s="37"/>
      <c r="AI47" s="37"/>
      <c r="AJ47" t="s">
        <v>210</v>
      </c>
    </row>
    <row r="48" spans="1:36" s="36" customFormat="1" ht="15" x14ac:dyDescent="0.25">
      <c r="A48">
        <v>3.18</v>
      </c>
      <c r="B48">
        <v>3.27</v>
      </c>
      <c r="C48">
        <v>2.46</v>
      </c>
      <c r="D48" s="20">
        <f t="shared" si="0"/>
        <v>2.6779871399198685E-2</v>
      </c>
      <c r="E48" s="17">
        <f>IF(OR($A48="",$B48="",$C48=""),"",A48*'MPTO_working_3-way'!$I47)</f>
        <v>3.2679138937932906</v>
      </c>
      <c r="F48" s="21">
        <f>IF(OR($A48="",$B48="",$C48=""),"",B48*'MPTO_working_3-way'!$I47)</f>
        <v>3.3604020228629117</v>
      </c>
      <c r="G48" s="22">
        <f>IF(OR($A48="",$B48="",$C48=""),"",C48*'MPTO_working_3-way'!$I47)</f>
        <v>2.528008861236319</v>
      </c>
      <c r="H48" s="17"/>
      <c r="I48" s="21"/>
      <c r="J48" s="22"/>
      <c r="K48" s="17"/>
      <c r="L48" s="21"/>
      <c r="M48" s="22"/>
      <c r="N48" s="23">
        <f t="shared" si="4"/>
        <v>30.600561474379358</v>
      </c>
      <c r="O48" s="24">
        <f t="shared" si="5"/>
        <v>29.758344186093687</v>
      </c>
      <c r="P48" s="24">
        <f t="shared" si="6"/>
        <v>39.556823369319659</v>
      </c>
      <c r="Q48" t="s">
        <v>170</v>
      </c>
      <c r="R48" t="s">
        <v>155</v>
      </c>
      <c r="S48" t="s">
        <v>233</v>
      </c>
      <c r="AD48" s="37"/>
      <c r="AE48" s="37"/>
      <c r="AH48" s="37"/>
      <c r="AI48" s="37"/>
      <c r="AJ48" t="s">
        <v>210</v>
      </c>
    </row>
    <row r="49" spans="1:36" s="36" customFormat="1" ht="15" x14ac:dyDescent="0.25">
      <c r="A49">
        <v>2.84</v>
      </c>
      <c r="B49">
        <v>3.44</v>
      </c>
      <c r="C49">
        <v>2.6</v>
      </c>
      <c r="D49" s="20">
        <f t="shared" si="0"/>
        <v>2.7425735090327308E-2</v>
      </c>
      <c r="E49" s="17">
        <f>IF(OR($A49="",$B49="",$C49=""),"",A49*'MPTO_working_3-way'!$I48)</f>
        <v>2.9259882912477684</v>
      </c>
      <c r="F49" s="21">
        <f>IF(OR($A49="",$B49="",$C49=""),"",B49*'MPTO_working_3-way'!$I48)</f>
        <v>3.5441548316522269</v>
      </c>
      <c r="G49" s="22">
        <f>IF(OR($A49="",$B49="",$C49=""),"",C49*'MPTO_working_3-way'!$I48)</f>
        <v>2.6787216750859852</v>
      </c>
      <c r="H49" s="17"/>
      <c r="I49" s="21"/>
      <c r="J49" s="22"/>
      <c r="K49" s="17"/>
      <c r="L49" s="21"/>
      <c r="M49" s="22"/>
      <c r="N49" s="23">
        <f t="shared" si="4"/>
        <v>34.176486727277933</v>
      </c>
      <c r="O49" s="24">
        <f t="shared" si="5"/>
        <v>28.215471600427129</v>
      </c>
      <c r="P49" s="24">
        <f t="shared" si="6"/>
        <v>37.331239348257434</v>
      </c>
      <c r="Q49" t="s">
        <v>164</v>
      </c>
      <c r="R49" t="s">
        <v>169</v>
      </c>
      <c r="S49" t="s">
        <v>233</v>
      </c>
      <c r="AD49" s="37"/>
      <c r="AE49" s="37"/>
      <c r="AH49" s="37"/>
      <c r="AI49" s="37"/>
      <c r="AJ49" t="s">
        <v>210</v>
      </c>
    </row>
    <row r="50" spans="1:36" s="36" customFormat="1" ht="15" x14ac:dyDescent="0.25">
      <c r="A50">
        <v>3.17</v>
      </c>
      <c r="B50">
        <v>3.38</v>
      </c>
      <c r="C50">
        <v>2.4</v>
      </c>
      <c r="D50" s="20">
        <f t="shared" si="0"/>
        <v>2.7982068081558564E-2</v>
      </c>
      <c r="E50" s="17">
        <f>IF(OR($A50="",$B50="",$C50=""),"",A50*'MPTO_working_3-way'!$I49)</f>
        <v>3.2548921923354599</v>
      </c>
      <c r="F50" s="21">
        <f>IF(OR($A50="",$B50="",$C50=""),"",B50*'MPTO_working_3-way'!$I49)</f>
        <v>3.4705159653292914</v>
      </c>
      <c r="G50" s="22">
        <f>IF(OR($A50="",$B50="",$C50=""),"",C50*'MPTO_working_3-way'!$I49)</f>
        <v>2.4642716913580767</v>
      </c>
      <c r="H50" s="17"/>
      <c r="I50" s="21"/>
      <c r="J50" s="22"/>
      <c r="K50" s="17"/>
      <c r="L50" s="21"/>
      <c r="M50" s="22"/>
      <c r="N50" s="23">
        <f t="shared" si="4"/>
        <v>30.722983770546236</v>
      </c>
      <c r="O50" s="24">
        <f t="shared" si="5"/>
        <v>28.8141593350981</v>
      </c>
      <c r="P50" s="24">
        <f t="shared" si="6"/>
        <v>40.579941063596493</v>
      </c>
      <c r="Q50" t="s">
        <v>156</v>
      </c>
      <c r="R50" t="s">
        <v>159</v>
      </c>
      <c r="S50" t="s">
        <v>233</v>
      </c>
      <c r="AD50" s="37"/>
      <c r="AE50" s="37"/>
      <c r="AH50" s="37"/>
      <c r="AI50" s="37"/>
      <c r="AJ50" t="s">
        <v>210</v>
      </c>
    </row>
    <row r="51" spans="1:36" s="36" customFormat="1" ht="15" x14ac:dyDescent="0.25">
      <c r="A51">
        <v>2.35</v>
      </c>
      <c r="B51">
        <v>3.27</v>
      </c>
      <c r="C51">
        <v>3.37</v>
      </c>
      <c r="D51" s="20">
        <f t="shared" si="0"/>
        <v>2.8078217491644297E-2</v>
      </c>
      <c r="E51" s="17">
        <f>IF(OR($A51="",$B51="",$C51=""),"",A51*'MPTO_working_3-way'!$I50)</f>
        <v>2.4144504774622693</v>
      </c>
      <c r="F51" s="21">
        <f>IF(OR($A51="",$B51="",$C51=""),"",B51*'MPTO_working_3-way'!$I50)</f>
        <v>3.3596821537453705</v>
      </c>
      <c r="G51" s="22">
        <f>IF(OR($A51="",$B51="",$C51=""),"",C51*'MPTO_working_3-way'!$I50)</f>
        <v>3.4624247272544033</v>
      </c>
      <c r="H51" s="17"/>
      <c r="I51" s="21"/>
      <c r="J51" s="22"/>
      <c r="K51" s="17"/>
      <c r="L51" s="21"/>
      <c r="M51" s="22"/>
      <c r="N51" s="23">
        <f t="shared" si="4"/>
        <v>41.417291815861113</v>
      </c>
      <c r="O51" s="24">
        <f t="shared" si="5"/>
        <v>29.76472041812649</v>
      </c>
      <c r="P51" s="24">
        <f t="shared" si="6"/>
        <v>28.88149429295953</v>
      </c>
      <c r="Q51" t="s">
        <v>154</v>
      </c>
      <c r="R51" t="s">
        <v>160</v>
      </c>
      <c r="S51" t="s">
        <v>233</v>
      </c>
      <c r="AD51" s="37"/>
      <c r="AE51" s="37"/>
      <c r="AH51" s="37"/>
      <c r="AI51" s="37"/>
      <c r="AJ51" t="s">
        <v>210</v>
      </c>
    </row>
    <row r="52" spans="1:36" s="36" customFormat="1" ht="15" x14ac:dyDescent="0.25">
      <c r="A52">
        <v>1.41</v>
      </c>
      <c r="B52">
        <v>5.57</v>
      </c>
      <c r="C52">
        <v>6.9</v>
      </c>
      <c r="D52" s="20">
        <f t="shared" si="0"/>
        <v>3.3680608032436776E-2</v>
      </c>
      <c r="E52" s="17">
        <f>IF(OR($A52="",$B52="",$C52=""),"",A52*'MPTO_working_3-way'!$I51)</f>
        <v>1.4494547159949975</v>
      </c>
      <c r="F52" s="21">
        <f>IF(OR($A52="",$B52="",$C52=""),"",B52*'MPTO_working_3-way'!$I51)</f>
        <v>5.7258601192142811</v>
      </c>
      <c r="G52" s="22">
        <f>IF(OR($A52="",$B52="",$C52=""),"",C52*'MPTO_working_3-way'!$I51)</f>
        <v>7.0930762697627543</v>
      </c>
      <c r="H52" s="17"/>
      <c r="I52" s="21"/>
      <c r="J52" s="22"/>
      <c r="K52" s="17"/>
      <c r="L52" s="21"/>
      <c r="M52" s="22"/>
      <c r="N52" s="23">
        <f t="shared" si="4"/>
        <v>68.991462028086659</v>
      </c>
      <c r="O52" s="24">
        <f t="shared" si="5"/>
        <v>17.464625037630555</v>
      </c>
      <c r="P52" s="24">
        <f t="shared" si="6"/>
        <v>14.098255284000317</v>
      </c>
      <c r="Q52" t="s">
        <v>174</v>
      </c>
      <c r="R52" t="s">
        <v>187</v>
      </c>
      <c r="S52" t="s">
        <v>233</v>
      </c>
      <c r="AD52" s="37"/>
      <c r="AE52" s="37"/>
      <c r="AH52" s="37"/>
      <c r="AI52" s="37"/>
      <c r="AJ52" t="s">
        <v>211</v>
      </c>
    </row>
    <row r="53" spans="1:36" s="36" customFormat="1" ht="15" x14ac:dyDescent="0.25">
      <c r="A53">
        <v>2.74</v>
      </c>
      <c r="B53">
        <v>3.56</v>
      </c>
      <c r="C53">
        <v>2.62</v>
      </c>
      <c r="D53" s="20">
        <f t="shared" si="0"/>
        <v>2.7541769367106506E-2</v>
      </c>
      <c r="E53" s="17">
        <f>IF(OR($A53="",$B53="",$C53=""),"",A53*'MPTO_working_3-way'!$I52)</f>
        <v>2.8169343159271056</v>
      </c>
      <c r="F53" s="21">
        <f>IF(OR($A53="",$B53="",$C53=""),"",B53*'MPTO_working_3-way'!$I52)</f>
        <v>3.6599584542702539</v>
      </c>
      <c r="G53" s="22">
        <f>IF(OR($A53="",$B53="",$C53=""),"",C53*'MPTO_working_3-way'!$I52)</f>
        <v>2.6935649298281081</v>
      </c>
      <c r="H53" s="17"/>
      <c r="I53" s="21"/>
      <c r="J53" s="22"/>
      <c r="K53" s="17"/>
      <c r="L53" s="21"/>
      <c r="M53" s="22"/>
      <c r="N53" s="23">
        <f t="shared" si="4"/>
        <v>35.499585288373375</v>
      </c>
      <c r="O53" s="24">
        <f t="shared" si="5"/>
        <v>27.322714519703105</v>
      </c>
      <c r="P53" s="24">
        <f t="shared" si="6"/>
        <v>37.125520492421018</v>
      </c>
      <c r="Q53" t="s">
        <v>178</v>
      </c>
      <c r="R53" t="s">
        <v>171</v>
      </c>
      <c r="S53" t="s">
        <v>233</v>
      </c>
      <c r="AD53" s="37"/>
      <c r="AE53" s="37"/>
      <c r="AH53" s="37"/>
      <c r="AI53" s="37"/>
      <c r="AJ53" t="s">
        <v>211</v>
      </c>
    </row>
    <row r="54" spans="1:36" s="36" customFormat="1" ht="15" x14ac:dyDescent="0.25">
      <c r="A54">
        <v>1.18</v>
      </c>
      <c r="B54">
        <v>7.75</v>
      </c>
      <c r="C54">
        <v>17.02</v>
      </c>
      <c r="D54" s="20">
        <f t="shared" si="0"/>
        <v>3.5244291763653735E-2</v>
      </c>
      <c r="E54" s="17">
        <f>IF(OR($A54="",$B54="",$C54=""),"",A54*'MPTO_working_3-way'!$I53)</f>
        <v>1.2197431174782754</v>
      </c>
      <c r="F54" s="21">
        <f>IF(OR($A54="",$B54="",$C54=""),"",B54*'MPTO_working_3-way'!$I53)</f>
        <v>8.0110247122513858</v>
      </c>
      <c r="G54" s="22">
        <f>IF(OR($A54="",$B54="",$C54=""),"",C54*'MPTO_working_3-way'!$I53)</f>
        <v>17.593243948712072</v>
      </c>
      <c r="H54" s="17"/>
      <c r="I54" s="21"/>
      <c r="J54" s="22"/>
      <c r="K54" s="17"/>
      <c r="L54" s="21"/>
      <c r="M54" s="22"/>
      <c r="N54" s="23">
        <f t="shared" si="4"/>
        <v>81.984475720381411</v>
      </c>
      <c r="O54" s="24">
        <f t="shared" si="5"/>
        <v>12.482797593554846</v>
      </c>
      <c r="P54" s="24">
        <f t="shared" si="6"/>
        <v>5.6840000793213914</v>
      </c>
      <c r="Q54" t="s">
        <v>182</v>
      </c>
      <c r="R54" t="s">
        <v>177</v>
      </c>
      <c r="S54" t="s">
        <v>233</v>
      </c>
      <c r="AD54" s="37"/>
      <c r="AE54" s="37"/>
      <c r="AH54" s="37"/>
      <c r="AI54" s="37"/>
      <c r="AJ54" t="s">
        <v>211</v>
      </c>
    </row>
    <row r="55" spans="1:36" s="36" customFormat="1" ht="15" x14ac:dyDescent="0.25">
      <c r="A55">
        <v>3.16</v>
      </c>
      <c r="B55">
        <v>3.6</v>
      </c>
      <c r="C55">
        <v>2.31</v>
      </c>
      <c r="D55" s="20">
        <f t="shared" si="0"/>
        <v>2.7133906880742353E-2</v>
      </c>
      <c r="E55" s="17">
        <f>IF(OR($A55="",$B55="",$C55=""),"",A55*'MPTO_working_3-way'!$I54)</f>
        <v>3.2470319912000569</v>
      </c>
      <c r="F55" s="21">
        <f>IF(OR($A55="",$B55="",$C55=""),"",B55*'MPTO_working_3-way'!$I54)</f>
        <v>3.6991503697215835</v>
      </c>
      <c r="G55" s="22">
        <f>IF(OR($A55="",$B55="",$C55=""),"",C55*'MPTO_working_3-way'!$I54)</f>
        <v>2.3736214872380161</v>
      </c>
      <c r="H55" s="17"/>
      <c r="I55" s="21"/>
      <c r="J55" s="22"/>
      <c r="K55" s="17"/>
      <c r="L55" s="21"/>
      <c r="M55" s="22"/>
      <c r="N55" s="23">
        <f t="shared" si="4"/>
        <v>30.797355945680543</v>
      </c>
      <c r="O55" s="24">
        <f t="shared" si="5"/>
        <v>27.033234663430701</v>
      </c>
      <c r="P55" s="24">
        <f t="shared" si="6"/>
        <v>42.129716358593299</v>
      </c>
      <c r="Q55" t="s">
        <v>186</v>
      </c>
      <c r="R55" t="s">
        <v>183</v>
      </c>
      <c r="S55" t="s">
        <v>233</v>
      </c>
      <c r="AD55" s="37"/>
      <c r="AE55" s="37"/>
      <c r="AH55" s="37"/>
      <c r="AI55" s="37"/>
      <c r="AJ55" t="s">
        <v>211</v>
      </c>
    </row>
    <row r="56" spans="1:36" s="36" customFormat="1" ht="15" x14ac:dyDescent="0.25">
      <c r="A56">
        <v>2.74</v>
      </c>
      <c r="B56">
        <v>3.76</v>
      </c>
      <c r="C56">
        <v>2.52</v>
      </c>
      <c r="D56" s="20">
        <f t="shared" si="0"/>
        <v>2.7746347283542416E-2</v>
      </c>
      <c r="E56" s="17">
        <f>IF(OR($A56="",$B56="",$C56=""),"",A56*'MPTO_working_3-way'!$I55)</f>
        <v>2.8365693594324113</v>
      </c>
      <c r="F56" s="21">
        <f>IF(OR($A56="",$B56="",$C56=""),"",B56*'MPTO_working_3-way'!$I55)</f>
        <v>3.892518537031338</v>
      </c>
      <c r="G56" s="22">
        <f>IF(OR($A56="",$B56="",$C56=""),"",C56*'MPTO_working_3-way'!$I55)</f>
        <v>2.6088156152444073</v>
      </c>
      <c r="H56" s="17"/>
      <c r="I56" s="21"/>
      <c r="J56" s="22"/>
      <c r="K56" s="17"/>
      <c r="L56" s="21"/>
      <c r="M56" s="22"/>
      <c r="N56" s="23">
        <f t="shared" si="4"/>
        <v>35.253853274368616</v>
      </c>
      <c r="O56" s="24">
        <f t="shared" si="5"/>
        <v>25.690307971215425</v>
      </c>
      <c r="P56" s="24">
        <f t="shared" si="6"/>
        <v>38.331570623718257</v>
      </c>
      <c r="Q56" t="s">
        <v>172</v>
      </c>
      <c r="R56" t="s">
        <v>179</v>
      </c>
      <c r="S56" t="s">
        <v>233</v>
      </c>
      <c r="AD56" s="37"/>
      <c r="AE56" s="37"/>
      <c r="AH56" s="37"/>
      <c r="AI56" s="37"/>
      <c r="AJ56" t="s">
        <v>211</v>
      </c>
    </row>
    <row r="57" spans="1:36" s="36" customFormat="1" ht="15" x14ac:dyDescent="0.25">
      <c r="A57">
        <v>1.7</v>
      </c>
      <c r="B57">
        <v>4.33</v>
      </c>
      <c r="C57">
        <v>4.6900000000000004</v>
      </c>
      <c r="D57" s="20">
        <f t="shared" si="0"/>
        <v>3.2401792539427987E-2</v>
      </c>
      <c r="E57" s="17">
        <f>IF(OR($A57="",$B57="",$C57=""),"",A57*'MPTO_working_3-way'!$I56)</f>
        <v>1.746127641697262</v>
      </c>
      <c r="F57" s="21">
        <f>IF(OR($A57="",$B57="",$C57=""),"",B57*'MPTO_working_3-way'!$I56)</f>
        <v>4.4474898167936141</v>
      </c>
      <c r="G57" s="22">
        <f>IF(OR($A57="",$B57="",$C57=""),"",C57*'MPTO_working_3-way'!$I56)</f>
        <v>4.8172580232706821</v>
      </c>
      <c r="H57" s="17"/>
      <c r="I57" s="21"/>
      <c r="J57" s="22"/>
      <c r="K57" s="17"/>
      <c r="L57" s="21"/>
      <c r="M57" s="22"/>
      <c r="N57" s="23">
        <f t="shared" si="4"/>
        <v>57.269581909142971</v>
      </c>
      <c r="O57" s="24">
        <f t="shared" si="5"/>
        <v>22.484593359247821</v>
      </c>
      <c r="P57" s="24">
        <f t="shared" si="6"/>
        <v>20.758697067279964</v>
      </c>
      <c r="Q57" t="s">
        <v>188</v>
      </c>
      <c r="R57" t="s">
        <v>181</v>
      </c>
      <c r="S57" t="s">
        <v>233</v>
      </c>
      <c r="AD57" s="37"/>
      <c r="AE57" s="37"/>
      <c r="AH57" s="37"/>
      <c r="AI57" s="37"/>
      <c r="AJ57" t="s">
        <v>211</v>
      </c>
    </row>
    <row r="58" spans="1:36" s="36" customFormat="1" ht="15" x14ac:dyDescent="0.25">
      <c r="A58">
        <v>6.07</v>
      </c>
      <c r="B58">
        <v>4.3099999999999996</v>
      </c>
      <c r="C58">
        <v>1.57</v>
      </c>
      <c r="D58" s="20">
        <f t="shared" si="0"/>
        <v>3.3705882443165969E-2</v>
      </c>
      <c r="E58" s="17">
        <f>IF(OR($A58="",$B58="",$C58=""),"",A58*'MPTO_working_3-way'!$I57)</f>
        <v>6.2384203280111024</v>
      </c>
      <c r="F58" s="21">
        <f>IF(OR($A58="",$B58="",$C58=""),"",B58*'MPTO_working_3-way'!$I57)</f>
        <v>4.4295867567920677</v>
      </c>
      <c r="G58" s="22">
        <f>IF(OR($A58="",$B58="",$C58=""),"",C58*'MPTO_working_3-way'!$I57)</f>
        <v>1.6135617652351617</v>
      </c>
      <c r="H58" s="17"/>
      <c r="I58" s="21"/>
      <c r="J58" s="22"/>
      <c r="K58" s="17"/>
      <c r="L58" s="21"/>
      <c r="M58" s="22"/>
      <c r="N58" s="23">
        <f t="shared" si="4"/>
        <v>16.029698985012352</v>
      </c>
      <c r="O58" s="24">
        <f t="shared" si="5"/>
        <v>22.575469336200694</v>
      </c>
      <c r="P58" s="24">
        <f t="shared" si="6"/>
        <v>61.974696075812084</v>
      </c>
      <c r="Q58" t="s">
        <v>215</v>
      </c>
      <c r="R58" t="s">
        <v>216</v>
      </c>
      <c r="S58" t="s">
        <v>233</v>
      </c>
      <c r="AD58" s="37"/>
      <c r="AE58" s="37"/>
      <c r="AH58" s="37"/>
      <c r="AI58" s="37"/>
      <c r="AJ58" t="s">
        <v>236</v>
      </c>
    </row>
    <row r="59" spans="1:36" s="36" customFormat="1" ht="15" x14ac:dyDescent="0.25">
      <c r="A59">
        <v>2.02</v>
      </c>
      <c r="B59">
        <v>3.63</v>
      </c>
      <c r="C59">
        <v>3.87</v>
      </c>
      <c r="D59" s="20">
        <f t="shared" si="0"/>
        <v>2.8929531430944344E-2</v>
      </c>
      <c r="E59" s="17">
        <f>IF(OR($A59="",$B59="",$C59=""),"",A59*'MPTO_working_3-way'!$I58)</f>
        <v>2.0854516209296445</v>
      </c>
      <c r="F59" s="21">
        <f>IF(OR($A59="",$B59="",$C59=""),"",B59*'MPTO_working_3-way'!$I58)</f>
        <v>3.7476185069181236</v>
      </c>
      <c r="G59" s="22">
        <f>IF(OR($A59="",$B59="",$C59=""),"",C59*'MPTO_working_3-way'!$I58)</f>
        <v>3.9953949371275863</v>
      </c>
      <c r="H59" s="17"/>
      <c r="I59" s="21"/>
      <c r="J59" s="22"/>
      <c r="K59" s="17"/>
      <c r="L59" s="21"/>
      <c r="M59" s="22"/>
      <c r="N59" s="23">
        <f t="shared" si="4"/>
        <v>47.951244227580013</v>
      </c>
      <c r="O59" s="24">
        <f t="shared" si="5"/>
        <v>26.683612490278684</v>
      </c>
      <c r="P59" s="24">
        <f t="shared" si="6"/>
        <v>25.028814816462951</v>
      </c>
      <c r="Q59" t="s">
        <v>217</v>
      </c>
      <c r="R59" t="s">
        <v>218</v>
      </c>
      <c r="S59" t="s">
        <v>233</v>
      </c>
      <c r="AD59" s="37"/>
      <c r="AE59" s="37"/>
      <c r="AH59" s="37"/>
      <c r="AI59" s="37"/>
      <c r="AJ59" t="s">
        <v>236</v>
      </c>
    </row>
    <row r="60" spans="1:36" s="36" customFormat="1" ht="15" x14ac:dyDescent="0.25">
      <c r="A60">
        <v>3.72</v>
      </c>
      <c r="B60">
        <v>3.36</v>
      </c>
      <c r="C60">
        <v>2.16</v>
      </c>
      <c r="D60" s="20">
        <f t="shared" si="0"/>
        <v>2.9399214883085723E-2</v>
      </c>
      <c r="E60" s="17">
        <f>IF(OR($A60="",$B60="",$C60=""),"",A60*'MPTO_working_3-way'!$I59)</f>
        <v>3.8453858826885776</v>
      </c>
      <c r="F60" s="21">
        <f>IF(OR($A60="",$B60="",$C60=""),"",B60*'MPTO_working_3-way'!$I59)</f>
        <v>3.4732517650090373</v>
      </c>
      <c r="G60" s="22">
        <f>IF(OR($A60="",$B60="",$C60=""),"",C60*'MPTO_working_3-way'!$I59)</f>
        <v>2.2328047060772387</v>
      </c>
      <c r="H60" s="17"/>
      <c r="I60" s="21"/>
      <c r="J60" s="22"/>
      <c r="K60" s="17"/>
      <c r="L60" s="21"/>
      <c r="M60" s="22"/>
      <c r="N60" s="23">
        <f t="shared" si="4"/>
        <v>26.005192469808264</v>
      </c>
      <c r="O60" s="24">
        <f t="shared" si="5"/>
        <v>28.791463091573437</v>
      </c>
      <c r="P60" s="24">
        <f t="shared" si="6"/>
        <v>44.786720364669783</v>
      </c>
      <c r="Q60" t="s">
        <v>219</v>
      </c>
      <c r="R60" t="s">
        <v>220</v>
      </c>
      <c r="S60" t="s">
        <v>233</v>
      </c>
      <c r="AD60" s="37"/>
      <c r="AE60" s="37"/>
      <c r="AH60" s="37"/>
      <c r="AI60" s="37"/>
      <c r="AJ60" t="s">
        <v>236</v>
      </c>
    </row>
    <row r="61" spans="1:36" s="36" customFormat="1" ht="15" x14ac:dyDescent="0.25">
      <c r="A61">
        <v>7.93</v>
      </c>
      <c r="B61">
        <v>5.12</v>
      </c>
      <c r="C61">
        <v>1.4</v>
      </c>
      <c r="D61" s="20">
        <f t="shared" si="0"/>
        <v>3.5701619077643798E-2</v>
      </c>
      <c r="E61" s="17">
        <f>IF(OR($A61="",$B61="",$C61=""),"",A61*'MPTO_working_3-way'!$I60)</f>
        <v>8.1594111842473875</v>
      </c>
      <c r="F61" s="21">
        <f>IF(OR($A61="",$B61="",$C61=""),"",B61*'MPTO_working_3-way'!$I60)</f>
        <v>5.268119200926435</v>
      </c>
      <c r="G61" s="22">
        <f>IF(OR($A61="",$B61="",$C61=""),"",C61*'MPTO_working_3-way'!$I60)</f>
        <v>1.4405013440033221</v>
      </c>
      <c r="H61" s="17"/>
      <c r="I61" s="21"/>
      <c r="J61" s="22"/>
      <c r="K61" s="17"/>
      <c r="L61" s="21"/>
      <c r="M61" s="22"/>
      <c r="N61" s="23">
        <f t="shared" si="4"/>
        <v>12.255786323535288</v>
      </c>
      <c r="O61" s="24">
        <f t="shared" si="5"/>
        <v>18.982106551881799</v>
      </c>
      <c r="P61" s="24">
        <f t="shared" si="6"/>
        <v>69.42027538973916</v>
      </c>
      <c r="Q61" t="s">
        <v>221</v>
      </c>
      <c r="R61" t="s">
        <v>222</v>
      </c>
      <c r="S61" t="s">
        <v>233</v>
      </c>
      <c r="AD61" s="37"/>
      <c r="AE61" s="37"/>
      <c r="AH61" s="37"/>
      <c r="AI61" s="37"/>
      <c r="AJ61" t="s">
        <v>236</v>
      </c>
    </row>
    <row r="62" spans="1:36" s="36" customFormat="1" ht="15" x14ac:dyDescent="0.25">
      <c r="A62">
        <v>1.96</v>
      </c>
      <c r="B62">
        <v>3.63</v>
      </c>
      <c r="C62">
        <v>4.1100000000000003</v>
      </c>
      <c r="D62" s="20">
        <f t="shared" si="0"/>
        <v>2.8995177729654875E-2</v>
      </c>
      <c r="E62" s="17">
        <f>IF(OR($A62="",$B62="",$C62=""),"",A62*'MPTO_working_3-way'!$I61)</f>
        <v>2.017622461170848</v>
      </c>
      <c r="F62" s="21">
        <f>IF(OR($A62="",$B62="",$C62=""),"",B62*'MPTO_working_3-way'!$I61)</f>
        <v>3.7367191500256012</v>
      </c>
      <c r="G62" s="22">
        <f>IF(OR($A62="",$B62="",$C62=""),"",C62*'MPTO_working_3-way'!$I61)</f>
        <v>4.2308307731694823</v>
      </c>
      <c r="H62" s="17"/>
      <c r="I62" s="21"/>
      <c r="J62" s="22"/>
      <c r="K62" s="17"/>
      <c r="L62" s="21"/>
      <c r="M62" s="22"/>
      <c r="N62" s="23">
        <f t="shared" si="4"/>
        <v>49.563286454478174</v>
      </c>
      <c r="O62" s="24">
        <f t="shared" si="5"/>
        <v>26.761443925833944</v>
      </c>
      <c r="P62" s="24">
        <f t="shared" si="6"/>
        <v>23.63601981770735</v>
      </c>
      <c r="Q62" t="s">
        <v>191</v>
      </c>
      <c r="R62" t="s">
        <v>194</v>
      </c>
      <c r="S62" t="s">
        <v>233</v>
      </c>
      <c r="AD62" s="37"/>
      <c r="AE62" s="37"/>
      <c r="AH62" s="37"/>
      <c r="AI62" s="37"/>
      <c r="AJ62" t="s">
        <v>132</v>
      </c>
    </row>
    <row r="63" spans="1:36" s="36" customFormat="1" ht="15" x14ac:dyDescent="0.25">
      <c r="A63">
        <v>3</v>
      </c>
      <c r="B63">
        <v>3.83</v>
      </c>
      <c r="C63">
        <v>2.31</v>
      </c>
      <c r="D63" s="20">
        <f t="shared" si="0"/>
        <v>2.7330371977891454E-2</v>
      </c>
      <c r="E63" s="17">
        <f>IF(OR($A63="",$B63="",$C63=""),"",A63*'MPTO_working_3-way'!$I62)</f>
        <v>3.1071048572329314</v>
      </c>
      <c r="F63" s="21">
        <f>IF(OR($A63="",$B63="",$C63=""),"",B63*'MPTO_working_3-way'!$I62)</f>
        <v>3.9667372010673758</v>
      </c>
      <c r="G63" s="22">
        <f>IF(OR($A63="",$B63="",$C63=""),"",C63*'MPTO_working_3-way'!$I62)</f>
        <v>2.3924707400693572</v>
      </c>
      <c r="H63" s="17"/>
      <c r="I63" s="21"/>
      <c r="J63" s="22"/>
      <c r="K63" s="17"/>
      <c r="L63" s="21"/>
      <c r="M63" s="22"/>
      <c r="N63" s="23">
        <f t="shared" si="4"/>
        <v>32.184301655353906</v>
      </c>
      <c r="O63" s="24">
        <f t="shared" si="5"/>
        <v>25.209635761373818</v>
      </c>
      <c r="P63" s="24">
        <f t="shared" si="6"/>
        <v>41.797794357602477</v>
      </c>
      <c r="Q63" t="s">
        <v>190</v>
      </c>
      <c r="R63" t="s">
        <v>202</v>
      </c>
      <c r="S63" t="s">
        <v>233</v>
      </c>
      <c r="AD63" s="37"/>
      <c r="AE63" s="37"/>
      <c r="AH63" s="37"/>
      <c r="AI63" s="37"/>
      <c r="AJ63" t="s">
        <v>132</v>
      </c>
    </row>
    <row r="64" spans="1:36" s="36" customFormat="1" ht="15" x14ac:dyDescent="0.25">
      <c r="A64">
        <v>2.34</v>
      </c>
      <c r="B64">
        <v>3.39</v>
      </c>
      <c r="C64">
        <v>3.28</v>
      </c>
      <c r="D64" s="20">
        <f t="shared" si="0"/>
        <v>2.7213726868378307E-2</v>
      </c>
      <c r="E64" s="17">
        <f>IF(OR($A64="",$B64="",$C64=""),"",A64*'MPTO_working_3-way'!$I63)</f>
        <v>2.4078487158873925</v>
      </c>
      <c r="F64" s="21">
        <f>IF(OR($A64="",$B64="",$C64=""),"",B64*'MPTO_working_3-way'!$I63)</f>
        <v>3.48829365250353</v>
      </c>
      <c r="G64" s="22">
        <f>IF(OR($A64="",$B64="",$C64=""),"",C64*'MPTO_working_3-way'!$I63)</f>
        <v>3.375104182953268</v>
      </c>
      <c r="H64" s="17"/>
      <c r="I64" s="21"/>
      <c r="J64" s="22"/>
      <c r="K64" s="17"/>
      <c r="L64" s="21"/>
      <c r="M64" s="22"/>
      <c r="N64" s="23">
        <f t="shared" si="4"/>
        <v>41.53084840429679</v>
      </c>
      <c r="O64" s="24">
        <f t="shared" si="5"/>
        <v>28.667311287921681</v>
      </c>
      <c r="P64" s="24">
        <f t="shared" si="6"/>
        <v>29.628715020138568</v>
      </c>
      <c r="Q64" t="s">
        <v>195</v>
      </c>
      <c r="R64" t="s">
        <v>198</v>
      </c>
      <c r="S64" t="s">
        <v>233</v>
      </c>
      <c r="AD64" s="37"/>
      <c r="AE64" s="37"/>
      <c r="AH64" s="37"/>
      <c r="AI64" s="37"/>
      <c r="AJ64" t="s">
        <v>132</v>
      </c>
    </row>
    <row r="65" spans="1:36" s="36" customFormat="1" ht="15" x14ac:dyDescent="0.25">
      <c r="A65">
        <v>2.54</v>
      </c>
      <c r="B65">
        <v>3.57</v>
      </c>
      <c r="C65">
        <v>2.82</v>
      </c>
      <c r="D65" s="20">
        <f t="shared" si="0"/>
        <v>2.8422761297516086E-2</v>
      </c>
      <c r="E65" s="17">
        <f>IF(OR($A65="",$B65="",$C65=""),"",A65*'MPTO_working_3-way'!$I64)</f>
        <v>2.6094191448238444</v>
      </c>
      <c r="F65" s="21">
        <f>IF(OR($A65="",$B65="",$C65=""),"",B65*'MPTO_working_3-way'!$I64)</f>
        <v>3.6675694279610722</v>
      </c>
      <c r="G65" s="22">
        <f>IF(OR($A65="",$B65="",$C65=""),"",C65*'MPTO_working_3-way'!$I64)</f>
        <v>2.8970716489776538</v>
      </c>
      <c r="H65" s="17"/>
      <c r="I65" s="21"/>
      <c r="J65" s="22"/>
      <c r="K65" s="17"/>
      <c r="L65" s="21"/>
      <c r="M65" s="22"/>
      <c r="N65" s="23">
        <f t="shared" si="4"/>
        <v>38.322704958444213</v>
      </c>
      <c r="O65" s="24">
        <f t="shared" si="5"/>
        <v>27.266014172114371</v>
      </c>
      <c r="P65" s="24">
        <f t="shared" si="6"/>
        <v>34.517613685974581</v>
      </c>
      <c r="Q65" t="s">
        <v>203</v>
      </c>
      <c r="R65" t="s">
        <v>204</v>
      </c>
      <c r="S65" t="s">
        <v>233</v>
      </c>
      <c r="AD65" s="37"/>
      <c r="AE65" s="37"/>
      <c r="AH65" s="37"/>
      <c r="AI65" s="37"/>
      <c r="AJ65" t="s">
        <v>132</v>
      </c>
    </row>
    <row r="66" spans="1:36" s="36" customFormat="1" ht="15" x14ac:dyDescent="0.25">
      <c r="A66">
        <v>2.2200000000000002</v>
      </c>
      <c r="B66">
        <v>3.68</v>
      </c>
      <c r="C66">
        <v>3.26</v>
      </c>
      <c r="D66" s="20">
        <f t="shared" si="0"/>
        <v>2.8938047142901713E-2</v>
      </c>
      <c r="E66" s="17">
        <f>IF(OR($A66="",$B66="",$C66=""),"",A66*'MPTO_working_3-way'!$I65)</f>
        <v>2.2804144736478</v>
      </c>
      <c r="F66" s="21">
        <f>IF(OR($A66="",$B66="",$C66=""),"",B66*'MPTO_working_3-way'!$I65)</f>
        <v>3.7801465148756321</v>
      </c>
      <c r="G66" s="22">
        <f>IF(OR($A66="",$B66="",$C66=""),"",C66*'MPTO_working_3-way'!$I65)</f>
        <v>3.3487167495909129</v>
      </c>
      <c r="H66" s="17"/>
      <c r="I66" s="21"/>
      <c r="J66" s="22"/>
      <c r="K66" s="17"/>
      <c r="L66" s="21"/>
      <c r="M66" s="22"/>
      <c r="N66" s="23">
        <f t="shared" si="4"/>
        <v>43.851677471612369</v>
      </c>
      <c r="O66" s="24">
        <f t="shared" si="5"/>
        <v>26.454001083418333</v>
      </c>
      <c r="P66" s="24">
        <f t="shared" si="6"/>
        <v>29.862185272079589</v>
      </c>
      <c r="Q66" t="s">
        <v>192</v>
      </c>
      <c r="R66" t="s">
        <v>200</v>
      </c>
      <c r="S66" t="s">
        <v>233</v>
      </c>
      <c r="AD66" s="37"/>
      <c r="AE66" s="37"/>
      <c r="AH66" s="37"/>
      <c r="AI66" s="37"/>
      <c r="AJ66" t="s">
        <v>132</v>
      </c>
    </row>
    <row r="67" spans="1:36" s="36" customFormat="1" ht="15" x14ac:dyDescent="0.25">
      <c r="A67">
        <v>1.85</v>
      </c>
      <c r="B67">
        <v>3.78</v>
      </c>
      <c r="C67">
        <v>4.41</v>
      </c>
      <c r="D67" s="20">
        <f t="shared" si="0"/>
        <v>3.1848174705317422E-2</v>
      </c>
      <c r="E67" s="17">
        <f>IF(OR($A67="",$B67="",$C67=""),"",A67*'MPTO_working_3-way'!$I66)</f>
        <v>1.9025821084004049</v>
      </c>
      <c r="F67" s="21">
        <f>IF(OR($A67="",$B67="",$C67=""),"",B67*'MPTO_working_3-way'!$I66)</f>
        <v>3.8874380377046105</v>
      </c>
      <c r="G67" s="22">
        <f>IF(OR($A67="",$B67="",$C67=""),"",C67*'MPTO_working_3-way'!$I66)</f>
        <v>4.5353443773220459</v>
      </c>
      <c r="H67" s="17"/>
      <c r="I67" s="21"/>
      <c r="J67" s="22"/>
      <c r="K67" s="17"/>
      <c r="L67" s="21"/>
      <c r="M67" s="22"/>
      <c r="N67" s="23">
        <f t="shared" si="4"/>
        <v>52.560149471853791</v>
      </c>
      <c r="O67" s="24">
        <f t="shared" si="5"/>
        <v>25.723882678023678</v>
      </c>
      <c r="P67" s="24">
        <f t="shared" si="6"/>
        <v>22.049042295448867</v>
      </c>
      <c r="Q67" t="s">
        <v>201</v>
      </c>
      <c r="R67" t="s">
        <v>193</v>
      </c>
      <c r="S67" t="s">
        <v>233</v>
      </c>
      <c r="AD67" s="37"/>
      <c r="AE67" s="37"/>
      <c r="AH67" s="37"/>
      <c r="AI67" s="37"/>
      <c r="AJ67" t="s">
        <v>132</v>
      </c>
    </row>
    <row r="68" spans="1:36" s="36" customFormat="1" ht="15" x14ac:dyDescent="0.25">
      <c r="A68">
        <v>2.19</v>
      </c>
      <c r="B68">
        <v>3.52</v>
      </c>
      <c r="C68">
        <v>3.47</v>
      </c>
      <c r="D68" s="20">
        <f t="shared" ref="D68:D79" si="7">IF(OR($A68="",$B68="",$C68=""),"",(1/A68)+(1/B68)+(1/C68)-1)</f>
        <v>2.8896351697464961E-2</v>
      </c>
      <c r="E68" s="17">
        <f>IF(OR($A68="",$B68="",$C68=""),"",A68*'MPTO_working_3-way'!$I67)</f>
        <v>2.2533743232429546</v>
      </c>
      <c r="F68" s="21">
        <f>IF(OR($A68="",$B68="",$C68=""),"",B68*'MPTO_working_3-way'!$I67)</f>
        <v>3.6218619259430143</v>
      </c>
      <c r="G68" s="22">
        <f>IF(OR($A68="",$B68="",$C68=""),"",C68*'MPTO_working_3-way'!$I67)</f>
        <v>3.5704150235858689</v>
      </c>
      <c r="H68" s="17"/>
      <c r="I68" s="21"/>
      <c r="J68" s="22"/>
      <c r="K68" s="17"/>
      <c r="L68" s="21"/>
      <c r="M68" s="22"/>
      <c r="N68" s="23">
        <f t="shared" si="4"/>
        <v>44.377890956032779</v>
      </c>
      <c r="O68" s="24">
        <f t="shared" si="5"/>
        <v>27.610108293668116</v>
      </c>
      <c r="P68" s="24">
        <f t="shared" si="6"/>
        <v>28.007948470810312</v>
      </c>
      <c r="Q68" t="s">
        <v>176</v>
      </c>
      <c r="R68" t="s">
        <v>206</v>
      </c>
      <c r="S68" t="s">
        <v>233</v>
      </c>
      <c r="AD68" s="37"/>
      <c r="AE68" s="37"/>
      <c r="AH68" s="37"/>
      <c r="AI68" s="37"/>
      <c r="AJ68" t="s">
        <v>132</v>
      </c>
    </row>
    <row r="69" spans="1:36" s="36" customFormat="1" ht="15" x14ac:dyDescent="0.25">
      <c r="A69">
        <v>1.97</v>
      </c>
      <c r="B69">
        <v>3.81</v>
      </c>
      <c r="C69">
        <v>3.88</v>
      </c>
      <c r="D69" s="20">
        <f t="shared" si="7"/>
        <v>2.7813363561906002E-2</v>
      </c>
      <c r="E69" s="17">
        <f>IF(OR($A69="",$B69="",$C69=""),"",A69*'MPTO_working_3-way'!$I68)</f>
        <v>2.0327409041694753</v>
      </c>
      <c r="F69" s="21">
        <f>IF(OR($A69="",$B69="",$C69=""),"",B69*'MPTO_working_3-way'!$I68)</f>
        <v>3.9313415456272596</v>
      </c>
      <c r="G69" s="22">
        <f>IF(OR($A69="",$B69="",$C69=""),"",C69*'MPTO_working_3-way'!$I68)</f>
        <v>4.0035709178566314</v>
      </c>
      <c r="H69" s="17"/>
      <c r="I69" s="21"/>
      <c r="J69" s="22"/>
      <c r="K69" s="17"/>
      <c r="L69" s="21"/>
      <c r="M69" s="22"/>
      <c r="N69" s="23">
        <f t="shared" ref="N69:N79" si="8">(1/E69)* 100</f>
        <v>49.194661156709188</v>
      </c>
      <c r="O69" s="24">
        <f t="shared" ref="O69:O79" si="9">(1/F69)* 100</f>
        <v>25.436609574466431</v>
      </c>
      <c r="P69" s="24">
        <f t="shared" ref="P69:P79" si="10">(1/G69)* 100</f>
        <v>24.977701669772447</v>
      </c>
      <c r="Q69" t="s">
        <v>175</v>
      </c>
      <c r="R69" t="s">
        <v>189</v>
      </c>
      <c r="S69" t="s">
        <v>233</v>
      </c>
      <c r="AD69" s="37"/>
      <c r="AE69" s="37"/>
      <c r="AH69" s="37"/>
      <c r="AI69" s="37"/>
      <c r="AJ69" t="s">
        <v>132</v>
      </c>
    </row>
    <row r="70" spans="1:36" s="36" customFormat="1" ht="15" x14ac:dyDescent="0.25">
      <c r="A70">
        <v>2.59</v>
      </c>
      <c r="B70">
        <v>3.48</v>
      </c>
      <c r="C70">
        <v>2.78</v>
      </c>
      <c r="D70" s="20">
        <f t="shared" si="7"/>
        <v>3.3168938155293981E-2</v>
      </c>
      <c r="E70" s="17">
        <f>IF(OR($A70="",$B70="",$C70=""),"",A70*'MPTO_working_3-way'!$I69)</f>
        <v>2.6648415508964343</v>
      </c>
      <c r="F70" s="21">
        <f>IF(OR($A70="",$B70="",$C70=""),"",B70*'MPTO_working_3-way'!$I69)</f>
        <v>3.5805593039071781</v>
      </c>
      <c r="G70" s="22">
        <f>IF(OR($A70="",$B70="",$C70=""),"",C70*'MPTO_working_3-way'!$I69)</f>
        <v>2.8603318577189523</v>
      </c>
      <c r="H70" s="17"/>
      <c r="I70" s="21"/>
      <c r="J70" s="22"/>
      <c r="K70" s="17"/>
      <c r="L70" s="21"/>
      <c r="M70" s="22"/>
      <c r="N70" s="23">
        <f t="shared" si="8"/>
        <v>37.52568326862086</v>
      </c>
      <c r="O70" s="24">
        <f t="shared" si="9"/>
        <v>27.928597605094264</v>
      </c>
      <c r="P70" s="24">
        <f t="shared" si="10"/>
        <v>34.960978297024482</v>
      </c>
      <c r="Q70" t="s">
        <v>196</v>
      </c>
      <c r="R70" t="s">
        <v>205</v>
      </c>
      <c r="S70" t="s">
        <v>233</v>
      </c>
      <c r="AD70" s="37"/>
      <c r="AE70" s="37"/>
      <c r="AH70" s="37"/>
      <c r="AI70" s="37"/>
      <c r="AJ70" t="s">
        <v>132</v>
      </c>
    </row>
    <row r="71" spans="1:36" s="36" customFormat="1" ht="15" x14ac:dyDescent="0.25">
      <c r="A71">
        <v>1.84</v>
      </c>
      <c r="B71">
        <v>3.45</v>
      </c>
      <c r="C71">
        <v>4.6900000000000004</v>
      </c>
      <c r="D71" s="20">
        <f t="shared" si="7"/>
        <v>4.6552949538024135E-2</v>
      </c>
      <c r="E71" s="17">
        <f>IF(OR($A71="",$B71="",$C71=""),"",A71*'MPTO_working_3-way'!$I70)</f>
        <v>1.8911765889539072</v>
      </c>
      <c r="F71" s="21">
        <f>IF(OR($A71="",$B71="",$C71=""),"",B71*'MPTO_working_3-way'!$I70)</f>
        <v>3.5459561042885759</v>
      </c>
      <c r="G71" s="22">
        <f>IF(OR($A71="",$B71="",$C71=""),"",C71*'MPTO_working_3-way'!$I70)</f>
        <v>4.8204446751053398</v>
      </c>
      <c r="H71" s="17"/>
      <c r="I71" s="21"/>
      <c r="J71" s="22"/>
      <c r="K71" s="17"/>
      <c r="L71" s="21"/>
      <c r="M71" s="22"/>
      <c r="N71" s="23">
        <f t="shared" si="8"/>
        <v>52.877135104191616</v>
      </c>
      <c r="O71" s="24">
        <f t="shared" si="9"/>
        <v>28.20113872223553</v>
      </c>
      <c r="P71" s="24">
        <f t="shared" si="10"/>
        <v>20.744974113371548</v>
      </c>
      <c r="Q71" t="s">
        <v>125</v>
      </c>
      <c r="R71" t="s">
        <v>110</v>
      </c>
      <c r="S71" t="s">
        <v>234</v>
      </c>
      <c r="AD71" s="37"/>
      <c r="AE71" s="37"/>
      <c r="AH71" s="37"/>
      <c r="AI71" s="37"/>
      <c r="AJ71" t="s">
        <v>130</v>
      </c>
    </row>
    <row r="72" spans="1:36" s="36" customFormat="1" ht="15" x14ac:dyDescent="0.25">
      <c r="A72">
        <v>3.1</v>
      </c>
      <c r="B72">
        <v>3.13</v>
      </c>
      <c r="C72">
        <v>2.48</v>
      </c>
      <c r="D72" s="20">
        <f t="shared" si="7"/>
        <v>4.529526950427698E-2</v>
      </c>
      <c r="E72" s="17">
        <f>IF(OR($A72="",$B72="",$C72=""),"",A72*'MPTO_working_3-way'!$I71)</f>
        <v>3.2028237082814113</v>
      </c>
      <c r="F72" s="21">
        <f>IF(OR($A72="",$B72="",$C72=""),"",B72*'MPTO_working_3-way'!$I71)</f>
        <v>3.23381877642607</v>
      </c>
      <c r="G72" s="22">
        <f>IF(OR($A72="",$B72="",$C72=""),"",C72*'MPTO_working_3-way'!$I71)</f>
        <v>2.5622589666251292</v>
      </c>
      <c r="H72" s="17"/>
      <c r="I72" s="21"/>
      <c r="J72" s="22"/>
      <c r="K72" s="17"/>
      <c r="L72" s="21"/>
      <c r="M72" s="22"/>
      <c r="N72" s="23">
        <f t="shared" si="8"/>
        <v>31.222449035029324</v>
      </c>
      <c r="O72" s="24">
        <f t="shared" si="9"/>
        <v>30.923192335013074</v>
      </c>
      <c r="P72" s="24">
        <f t="shared" si="10"/>
        <v>39.028061293786656</v>
      </c>
      <c r="Q72" t="s">
        <v>83</v>
      </c>
      <c r="R72" t="s">
        <v>81</v>
      </c>
      <c r="S72" t="s">
        <v>234</v>
      </c>
      <c r="AD72" s="37"/>
      <c r="AE72" s="37"/>
      <c r="AH72" s="37"/>
      <c r="AI72" s="37"/>
      <c r="AJ72" t="s">
        <v>130</v>
      </c>
    </row>
    <row r="73" spans="1:36" s="36" customFormat="1" ht="15" x14ac:dyDescent="0.25">
      <c r="A73">
        <v>4.74</v>
      </c>
      <c r="B73">
        <v>3.54</v>
      </c>
      <c r="C73">
        <v>1.83</v>
      </c>
      <c r="D73" s="20">
        <f t="shared" si="7"/>
        <v>3.9904427272929643E-2</v>
      </c>
      <c r="E73" s="17">
        <f>IF(OR($A73="",$B73="",$C73=""),"",A73*'MPTO_working_3-way'!$I72)</f>
        <v>4.9606609808102347</v>
      </c>
      <c r="F73" s="21">
        <f>IF(OR($A73="",$B73="",$C73=""),"",B73*'MPTO_working_3-way'!$I72)</f>
        <v>3.7047974413646054</v>
      </c>
      <c r="G73" s="22">
        <f>IF(OR($A73="",$B73="",$C73=""),"",C73*'MPTO_working_3-way'!$I72)</f>
        <v>1.9151918976545843</v>
      </c>
      <c r="H73" s="17"/>
      <c r="I73" s="21"/>
      <c r="J73" s="22"/>
      <c r="K73" s="17"/>
      <c r="L73" s="21"/>
      <c r="M73" s="22"/>
      <c r="N73" s="23">
        <f t="shared" si="8"/>
        <v>20.158603941458384</v>
      </c>
      <c r="O73" s="24">
        <f t="shared" si="9"/>
        <v>26.99202900635953</v>
      </c>
      <c r="P73" s="24">
        <f t="shared" si="10"/>
        <v>52.214088897547938</v>
      </c>
      <c r="Q73" t="s">
        <v>149</v>
      </c>
      <c r="R73" t="s">
        <v>148</v>
      </c>
      <c r="S73" t="s">
        <v>234</v>
      </c>
      <c r="AD73" s="37"/>
      <c r="AE73" s="37"/>
      <c r="AH73" s="37"/>
      <c r="AI73" s="37"/>
      <c r="AJ73" t="s">
        <v>209</v>
      </c>
    </row>
    <row r="74" spans="1:36" s="36" customFormat="1" ht="15" x14ac:dyDescent="0.25">
      <c r="A74">
        <v>1.36</v>
      </c>
      <c r="B74">
        <v>5.24</v>
      </c>
      <c r="C74">
        <v>8.93</v>
      </c>
      <c r="D74" s="20">
        <f t="shared" si="7"/>
        <v>3.8115895170288683E-2</v>
      </c>
      <c r="E74" s="17">
        <f>IF(OR($A74="",$B74="",$C74=""),"",A74*'MPTO_working_3-way'!$I73)</f>
        <v>1.4216015665258168</v>
      </c>
      <c r="F74" s="21">
        <f>IF(OR($A74="",$B74="",$C74=""),"",B74*'MPTO_working_3-way'!$I73)</f>
        <v>5.4773472122024112</v>
      </c>
      <c r="G74" s="22">
        <f>IF(OR($A74="",$B74="",$C74=""),"",C74*'MPTO_working_3-way'!$I73)</f>
        <v>9.3344867566731935</v>
      </c>
      <c r="H74" s="17"/>
      <c r="I74" s="21"/>
      <c r="J74" s="22"/>
      <c r="K74" s="17"/>
      <c r="L74" s="21"/>
      <c r="M74" s="22"/>
      <c r="N74" s="23">
        <f t="shared" si="8"/>
        <v>70.343197668517732</v>
      </c>
      <c r="O74" s="24">
        <f t="shared" si="9"/>
        <v>18.257013135340483</v>
      </c>
      <c r="P74" s="24">
        <f t="shared" si="10"/>
        <v>10.712961794981425</v>
      </c>
      <c r="Q74" t="s">
        <v>223</v>
      </c>
      <c r="R74" t="s">
        <v>224</v>
      </c>
      <c r="S74" t="s">
        <v>234</v>
      </c>
      <c r="AD74" s="37"/>
      <c r="AE74" s="37"/>
      <c r="AH74" s="37"/>
      <c r="AI74" s="37"/>
      <c r="AJ74" t="s">
        <v>236</v>
      </c>
    </row>
    <row r="75" spans="1:36" s="36" customFormat="1" ht="15" x14ac:dyDescent="0.25">
      <c r="A75">
        <v>1.88</v>
      </c>
      <c r="B75">
        <v>3.52</v>
      </c>
      <c r="C75">
        <v>4.58</v>
      </c>
      <c r="D75" s="20">
        <f t="shared" si="7"/>
        <v>3.4346414061642294E-2</v>
      </c>
      <c r="E75" s="17">
        <f>IF(OR($A75="",$B75="",$C75=""),"",A75*'MPTO_working_3-way'!$I74)</f>
        <v>1.9550203232731076</v>
      </c>
      <c r="F75" s="21">
        <f>IF(OR($A75="",$B75="",$C75=""),"",B75*'MPTO_working_3-way'!$I74)</f>
        <v>3.6604635840007123</v>
      </c>
      <c r="G75" s="22">
        <f>IF(OR($A75="",$B75="",$C75=""),"",C75*'MPTO_working_3-way'!$I74)</f>
        <v>4.762762276910018</v>
      </c>
      <c r="H75" s="17"/>
      <c r="I75" s="21"/>
      <c r="J75" s="22"/>
      <c r="K75" s="17"/>
      <c r="L75" s="21"/>
      <c r="M75" s="22"/>
      <c r="N75" s="23">
        <f t="shared" si="8"/>
        <v>51.150363405214819</v>
      </c>
      <c r="O75" s="24">
        <f t="shared" si="9"/>
        <v>27.31894409142155</v>
      </c>
      <c r="P75" s="24">
        <f t="shared" si="10"/>
        <v>20.996219039695163</v>
      </c>
      <c r="Q75" t="s">
        <v>225</v>
      </c>
      <c r="R75" t="s">
        <v>226</v>
      </c>
      <c r="S75" t="s">
        <v>234</v>
      </c>
      <c r="AD75" s="37"/>
      <c r="AE75" s="37"/>
      <c r="AH75" s="37"/>
      <c r="AI75" s="37"/>
      <c r="AJ75" t="s">
        <v>236</v>
      </c>
    </row>
    <row r="76" spans="1:36" s="36" customFormat="1" ht="15" x14ac:dyDescent="0.25">
      <c r="A76">
        <v>1.23</v>
      </c>
      <c r="B76">
        <v>6.48</v>
      </c>
      <c r="C76">
        <v>13.45</v>
      </c>
      <c r="D76" s="20">
        <f t="shared" si="7"/>
        <v>4.1678560114803975E-2</v>
      </c>
      <c r="E76" s="17">
        <f>IF(OR($A76="",$B76="",$C76=""),"",A76*'MPTO_working_3-way'!$I75)</f>
        <v>1.276882551059455</v>
      </c>
      <c r="F76" s="21">
        <f>IF(OR($A76="",$B76="",$C76=""),"",B76*'MPTO_working_3-way'!$I75)</f>
        <v>6.726991000703471</v>
      </c>
      <c r="G76" s="22">
        <f>IF(OR($A76="",$B76="",$C76=""),"",C76*'MPTO_working_3-way'!$I75)</f>
        <v>13.962658790040383</v>
      </c>
      <c r="H76" s="17"/>
      <c r="I76" s="21"/>
      <c r="J76" s="22"/>
      <c r="K76" s="17"/>
      <c r="L76" s="21"/>
      <c r="M76" s="22"/>
      <c r="N76" s="23">
        <f t="shared" si="8"/>
        <v>78.315738528205273</v>
      </c>
      <c r="O76" s="24">
        <f t="shared" si="9"/>
        <v>14.86548740581674</v>
      </c>
      <c r="P76" s="24">
        <f t="shared" si="10"/>
        <v>7.1619597315756494</v>
      </c>
      <c r="Q76" t="s">
        <v>227</v>
      </c>
      <c r="R76" t="s">
        <v>228</v>
      </c>
      <c r="S76" t="s">
        <v>234</v>
      </c>
      <c r="AD76" s="37"/>
      <c r="AE76" s="37"/>
      <c r="AH76" s="37"/>
      <c r="AI76" s="37"/>
      <c r="AJ76" t="s">
        <v>236</v>
      </c>
    </row>
    <row r="77" spans="1:36" s="36" customFormat="1" ht="15" x14ac:dyDescent="0.25">
      <c r="A77">
        <v>3.01</v>
      </c>
      <c r="B77">
        <v>3.52</v>
      </c>
      <c r="C77">
        <v>2.4</v>
      </c>
      <c r="D77" s="20">
        <f t="shared" si="7"/>
        <v>3.2983489378838327E-2</v>
      </c>
      <c r="E77" s="17">
        <f>IF(OR($A77="",$B77="",$C77=""),"",A77*'MPTO_working_3-way'!$I76)</f>
        <v>3.113382706325543</v>
      </c>
      <c r="F77" s="21">
        <f>IF(OR($A77="",$B77="",$C77=""),"",B77*'MPTO_working_3-way'!$I76)</f>
        <v>3.6408993774969809</v>
      </c>
      <c r="G77" s="22">
        <f>IF(OR($A77="",$B77="",$C77=""),"",C77*'MPTO_working_3-way'!$I76)</f>
        <v>2.4824313937479414</v>
      </c>
      <c r="H77" s="17"/>
      <c r="I77" s="21"/>
      <c r="J77" s="22"/>
      <c r="K77" s="17"/>
      <c r="L77" s="21"/>
      <c r="M77" s="22"/>
      <c r="N77" s="23">
        <f t="shared" si="8"/>
        <v>32.119404979293847</v>
      </c>
      <c r="O77" s="24">
        <f t="shared" si="9"/>
        <v>27.465741189680248</v>
      </c>
      <c r="P77" s="24">
        <f t="shared" si="10"/>
        <v>40.283087078197696</v>
      </c>
      <c r="Q77" t="s">
        <v>229</v>
      </c>
      <c r="R77" t="s">
        <v>230</v>
      </c>
      <c r="S77" t="s">
        <v>234</v>
      </c>
      <c r="AD77" s="37"/>
      <c r="AE77" s="37"/>
      <c r="AH77" s="37"/>
      <c r="AI77" s="37"/>
      <c r="AJ77" t="s">
        <v>236</v>
      </c>
    </row>
    <row r="78" spans="1:36" s="36" customFormat="1" ht="15" x14ac:dyDescent="0.25">
      <c r="A78">
        <v>2.66</v>
      </c>
      <c r="B78">
        <v>3.67</v>
      </c>
      <c r="C78">
        <v>2.64</v>
      </c>
      <c r="D78" s="20">
        <f t="shared" si="7"/>
        <v>2.7207292444636488E-2</v>
      </c>
      <c r="E78" s="17">
        <f>IF(OR($A78="",$B78="",$C78=""),"",A78*'MPTO_working_3-way'!$I77)</f>
        <v>2.7708649699053787</v>
      </c>
      <c r="F78" s="21">
        <f>IF(OR($A78="",$B78="",$C78=""),"",B78*'MPTO_working_3-way'!$I77)</f>
        <v>3.8229603156213305</v>
      </c>
      <c r="G78" s="22">
        <f>IF(OR($A78="",$B78="",$C78=""),"",C78*'MPTO_working_3-way'!$I77)</f>
        <v>2.7500313987030824</v>
      </c>
      <c r="H78" s="17"/>
      <c r="I78" s="21"/>
      <c r="J78" s="22"/>
      <c r="K78" s="17"/>
      <c r="L78" s="21"/>
      <c r="M78" s="22"/>
      <c r="N78" s="23">
        <f t="shared" si="8"/>
        <v>36.089813500877618</v>
      </c>
      <c r="O78" s="24">
        <f t="shared" si="9"/>
        <v>26.157739485649721</v>
      </c>
      <c r="P78" s="24">
        <f t="shared" si="10"/>
        <v>36.363221178914571</v>
      </c>
      <c r="Q78" t="s">
        <v>137</v>
      </c>
      <c r="R78" t="s">
        <v>133</v>
      </c>
      <c r="S78" t="s">
        <v>234</v>
      </c>
      <c r="AD78" s="37"/>
      <c r="AE78" s="37"/>
      <c r="AH78" s="37"/>
      <c r="AI78" s="37"/>
      <c r="AJ78" t="s">
        <v>132</v>
      </c>
    </row>
    <row r="79" spans="1:36" s="36" customFormat="1" ht="15" x14ac:dyDescent="0.25">
      <c r="A79">
        <v>2.77</v>
      </c>
      <c r="B79">
        <v>3.19</v>
      </c>
      <c r="C79">
        <v>2.71</v>
      </c>
      <c r="D79" s="20">
        <f t="shared" si="7"/>
        <v>4.3494144186261519E-2</v>
      </c>
      <c r="E79" s="17">
        <f>IF(OR($A79="",$B79="",$C79=""),"",A79*'MPTO_working_3-way'!$I78)</f>
        <v>2.8613642655793821</v>
      </c>
      <c r="F79" s="21">
        <f>IF(OR($A79="",$B79="",$C79=""),"",B79*'MPTO_working_3-way'!$I78)</f>
        <v>3.295217331118494</v>
      </c>
      <c r="G79" s="22">
        <f>IF(OR($A79="",$B79="",$C79=""),"",C79*'MPTO_working_3-way'!$I78)</f>
        <v>2.7993852562166519</v>
      </c>
      <c r="H79" s="17"/>
      <c r="I79" s="21"/>
      <c r="J79" s="22"/>
      <c r="K79" s="17"/>
      <c r="L79" s="21"/>
      <c r="M79" s="22"/>
      <c r="N79" s="23">
        <f t="shared" si="8"/>
        <v>34.948364038421914</v>
      </c>
      <c r="O79" s="24">
        <f t="shared" si="9"/>
        <v>30.347012033363228</v>
      </c>
      <c r="P79" s="24">
        <f t="shared" si="10"/>
        <v>35.722128555877745</v>
      </c>
      <c r="Q79" t="s">
        <v>80</v>
      </c>
      <c r="R79" t="s">
        <v>86</v>
      </c>
      <c r="S79" t="s">
        <v>235</v>
      </c>
      <c r="AD79" s="37"/>
      <c r="AE79" s="37"/>
      <c r="AH79" s="37"/>
      <c r="AI79" s="37"/>
      <c r="AJ79" t="s">
        <v>130</v>
      </c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2022-06-27T18:50:01Z</dcterms:modified>
</cp:coreProperties>
</file>