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20490" windowHeight="7350" activeTab="1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E266" i="3" l="1"/>
  <c r="F266" i="3"/>
  <c r="G266" i="3"/>
  <c r="H266" i="3"/>
  <c r="I266" i="3"/>
  <c r="J266" i="3"/>
  <c r="K266" i="3"/>
  <c r="L266" i="3"/>
  <c r="E267" i="3"/>
  <c r="F267" i="3"/>
  <c r="K267" i="3" s="1"/>
  <c r="G267" i="3"/>
  <c r="H267" i="3"/>
  <c r="L267" i="3" s="1"/>
  <c r="I267" i="3"/>
  <c r="J267" i="3"/>
  <c r="E268" i="3"/>
  <c r="F268" i="3"/>
  <c r="G268" i="3"/>
  <c r="H268" i="3"/>
  <c r="I268" i="3"/>
  <c r="J268" i="3"/>
  <c r="E269" i="3"/>
  <c r="F269" i="3"/>
  <c r="G269" i="3"/>
  <c r="H269" i="3"/>
  <c r="I269" i="3"/>
  <c r="J269" i="3"/>
  <c r="L269" i="3"/>
  <c r="E270" i="3"/>
  <c r="F270" i="3"/>
  <c r="K270" i="3" s="1"/>
  <c r="G270" i="3"/>
  <c r="H270" i="3"/>
  <c r="I270" i="3"/>
  <c r="J270" i="3"/>
  <c r="L270" i="3" s="1"/>
  <c r="E271" i="3"/>
  <c r="F271" i="3"/>
  <c r="G271" i="3"/>
  <c r="H271" i="3"/>
  <c r="L271" i="3" s="1"/>
  <c r="I271" i="3"/>
  <c r="J271" i="3"/>
  <c r="E272" i="3"/>
  <c r="F272" i="3"/>
  <c r="G272" i="3"/>
  <c r="H272" i="3"/>
  <c r="I272" i="3"/>
  <c r="J272" i="3"/>
  <c r="E273" i="3"/>
  <c r="F273" i="3"/>
  <c r="G273" i="3"/>
  <c r="H273" i="3"/>
  <c r="I273" i="3"/>
  <c r="J273" i="3"/>
  <c r="L273" i="3"/>
  <c r="E274" i="3"/>
  <c r="F274" i="3"/>
  <c r="G274" i="3"/>
  <c r="H274" i="3"/>
  <c r="I274" i="3"/>
  <c r="J274" i="3"/>
  <c r="L274" i="3" s="1"/>
  <c r="E275" i="3"/>
  <c r="F275" i="3"/>
  <c r="G275" i="3"/>
  <c r="H275" i="3"/>
  <c r="I275" i="3"/>
  <c r="J275" i="3"/>
  <c r="L275" i="3" s="1"/>
  <c r="E276" i="3"/>
  <c r="F276" i="3"/>
  <c r="G276" i="3"/>
  <c r="H276" i="3"/>
  <c r="I276" i="3"/>
  <c r="J276" i="3"/>
  <c r="L276" i="3" s="1"/>
  <c r="E277" i="3"/>
  <c r="F277" i="3"/>
  <c r="G277" i="3"/>
  <c r="H277" i="3"/>
  <c r="I277" i="3"/>
  <c r="J277" i="3"/>
  <c r="L277" i="3" s="1"/>
  <c r="E278" i="3"/>
  <c r="F278" i="3"/>
  <c r="G278" i="3"/>
  <c r="H278" i="3"/>
  <c r="I278" i="3"/>
  <c r="J278" i="3"/>
  <c r="L278" i="3" s="1"/>
  <c r="E279" i="3"/>
  <c r="F279" i="3"/>
  <c r="G279" i="3"/>
  <c r="H279" i="3"/>
  <c r="I279" i="3"/>
  <c r="J279" i="3"/>
  <c r="L279" i="3" s="1"/>
  <c r="E280" i="3"/>
  <c r="F280" i="3"/>
  <c r="G280" i="3"/>
  <c r="H280" i="3"/>
  <c r="L280" i="3" s="1"/>
  <c r="I280" i="3"/>
  <c r="J280" i="3"/>
  <c r="E281" i="3"/>
  <c r="F281" i="3"/>
  <c r="G281" i="3"/>
  <c r="H281" i="3"/>
  <c r="I281" i="3"/>
  <c r="J281" i="3"/>
  <c r="E282" i="3"/>
  <c r="F282" i="3"/>
  <c r="G282" i="3"/>
  <c r="H282" i="3"/>
  <c r="I282" i="3"/>
  <c r="J282" i="3"/>
  <c r="L282" i="3"/>
  <c r="E283" i="3"/>
  <c r="F283" i="3"/>
  <c r="G283" i="3"/>
  <c r="H283" i="3"/>
  <c r="I283" i="3"/>
  <c r="J283" i="3"/>
  <c r="L283" i="3" s="1"/>
  <c r="E284" i="3"/>
  <c r="F284" i="3"/>
  <c r="G284" i="3"/>
  <c r="H284" i="3"/>
  <c r="L284" i="3" s="1"/>
  <c r="I284" i="3"/>
  <c r="J284" i="3"/>
  <c r="E285" i="3"/>
  <c r="F285" i="3"/>
  <c r="G285" i="3"/>
  <c r="H285" i="3"/>
  <c r="I285" i="3"/>
  <c r="J285" i="3"/>
  <c r="E286" i="3"/>
  <c r="F286" i="3"/>
  <c r="G286" i="3"/>
  <c r="H286" i="3"/>
  <c r="I286" i="3"/>
  <c r="J286" i="3"/>
  <c r="E287" i="3"/>
  <c r="F287" i="3"/>
  <c r="G287" i="3"/>
  <c r="H287" i="3"/>
  <c r="I287" i="3"/>
  <c r="J287" i="3"/>
  <c r="E288" i="3"/>
  <c r="F288" i="3"/>
  <c r="G288" i="3"/>
  <c r="H288" i="3"/>
  <c r="I288" i="3"/>
  <c r="J288" i="3"/>
  <c r="E289" i="3"/>
  <c r="F289" i="3"/>
  <c r="G289" i="3"/>
  <c r="H289" i="3"/>
  <c r="I289" i="3"/>
  <c r="J289" i="3"/>
  <c r="L289" i="3"/>
  <c r="E290" i="3"/>
  <c r="F290" i="3"/>
  <c r="G290" i="3"/>
  <c r="H290" i="3"/>
  <c r="I290" i="3"/>
  <c r="J290" i="3"/>
  <c r="L290" i="3" s="1"/>
  <c r="E291" i="3"/>
  <c r="F291" i="3"/>
  <c r="G291" i="3"/>
  <c r="H291" i="3"/>
  <c r="L291" i="3" s="1"/>
  <c r="I291" i="3"/>
  <c r="J291" i="3"/>
  <c r="E292" i="3"/>
  <c r="F292" i="3"/>
  <c r="G292" i="3"/>
  <c r="H292" i="3"/>
  <c r="I292" i="3"/>
  <c r="J292" i="3"/>
  <c r="E293" i="3"/>
  <c r="F293" i="3"/>
  <c r="G293" i="3"/>
  <c r="H293" i="3"/>
  <c r="I293" i="3"/>
  <c r="J293" i="3"/>
  <c r="E294" i="3"/>
  <c r="F294" i="3"/>
  <c r="G294" i="3"/>
  <c r="H294" i="3"/>
  <c r="I294" i="3"/>
  <c r="J294" i="3"/>
  <c r="E295" i="3"/>
  <c r="F295" i="3"/>
  <c r="G295" i="3"/>
  <c r="H295" i="3"/>
  <c r="I295" i="3"/>
  <c r="J295" i="3"/>
  <c r="E258" i="3"/>
  <c r="F258" i="3"/>
  <c r="G258" i="3"/>
  <c r="H258" i="3"/>
  <c r="I258" i="3"/>
  <c r="J258" i="3"/>
  <c r="E259" i="3"/>
  <c r="F259" i="3"/>
  <c r="G259" i="3"/>
  <c r="H259" i="3"/>
  <c r="I259" i="3"/>
  <c r="J259" i="3"/>
  <c r="K259" i="3"/>
  <c r="E260" i="3"/>
  <c r="F260" i="3"/>
  <c r="K260" i="3" s="1"/>
  <c r="G260" i="3"/>
  <c r="H260" i="3"/>
  <c r="I260" i="3"/>
  <c r="J260" i="3"/>
  <c r="E261" i="3"/>
  <c r="F261" i="3"/>
  <c r="G261" i="3"/>
  <c r="H261" i="3"/>
  <c r="I261" i="3"/>
  <c r="J261" i="3"/>
  <c r="K261" i="3"/>
  <c r="L261" i="3"/>
  <c r="E262" i="3"/>
  <c r="F262" i="3"/>
  <c r="G262" i="3"/>
  <c r="K262" i="3" s="1"/>
  <c r="H262" i="3"/>
  <c r="L262" i="3" s="1"/>
  <c r="I262" i="3"/>
  <c r="J262" i="3"/>
  <c r="E263" i="3"/>
  <c r="F263" i="3"/>
  <c r="G263" i="3"/>
  <c r="H263" i="3"/>
  <c r="I263" i="3"/>
  <c r="J263" i="3"/>
  <c r="E264" i="3"/>
  <c r="F264" i="3"/>
  <c r="G264" i="3"/>
  <c r="H264" i="3"/>
  <c r="I264" i="3"/>
  <c r="J264" i="3"/>
  <c r="K264" i="3"/>
  <c r="E265" i="3"/>
  <c r="F265" i="3"/>
  <c r="G265" i="3"/>
  <c r="H265" i="3"/>
  <c r="I265" i="3"/>
  <c r="J265" i="3"/>
  <c r="K294" i="3" l="1"/>
  <c r="K293" i="3"/>
  <c r="K292" i="3"/>
  <c r="K289" i="3"/>
  <c r="K288" i="3"/>
  <c r="K287" i="3"/>
  <c r="K286" i="3"/>
  <c r="K282" i="3"/>
  <c r="O282" i="3" s="1"/>
  <c r="K273" i="3"/>
  <c r="L263" i="3"/>
  <c r="K258" i="3"/>
  <c r="L293" i="3"/>
  <c r="L292" i="3"/>
  <c r="K291" i="3"/>
  <c r="L288" i="3"/>
  <c r="L287" i="3"/>
  <c r="L286" i="3"/>
  <c r="L285" i="3"/>
  <c r="K284" i="3"/>
  <c r="N284" i="3" s="1"/>
  <c r="L281" i="3"/>
  <c r="K280" i="3"/>
  <c r="K279" i="3"/>
  <c r="K278" i="3"/>
  <c r="K277" i="3"/>
  <c r="K276" i="3"/>
  <c r="K275" i="3"/>
  <c r="L272" i="3"/>
  <c r="L268" i="3"/>
  <c r="K268" i="3"/>
  <c r="N267" i="3"/>
  <c r="P267" i="3"/>
  <c r="R267" i="3"/>
  <c r="T267" i="3"/>
  <c r="V267" i="3"/>
  <c r="X267" i="3"/>
  <c r="Z267" i="3"/>
  <c r="AB267" i="3"/>
  <c r="AD267" i="3"/>
  <c r="AF267" i="3"/>
  <c r="AH267" i="3"/>
  <c r="AJ267" i="3"/>
  <c r="AL267" i="3"/>
  <c r="AN267" i="3"/>
  <c r="AP267" i="3"/>
  <c r="AR267" i="3"/>
  <c r="AT267" i="3"/>
  <c r="AV267" i="3"/>
  <c r="AX267" i="3"/>
  <c r="AZ267" i="3"/>
  <c r="BB267" i="3"/>
  <c r="BD267" i="3"/>
  <c r="BF267" i="3"/>
  <c r="BH267" i="3"/>
  <c r="O267" i="3"/>
  <c r="S267" i="3"/>
  <c r="W267" i="3"/>
  <c r="AA267" i="3"/>
  <c r="AE267" i="3"/>
  <c r="AI267" i="3"/>
  <c r="AM267" i="3"/>
  <c r="AQ267" i="3"/>
  <c r="AU267" i="3"/>
  <c r="AY267" i="3"/>
  <c r="BC267" i="3"/>
  <c r="BG267" i="3"/>
  <c r="M267" i="3"/>
  <c r="U267" i="3"/>
  <c r="AC267" i="3"/>
  <c r="AK267" i="3"/>
  <c r="AS267" i="3"/>
  <c r="BA267" i="3"/>
  <c r="BI267" i="3"/>
  <c r="Q267" i="3"/>
  <c r="Y267" i="3"/>
  <c r="AG267" i="3"/>
  <c r="AO267" i="3"/>
  <c r="AW267" i="3"/>
  <c r="BE267" i="3"/>
  <c r="Q258" i="3"/>
  <c r="AG258" i="3"/>
  <c r="AW258" i="3"/>
  <c r="R258" i="3"/>
  <c r="AX258" i="3"/>
  <c r="AJ258" i="3"/>
  <c r="N262" i="3"/>
  <c r="P262" i="3"/>
  <c r="R262" i="3"/>
  <c r="T262" i="3"/>
  <c r="V262" i="3"/>
  <c r="X262" i="3"/>
  <c r="Z262" i="3"/>
  <c r="AB262" i="3"/>
  <c r="AD262" i="3"/>
  <c r="AF262" i="3"/>
  <c r="AH262" i="3"/>
  <c r="AJ262" i="3"/>
  <c r="AL262" i="3"/>
  <c r="AN262" i="3"/>
  <c r="AP262" i="3"/>
  <c r="AR262" i="3"/>
  <c r="AT262" i="3"/>
  <c r="AV262" i="3"/>
  <c r="AX262" i="3"/>
  <c r="AZ262" i="3"/>
  <c r="BB262" i="3"/>
  <c r="BD262" i="3"/>
  <c r="BF262" i="3"/>
  <c r="BH262" i="3"/>
  <c r="M262" i="3"/>
  <c r="O262" i="3"/>
  <c r="Q262" i="3"/>
  <c r="S262" i="3"/>
  <c r="U262" i="3"/>
  <c r="W262" i="3"/>
  <c r="Y262" i="3"/>
  <c r="AA262" i="3"/>
  <c r="AC262" i="3"/>
  <c r="AE262" i="3"/>
  <c r="AG262" i="3"/>
  <c r="AI262" i="3"/>
  <c r="AK262" i="3"/>
  <c r="AM262" i="3"/>
  <c r="AO262" i="3"/>
  <c r="AQ262" i="3"/>
  <c r="AS262" i="3"/>
  <c r="AU262" i="3"/>
  <c r="AW262" i="3"/>
  <c r="AY262" i="3"/>
  <c r="BA262" i="3"/>
  <c r="BC262" i="3"/>
  <c r="BE262" i="3"/>
  <c r="BG262" i="3"/>
  <c r="BI262" i="3"/>
  <c r="M261" i="3"/>
  <c r="O261" i="3"/>
  <c r="Q261" i="3"/>
  <c r="S261" i="3"/>
  <c r="U261" i="3"/>
  <c r="W261" i="3"/>
  <c r="Y261" i="3"/>
  <c r="AA261" i="3"/>
  <c r="AC261" i="3"/>
  <c r="AE261" i="3"/>
  <c r="AG261" i="3"/>
  <c r="AI261" i="3"/>
  <c r="AK261" i="3"/>
  <c r="AM261" i="3"/>
  <c r="AO261" i="3"/>
  <c r="AQ261" i="3"/>
  <c r="AS261" i="3"/>
  <c r="AU261" i="3"/>
  <c r="AW261" i="3"/>
  <c r="AY261" i="3"/>
  <c r="BA261" i="3"/>
  <c r="BC261" i="3"/>
  <c r="BE261" i="3"/>
  <c r="BG261" i="3"/>
  <c r="BI261" i="3"/>
  <c r="N261" i="3"/>
  <c r="P261" i="3"/>
  <c r="R261" i="3"/>
  <c r="T261" i="3"/>
  <c r="V261" i="3"/>
  <c r="X261" i="3"/>
  <c r="Z261" i="3"/>
  <c r="AB261" i="3"/>
  <c r="AD261" i="3"/>
  <c r="AF261" i="3"/>
  <c r="AH261" i="3"/>
  <c r="AJ261" i="3"/>
  <c r="AL261" i="3"/>
  <c r="AN261" i="3"/>
  <c r="AP261" i="3"/>
  <c r="AR261" i="3"/>
  <c r="AT261" i="3"/>
  <c r="AV261" i="3"/>
  <c r="AX261" i="3"/>
  <c r="AZ261" i="3"/>
  <c r="BB261" i="3"/>
  <c r="BD261" i="3"/>
  <c r="BF261" i="3"/>
  <c r="BH261" i="3"/>
  <c r="L260" i="3"/>
  <c r="M260" i="3" s="1"/>
  <c r="L258" i="3"/>
  <c r="L295" i="3"/>
  <c r="L294" i="3"/>
  <c r="M294" i="3" s="1"/>
  <c r="O293" i="3"/>
  <c r="S293" i="3"/>
  <c r="W293" i="3"/>
  <c r="AA293" i="3"/>
  <c r="AE293" i="3"/>
  <c r="AI293" i="3"/>
  <c r="AM293" i="3"/>
  <c r="AQ293" i="3"/>
  <c r="AU293" i="3"/>
  <c r="AY293" i="3"/>
  <c r="BC293" i="3"/>
  <c r="BG293" i="3"/>
  <c r="N291" i="3"/>
  <c r="R291" i="3"/>
  <c r="V291" i="3"/>
  <c r="Z291" i="3"/>
  <c r="AD291" i="3"/>
  <c r="AH291" i="3"/>
  <c r="AL291" i="3"/>
  <c r="AP291" i="3"/>
  <c r="AT291" i="3"/>
  <c r="AX291" i="3"/>
  <c r="BB291" i="3"/>
  <c r="BF291" i="3"/>
  <c r="M289" i="3"/>
  <c r="Q289" i="3"/>
  <c r="U289" i="3"/>
  <c r="Y289" i="3"/>
  <c r="AC289" i="3"/>
  <c r="AG289" i="3"/>
  <c r="AK289" i="3"/>
  <c r="AO289" i="3"/>
  <c r="AS289" i="3"/>
  <c r="AW289" i="3"/>
  <c r="BA289" i="3"/>
  <c r="BE289" i="3"/>
  <c r="BI289" i="3"/>
  <c r="P287" i="3"/>
  <c r="T287" i="3"/>
  <c r="X287" i="3"/>
  <c r="AB287" i="3"/>
  <c r="AF287" i="3"/>
  <c r="AJ287" i="3"/>
  <c r="AN287" i="3"/>
  <c r="AR287" i="3"/>
  <c r="AV287" i="3"/>
  <c r="AZ287" i="3"/>
  <c r="BD287" i="3"/>
  <c r="BH287" i="3"/>
  <c r="K285" i="3"/>
  <c r="K283" i="3"/>
  <c r="K281" i="3"/>
  <c r="M279" i="3"/>
  <c r="Q279" i="3"/>
  <c r="U279" i="3"/>
  <c r="Y279" i="3"/>
  <c r="AC279" i="3"/>
  <c r="AG279" i="3"/>
  <c r="AK279" i="3"/>
  <c r="AO279" i="3"/>
  <c r="AS279" i="3"/>
  <c r="AW279" i="3"/>
  <c r="BA279" i="3"/>
  <c r="BE279" i="3"/>
  <c r="BI279" i="3"/>
  <c r="T279" i="3"/>
  <c r="X279" i="3"/>
  <c r="AB279" i="3"/>
  <c r="AF279" i="3"/>
  <c r="AJ279" i="3"/>
  <c r="AN279" i="3"/>
  <c r="AR279" i="3"/>
  <c r="AV279" i="3"/>
  <c r="AZ279" i="3"/>
  <c r="BD279" i="3"/>
  <c r="BH279" i="3"/>
  <c r="N279" i="3"/>
  <c r="R279" i="3"/>
  <c r="V279" i="3"/>
  <c r="Z279" i="3"/>
  <c r="AD279" i="3"/>
  <c r="AH279" i="3"/>
  <c r="AL279" i="3"/>
  <c r="AP279" i="3"/>
  <c r="AT279" i="3"/>
  <c r="AX279" i="3"/>
  <c r="BB279" i="3"/>
  <c r="BF279" i="3"/>
  <c r="N277" i="3"/>
  <c r="P277" i="3"/>
  <c r="R277" i="3"/>
  <c r="T277" i="3"/>
  <c r="V277" i="3"/>
  <c r="X277" i="3"/>
  <c r="Z277" i="3"/>
  <c r="AB277" i="3"/>
  <c r="AD277" i="3"/>
  <c r="AF277" i="3"/>
  <c r="AH277" i="3"/>
  <c r="AJ277" i="3"/>
  <c r="AL277" i="3"/>
  <c r="AN277" i="3"/>
  <c r="AP277" i="3"/>
  <c r="AR277" i="3"/>
  <c r="AT277" i="3"/>
  <c r="AV277" i="3"/>
  <c r="AX277" i="3"/>
  <c r="AZ277" i="3"/>
  <c r="BB277" i="3"/>
  <c r="BD277" i="3"/>
  <c r="BF277" i="3"/>
  <c r="BH277" i="3"/>
  <c r="M277" i="3"/>
  <c r="Q277" i="3"/>
  <c r="U277" i="3"/>
  <c r="Y277" i="3"/>
  <c r="AC277" i="3"/>
  <c r="AG277" i="3"/>
  <c r="AK277" i="3"/>
  <c r="AO277" i="3"/>
  <c r="AS277" i="3"/>
  <c r="AW277" i="3"/>
  <c r="BA277" i="3"/>
  <c r="BE277" i="3"/>
  <c r="BI277" i="3"/>
  <c r="O277" i="3"/>
  <c r="S277" i="3"/>
  <c r="W277" i="3"/>
  <c r="AA277" i="3"/>
  <c r="AE277" i="3"/>
  <c r="AI277" i="3"/>
  <c r="AM277" i="3"/>
  <c r="AQ277" i="3"/>
  <c r="AU277" i="3"/>
  <c r="AY277" i="3"/>
  <c r="BC277" i="3"/>
  <c r="BG277" i="3"/>
  <c r="M275" i="3"/>
  <c r="O275" i="3"/>
  <c r="Q275" i="3"/>
  <c r="S275" i="3"/>
  <c r="U275" i="3"/>
  <c r="W275" i="3"/>
  <c r="Y275" i="3"/>
  <c r="AA275" i="3"/>
  <c r="AC275" i="3"/>
  <c r="AE275" i="3"/>
  <c r="AG275" i="3"/>
  <c r="AI275" i="3"/>
  <c r="AK275" i="3"/>
  <c r="AM275" i="3"/>
  <c r="AO275" i="3"/>
  <c r="AQ275" i="3"/>
  <c r="AS275" i="3"/>
  <c r="AU275" i="3"/>
  <c r="AW275" i="3"/>
  <c r="AY275" i="3"/>
  <c r="BA275" i="3"/>
  <c r="BC275" i="3"/>
  <c r="BE275" i="3"/>
  <c r="BG275" i="3"/>
  <c r="BI275" i="3"/>
  <c r="N275" i="3"/>
  <c r="R275" i="3"/>
  <c r="V275" i="3"/>
  <c r="Z275" i="3"/>
  <c r="AD275" i="3"/>
  <c r="AH275" i="3"/>
  <c r="AL275" i="3"/>
  <c r="AP275" i="3"/>
  <c r="AT275" i="3"/>
  <c r="AX275" i="3"/>
  <c r="BB275" i="3"/>
  <c r="BF275" i="3"/>
  <c r="P275" i="3"/>
  <c r="T275" i="3"/>
  <c r="X275" i="3"/>
  <c r="AB275" i="3"/>
  <c r="AF275" i="3"/>
  <c r="AJ275" i="3"/>
  <c r="AN275" i="3"/>
  <c r="AR275" i="3"/>
  <c r="AV275" i="3"/>
  <c r="AZ275" i="3"/>
  <c r="BD275" i="3"/>
  <c r="BH275" i="3"/>
  <c r="N273" i="3"/>
  <c r="P273" i="3"/>
  <c r="R273" i="3"/>
  <c r="T273" i="3"/>
  <c r="V273" i="3"/>
  <c r="X273" i="3"/>
  <c r="Z273" i="3"/>
  <c r="AB273" i="3"/>
  <c r="AD273" i="3"/>
  <c r="AF273" i="3"/>
  <c r="AH273" i="3"/>
  <c r="AJ273" i="3"/>
  <c r="AL273" i="3"/>
  <c r="AN273" i="3"/>
  <c r="AP273" i="3"/>
  <c r="AR273" i="3"/>
  <c r="AT273" i="3"/>
  <c r="AV273" i="3"/>
  <c r="AX273" i="3"/>
  <c r="AZ273" i="3"/>
  <c r="BB273" i="3"/>
  <c r="BD273" i="3"/>
  <c r="BF273" i="3"/>
  <c r="BH273" i="3"/>
  <c r="O273" i="3"/>
  <c r="S273" i="3"/>
  <c r="W273" i="3"/>
  <c r="AA273" i="3"/>
  <c r="AE273" i="3"/>
  <c r="AI273" i="3"/>
  <c r="AM273" i="3"/>
  <c r="AQ273" i="3"/>
  <c r="AU273" i="3"/>
  <c r="AY273" i="3"/>
  <c r="BC273" i="3"/>
  <c r="BG273" i="3"/>
  <c r="M273" i="3"/>
  <c r="Q273" i="3"/>
  <c r="U273" i="3"/>
  <c r="Y273" i="3"/>
  <c r="AC273" i="3"/>
  <c r="AG273" i="3"/>
  <c r="AK273" i="3"/>
  <c r="AO273" i="3"/>
  <c r="AS273" i="3"/>
  <c r="AW273" i="3"/>
  <c r="BA273" i="3"/>
  <c r="BE273" i="3"/>
  <c r="BI273" i="3"/>
  <c r="N270" i="3"/>
  <c r="P270" i="3"/>
  <c r="R270" i="3"/>
  <c r="T270" i="3"/>
  <c r="V270" i="3"/>
  <c r="X270" i="3"/>
  <c r="Z270" i="3"/>
  <c r="AB270" i="3"/>
  <c r="AD270" i="3"/>
  <c r="AF270" i="3"/>
  <c r="AH270" i="3"/>
  <c r="AJ270" i="3"/>
  <c r="AL270" i="3"/>
  <c r="AN270" i="3"/>
  <c r="AP270" i="3"/>
  <c r="AR270" i="3"/>
  <c r="AT270" i="3"/>
  <c r="AV270" i="3"/>
  <c r="AX270" i="3"/>
  <c r="AZ270" i="3"/>
  <c r="BB270" i="3"/>
  <c r="BD270" i="3"/>
  <c r="BF270" i="3"/>
  <c r="BH270" i="3"/>
  <c r="O270" i="3"/>
  <c r="S270" i="3"/>
  <c r="W270" i="3"/>
  <c r="AA270" i="3"/>
  <c r="AE270" i="3"/>
  <c r="AI270" i="3"/>
  <c r="AM270" i="3"/>
  <c r="AQ270" i="3"/>
  <c r="AU270" i="3"/>
  <c r="AY270" i="3"/>
  <c r="BC270" i="3"/>
  <c r="BG270" i="3"/>
  <c r="M270" i="3"/>
  <c r="U270" i="3"/>
  <c r="AC270" i="3"/>
  <c r="AK270" i="3"/>
  <c r="AS270" i="3"/>
  <c r="BA270" i="3"/>
  <c r="BI270" i="3"/>
  <c r="Q270" i="3"/>
  <c r="Y270" i="3"/>
  <c r="AG270" i="3"/>
  <c r="AO270" i="3"/>
  <c r="AW270" i="3"/>
  <c r="BE270" i="3"/>
  <c r="M268" i="3"/>
  <c r="O268" i="3"/>
  <c r="Q268" i="3"/>
  <c r="S268" i="3"/>
  <c r="U268" i="3"/>
  <c r="W268" i="3"/>
  <c r="Y268" i="3"/>
  <c r="AA268" i="3"/>
  <c r="AC268" i="3"/>
  <c r="AE268" i="3"/>
  <c r="AG268" i="3"/>
  <c r="AI268" i="3"/>
  <c r="AK268" i="3"/>
  <c r="AM268" i="3"/>
  <c r="AO268" i="3"/>
  <c r="AQ268" i="3"/>
  <c r="AS268" i="3"/>
  <c r="AU268" i="3"/>
  <c r="AW268" i="3"/>
  <c r="AY268" i="3"/>
  <c r="BA268" i="3"/>
  <c r="BC268" i="3"/>
  <c r="BE268" i="3"/>
  <c r="BG268" i="3"/>
  <c r="BI268" i="3"/>
  <c r="P268" i="3"/>
  <c r="T268" i="3"/>
  <c r="X268" i="3"/>
  <c r="AB268" i="3"/>
  <c r="AF268" i="3"/>
  <c r="AJ268" i="3"/>
  <c r="AN268" i="3"/>
  <c r="AR268" i="3"/>
  <c r="AV268" i="3"/>
  <c r="AZ268" i="3"/>
  <c r="BD268" i="3"/>
  <c r="BH268" i="3"/>
  <c r="R268" i="3"/>
  <c r="Z268" i="3"/>
  <c r="AH268" i="3"/>
  <c r="AP268" i="3"/>
  <c r="AX268" i="3"/>
  <c r="BF268" i="3"/>
  <c r="N268" i="3"/>
  <c r="V268" i="3"/>
  <c r="AD268" i="3"/>
  <c r="AL268" i="3"/>
  <c r="AT268" i="3"/>
  <c r="BB268" i="3"/>
  <c r="BI294" i="3"/>
  <c r="BE294" i="3"/>
  <c r="BA294" i="3"/>
  <c r="AW294" i="3"/>
  <c r="AS294" i="3"/>
  <c r="AO294" i="3"/>
  <c r="AK294" i="3"/>
  <c r="AG294" i="3"/>
  <c r="AC294" i="3"/>
  <c r="Y294" i="3"/>
  <c r="U294" i="3"/>
  <c r="Q294" i="3"/>
  <c r="BH293" i="3"/>
  <c r="BD293" i="3"/>
  <c r="AZ293" i="3"/>
  <c r="AV293" i="3"/>
  <c r="AR293" i="3"/>
  <c r="AN293" i="3"/>
  <c r="AJ293" i="3"/>
  <c r="AF293" i="3"/>
  <c r="AB293" i="3"/>
  <c r="X293" i="3"/>
  <c r="T293" i="3"/>
  <c r="P293" i="3"/>
  <c r="BF292" i="3"/>
  <c r="BB292" i="3"/>
  <c r="AX292" i="3"/>
  <c r="AT292" i="3"/>
  <c r="AP292" i="3"/>
  <c r="AL292" i="3"/>
  <c r="AH292" i="3"/>
  <c r="AD292" i="3"/>
  <c r="Z292" i="3"/>
  <c r="V292" i="3"/>
  <c r="R292" i="3"/>
  <c r="BI291" i="3"/>
  <c r="BE291" i="3"/>
  <c r="BA291" i="3"/>
  <c r="AW291" i="3"/>
  <c r="AS291" i="3"/>
  <c r="AO291" i="3"/>
  <c r="AK291" i="3"/>
  <c r="AG291" i="3"/>
  <c r="AC291" i="3"/>
  <c r="Y291" i="3"/>
  <c r="U291" i="3"/>
  <c r="Q291" i="3"/>
  <c r="M291" i="3"/>
  <c r="BF289" i="3"/>
  <c r="BB289" i="3"/>
  <c r="AX289" i="3"/>
  <c r="AT289" i="3"/>
  <c r="AP289" i="3"/>
  <c r="AL289" i="3"/>
  <c r="AH289" i="3"/>
  <c r="AD289" i="3"/>
  <c r="Z289" i="3"/>
  <c r="V289" i="3"/>
  <c r="R289" i="3"/>
  <c r="N289" i="3"/>
  <c r="BH288" i="3"/>
  <c r="BD288" i="3"/>
  <c r="AZ288" i="3"/>
  <c r="AV288" i="3"/>
  <c r="AR288" i="3"/>
  <c r="AN288" i="3"/>
  <c r="AJ288" i="3"/>
  <c r="AF288" i="3"/>
  <c r="AB288" i="3"/>
  <c r="X288" i="3"/>
  <c r="T288" i="3"/>
  <c r="BG287" i="3"/>
  <c r="BC287" i="3"/>
  <c r="AY287" i="3"/>
  <c r="AU287" i="3"/>
  <c r="AQ287" i="3"/>
  <c r="AM287" i="3"/>
  <c r="AI287" i="3"/>
  <c r="AE287" i="3"/>
  <c r="AA287" i="3"/>
  <c r="W287" i="3"/>
  <c r="S287" i="3"/>
  <c r="O287" i="3"/>
  <c r="BI286" i="3"/>
  <c r="BE286" i="3"/>
  <c r="BA286" i="3"/>
  <c r="AW286" i="3"/>
  <c r="AS286" i="3"/>
  <c r="AO286" i="3"/>
  <c r="AK286" i="3"/>
  <c r="AG286" i="3"/>
  <c r="AC286" i="3"/>
  <c r="Y286" i="3"/>
  <c r="U286" i="3"/>
  <c r="Q286" i="3"/>
  <c r="BF284" i="3"/>
  <c r="BB284" i="3"/>
  <c r="AX284" i="3"/>
  <c r="AT284" i="3"/>
  <c r="AP284" i="3"/>
  <c r="AL284" i="3"/>
  <c r="AH284" i="3"/>
  <c r="AD284" i="3"/>
  <c r="Z284" i="3"/>
  <c r="V284" i="3"/>
  <c r="R284" i="3"/>
  <c r="BG282" i="3"/>
  <c r="BC282" i="3"/>
  <c r="AY282" i="3"/>
  <c r="AU282" i="3"/>
  <c r="AQ282" i="3"/>
  <c r="AM282" i="3"/>
  <c r="AI282" i="3"/>
  <c r="AE282" i="3"/>
  <c r="AA282" i="3"/>
  <c r="W282" i="3"/>
  <c r="S282" i="3"/>
  <c r="L265" i="3"/>
  <c r="K265" i="3"/>
  <c r="L264" i="3"/>
  <c r="N264" i="3" s="1"/>
  <c r="K263" i="3"/>
  <c r="L259" i="3"/>
  <c r="Q259" i="3" s="1"/>
  <c r="K295" i="3"/>
  <c r="N294" i="3"/>
  <c r="P294" i="3"/>
  <c r="R294" i="3"/>
  <c r="T294" i="3"/>
  <c r="V294" i="3"/>
  <c r="X294" i="3"/>
  <c r="Z294" i="3"/>
  <c r="AB294" i="3"/>
  <c r="AD294" i="3"/>
  <c r="AF294" i="3"/>
  <c r="AH294" i="3"/>
  <c r="AJ294" i="3"/>
  <c r="AL294" i="3"/>
  <c r="AN294" i="3"/>
  <c r="AP294" i="3"/>
  <c r="AR294" i="3"/>
  <c r="AT294" i="3"/>
  <c r="AV294" i="3"/>
  <c r="AX294" i="3"/>
  <c r="AZ294" i="3"/>
  <c r="BB294" i="3"/>
  <c r="BD294" i="3"/>
  <c r="BF294" i="3"/>
  <c r="BH294" i="3"/>
  <c r="M292" i="3"/>
  <c r="O292" i="3"/>
  <c r="Q292" i="3"/>
  <c r="S292" i="3"/>
  <c r="U292" i="3"/>
  <c r="W292" i="3"/>
  <c r="Y292" i="3"/>
  <c r="AA292" i="3"/>
  <c r="AC292" i="3"/>
  <c r="AE292" i="3"/>
  <c r="AG292" i="3"/>
  <c r="AI292" i="3"/>
  <c r="AK292" i="3"/>
  <c r="AM292" i="3"/>
  <c r="AO292" i="3"/>
  <c r="AQ292" i="3"/>
  <c r="AS292" i="3"/>
  <c r="AU292" i="3"/>
  <c r="AW292" i="3"/>
  <c r="AY292" i="3"/>
  <c r="BA292" i="3"/>
  <c r="BC292" i="3"/>
  <c r="BE292" i="3"/>
  <c r="BG292" i="3"/>
  <c r="BI292" i="3"/>
  <c r="K290" i="3"/>
  <c r="M288" i="3"/>
  <c r="O288" i="3"/>
  <c r="Q288" i="3"/>
  <c r="S288" i="3"/>
  <c r="U288" i="3"/>
  <c r="W288" i="3"/>
  <c r="Y288" i="3"/>
  <c r="AA288" i="3"/>
  <c r="AC288" i="3"/>
  <c r="AE288" i="3"/>
  <c r="AG288" i="3"/>
  <c r="AI288" i="3"/>
  <c r="AK288" i="3"/>
  <c r="AM288" i="3"/>
  <c r="AO288" i="3"/>
  <c r="AQ288" i="3"/>
  <c r="AS288" i="3"/>
  <c r="AU288" i="3"/>
  <c r="AW288" i="3"/>
  <c r="AY288" i="3"/>
  <c r="BA288" i="3"/>
  <c r="BC288" i="3"/>
  <c r="BE288" i="3"/>
  <c r="BG288" i="3"/>
  <c r="BI288" i="3"/>
  <c r="N286" i="3"/>
  <c r="P286" i="3"/>
  <c r="R286" i="3"/>
  <c r="T286" i="3"/>
  <c r="V286" i="3"/>
  <c r="X286" i="3"/>
  <c r="Z286" i="3"/>
  <c r="AB286" i="3"/>
  <c r="AD286" i="3"/>
  <c r="AF286" i="3"/>
  <c r="AH286" i="3"/>
  <c r="AJ286" i="3"/>
  <c r="AL286" i="3"/>
  <c r="AN286" i="3"/>
  <c r="AP286" i="3"/>
  <c r="AR286" i="3"/>
  <c r="AT286" i="3"/>
  <c r="AV286" i="3"/>
  <c r="AX286" i="3"/>
  <c r="AZ286" i="3"/>
  <c r="BB286" i="3"/>
  <c r="BD286" i="3"/>
  <c r="BF286" i="3"/>
  <c r="BH286" i="3"/>
  <c r="M284" i="3"/>
  <c r="O284" i="3"/>
  <c r="Q284" i="3"/>
  <c r="S284" i="3"/>
  <c r="U284" i="3"/>
  <c r="W284" i="3"/>
  <c r="Y284" i="3"/>
  <c r="AA284" i="3"/>
  <c r="AC284" i="3"/>
  <c r="AE284" i="3"/>
  <c r="AG284" i="3"/>
  <c r="AI284" i="3"/>
  <c r="AK284" i="3"/>
  <c r="AM284" i="3"/>
  <c r="AO284" i="3"/>
  <c r="AQ284" i="3"/>
  <c r="AS284" i="3"/>
  <c r="AU284" i="3"/>
  <c r="AW284" i="3"/>
  <c r="AY284" i="3"/>
  <c r="BA284" i="3"/>
  <c r="BC284" i="3"/>
  <c r="BE284" i="3"/>
  <c r="BG284" i="3"/>
  <c r="BI284" i="3"/>
  <c r="N282" i="3"/>
  <c r="P282" i="3"/>
  <c r="R282" i="3"/>
  <c r="T282" i="3"/>
  <c r="V282" i="3"/>
  <c r="X282" i="3"/>
  <c r="Z282" i="3"/>
  <c r="AB282" i="3"/>
  <c r="AD282" i="3"/>
  <c r="AF282" i="3"/>
  <c r="AH282" i="3"/>
  <c r="AJ282" i="3"/>
  <c r="AL282" i="3"/>
  <c r="AN282" i="3"/>
  <c r="AP282" i="3"/>
  <c r="AR282" i="3"/>
  <c r="AT282" i="3"/>
  <c r="AV282" i="3"/>
  <c r="AX282" i="3"/>
  <c r="AZ282" i="3"/>
  <c r="BB282" i="3"/>
  <c r="BD282" i="3"/>
  <c r="BF282" i="3"/>
  <c r="BH282" i="3"/>
  <c r="N280" i="3"/>
  <c r="P280" i="3"/>
  <c r="R280" i="3"/>
  <c r="T280" i="3"/>
  <c r="V280" i="3"/>
  <c r="X280" i="3"/>
  <c r="Z280" i="3"/>
  <c r="AB280" i="3"/>
  <c r="AD280" i="3"/>
  <c r="AF280" i="3"/>
  <c r="AH280" i="3"/>
  <c r="AJ280" i="3"/>
  <c r="AL280" i="3"/>
  <c r="AN280" i="3"/>
  <c r="AP280" i="3"/>
  <c r="AR280" i="3"/>
  <c r="AT280" i="3"/>
  <c r="AV280" i="3"/>
  <c r="AX280" i="3"/>
  <c r="AZ280" i="3"/>
  <c r="BB280" i="3"/>
  <c r="BD280" i="3"/>
  <c r="BF280" i="3"/>
  <c r="BH280" i="3"/>
  <c r="M280" i="3"/>
  <c r="Q280" i="3"/>
  <c r="U280" i="3"/>
  <c r="Y280" i="3"/>
  <c r="AC280" i="3"/>
  <c r="AG280" i="3"/>
  <c r="AK280" i="3"/>
  <c r="AO280" i="3"/>
  <c r="AS280" i="3"/>
  <c r="AW280" i="3"/>
  <c r="BA280" i="3"/>
  <c r="BE280" i="3"/>
  <c r="BI280" i="3"/>
  <c r="O280" i="3"/>
  <c r="S280" i="3"/>
  <c r="W280" i="3"/>
  <c r="AA280" i="3"/>
  <c r="AE280" i="3"/>
  <c r="AI280" i="3"/>
  <c r="AM280" i="3"/>
  <c r="AQ280" i="3"/>
  <c r="AU280" i="3"/>
  <c r="AY280" i="3"/>
  <c r="BC280" i="3"/>
  <c r="BG280" i="3"/>
  <c r="M278" i="3"/>
  <c r="O278" i="3"/>
  <c r="Q278" i="3"/>
  <c r="S278" i="3"/>
  <c r="U278" i="3"/>
  <c r="W278" i="3"/>
  <c r="Y278" i="3"/>
  <c r="AA278" i="3"/>
  <c r="AC278" i="3"/>
  <c r="AE278" i="3"/>
  <c r="AG278" i="3"/>
  <c r="AI278" i="3"/>
  <c r="AK278" i="3"/>
  <c r="AM278" i="3"/>
  <c r="AO278" i="3"/>
  <c r="AQ278" i="3"/>
  <c r="AS278" i="3"/>
  <c r="AU278" i="3"/>
  <c r="AW278" i="3"/>
  <c r="AY278" i="3"/>
  <c r="BA278" i="3"/>
  <c r="BC278" i="3"/>
  <c r="BE278" i="3"/>
  <c r="BG278" i="3"/>
  <c r="BI278" i="3"/>
  <c r="N278" i="3"/>
  <c r="R278" i="3"/>
  <c r="V278" i="3"/>
  <c r="Z278" i="3"/>
  <c r="AD278" i="3"/>
  <c r="AH278" i="3"/>
  <c r="AL278" i="3"/>
  <c r="AP278" i="3"/>
  <c r="AT278" i="3"/>
  <c r="AX278" i="3"/>
  <c r="BB278" i="3"/>
  <c r="BF278" i="3"/>
  <c r="P278" i="3"/>
  <c r="T278" i="3"/>
  <c r="X278" i="3"/>
  <c r="AB278" i="3"/>
  <c r="AF278" i="3"/>
  <c r="AJ278" i="3"/>
  <c r="AN278" i="3"/>
  <c r="AR278" i="3"/>
  <c r="AV278" i="3"/>
  <c r="AZ278" i="3"/>
  <c r="BD278" i="3"/>
  <c r="BH278" i="3"/>
  <c r="N276" i="3"/>
  <c r="P276" i="3"/>
  <c r="R276" i="3"/>
  <c r="T276" i="3"/>
  <c r="V276" i="3"/>
  <c r="X276" i="3"/>
  <c r="Z276" i="3"/>
  <c r="AB276" i="3"/>
  <c r="AD276" i="3"/>
  <c r="AF276" i="3"/>
  <c r="AH276" i="3"/>
  <c r="AJ276" i="3"/>
  <c r="AL276" i="3"/>
  <c r="AN276" i="3"/>
  <c r="AP276" i="3"/>
  <c r="AR276" i="3"/>
  <c r="AT276" i="3"/>
  <c r="AV276" i="3"/>
  <c r="AX276" i="3"/>
  <c r="AZ276" i="3"/>
  <c r="BB276" i="3"/>
  <c r="BD276" i="3"/>
  <c r="BF276" i="3"/>
  <c r="BH276" i="3"/>
  <c r="O276" i="3"/>
  <c r="S276" i="3"/>
  <c r="W276" i="3"/>
  <c r="AA276" i="3"/>
  <c r="AE276" i="3"/>
  <c r="AI276" i="3"/>
  <c r="AM276" i="3"/>
  <c r="AQ276" i="3"/>
  <c r="AU276" i="3"/>
  <c r="AY276" i="3"/>
  <c r="BC276" i="3"/>
  <c r="BG276" i="3"/>
  <c r="M276" i="3"/>
  <c r="Q276" i="3"/>
  <c r="U276" i="3"/>
  <c r="Y276" i="3"/>
  <c r="AC276" i="3"/>
  <c r="AG276" i="3"/>
  <c r="AK276" i="3"/>
  <c r="AO276" i="3"/>
  <c r="AS276" i="3"/>
  <c r="AW276" i="3"/>
  <c r="BA276" i="3"/>
  <c r="BE276" i="3"/>
  <c r="BI276" i="3"/>
  <c r="K274" i="3"/>
  <c r="K272" i="3"/>
  <c r="K271" i="3"/>
  <c r="K269" i="3"/>
  <c r="M266" i="3"/>
  <c r="O266" i="3"/>
  <c r="Q266" i="3"/>
  <c r="S266" i="3"/>
  <c r="U266" i="3"/>
  <c r="W266" i="3"/>
  <c r="Y266" i="3"/>
  <c r="AA266" i="3"/>
  <c r="AC266" i="3"/>
  <c r="AE266" i="3"/>
  <c r="AG266" i="3"/>
  <c r="AI266" i="3"/>
  <c r="AK266" i="3"/>
  <c r="AM266" i="3"/>
  <c r="P266" i="3"/>
  <c r="T266" i="3"/>
  <c r="X266" i="3"/>
  <c r="AB266" i="3"/>
  <c r="AF266" i="3"/>
  <c r="AJ266" i="3"/>
  <c r="AN266" i="3"/>
  <c r="AP266" i="3"/>
  <c r="AR266" i="3"/>
  <c r="AT266" i="3"/>
  <c r="AV266" i="3"/>
  <c r="AX266" i="3"/>
  <c r="AZ266" i="3"/>
  <c r="BB266" i="3"/>
  <c r="BD266" i="3"/>
  <c r="BF266" i="3"/>
  <c r="BH266" i="3"/>
  <c r="R266" i="3"/>
  <c r="Z266" i="3"/>
  <c r="AH266" i="3"/>
  <c r="AO266" i="3"/>
  <c r="AS266" i="3"/>
  <c r="AW266" i="3"/>
  <c r="BA266" i="3"/>
  <c r="BE266" i="3"/>
  <c r="BI266" i="3"/>
  <c r="V266" i="3"/>
  <c r="AL266" i="3"/>
  <c r="AU266" i="3"/>
  <c r="BC266" i="3"/>
  <c r="N266" i="3"/>
  <c r="AD266" i="3"/>
  <c r="AQ266" i="3"/>
  <c r="AY266" i="3"/>
  <c r="BG266" i="3"/>
  <c r="BH259" i="3"/>
  <c r="BD259" i="3"/>
  <c r="AZ259" i="3"/>
  <c r="AV259" i="3"/>
  <c r="AR259" i="3"/>
  <c r="AN259" i="3"/>
  <c r="AJ259" i="3"/>
  <c r="AF259" i="3"/>
  <c r="AB259" i="3"/>
  <c r="X259" i="3"/>
  <c r="T259" i="3"/>
  <c r="P259" i="3"/>
  <c r="BG294" i="3"/>
  <c r="BC294" i="3"/>
  <c r="AY294" i="3"/>
  <c r="AU294" i="3"/>
  <c r="AQ294" i="3"/>
  <c r="AM294" i="3"/>
  <c r="AI294" i="3"/>
  <c r="AE294" i="3"/>
  <c r="AA294" i="3"/>
  <c r="W294" i="3"/>
  <c r="S294" i="3"/>
  <c r="O294" i="3"/>
  <c r="BF293" i="3"/>
  <c r="BB293" i="3"/>
  <c r="AX293" i="3"/>
  <c r="AT293" i="3"/>
  <c r="AP293" i="3"/>
  <c r="AL293" i="3"/>
  <c r="AH293" i="3"/>
  <c r="AD293" i="3"/>
  <c r="Z293" i="3"/>
  <c r="V293" i="3"/>
  <c r="R293" i="3"/>
  <c r="N293" i="3"/>
  <c r="BH292" i="3"/>
  <c r="BD292" i="3"/>
  <c r="AZ292" i="3"/>
  <c r="AV292" i="3"/>
  <c r="AR292" i="3"/>
  <c r="AN292" i="3"/>
  <c r="AJ292" i="3"/>
  <c r="AF292" i="3"/>
  <c r="AB292" i="3"/>
  <c r="X292" i="3"/>
  <c r="T292" i="3"/>
  <c r="P292" i="3"/>
  <c r="BK292" i="3" s="1"/>
  <c r="BG291" i="3"/>
  <c r="BC291" i="3"/>
  <c r="AY291" i="3"/>
  <c r="AU291" i="3"/>
  <c r="AQ291" i="3"/>
  <c r="AM291" i="3"/>
  <c r="AI291" i="3"/>
  <c r="AE291" i="3"/>
  <c r="AA291" i="3"/>
  <c r="W291" i="3"/>
  <c r="S291" i="3"/>
  <c r="O291" i="3"/>
  <c r="BH289" i="3"/>
  <c r="BD289" i="3"/>
  <c r="AZ289" i="3"/>
  <c r="AV289" i="3"/>
  <c r="AR289" i="3"/>
  <c r="AN289" i="3"/>
  <c r="AJ289" i="3"/>
  <c r="AF289" i="3"/>
  <c r="AB289" i="3"/>
  <c r="X289" i="3"/>
  <c r="T289" i="3"/>
  <c r="P289" i="3"/>
  <c r="BF288" i="3"/>
  <c r="BB288" i="3"/>
  <c r="AX288" i="3"/>
  <c r="AT288" i="3"/>
  <c r="AP288" i="3"/>
  <c r="AL288" i="3"/>
  <c r="AH288" i="3"/>
  <c r="AD288" i="3"/>
  <c r="Z288" i="3"/>
  <c r="V288" i="3"/>
  <c r="R288" i="3"/>
  <c r="N288" i="3"/>
  <c r="BI287" i="3"/>
  <c r="BE287" i="3"/>
  <c r="BA287" i="3"/>
  <c r="AW287" i="3"/>
  <c r="AS287" i="3"/>
  <c r="AO287" i="3"/>
  <c r="AK287" i="3"/>
  <c r="AG287" i="3"/>
  <c r="AC287" i="3"/>
  <c r="Y287" i="3"/>
  <c r="U287" i="3"/>
  <c r="Q287" i="3"/>
  <c r="M287" i="3"/>
  <c r="BG286" i="3"/>
  <c r="BC286" i="3"/>
  <c r="AY286" i="3"/>
  <c r="AU286" i="3"/>
  <c r="AQ286" i="3"/>
  <c r="AM286" i="3"/>
  <c r="AI286" i="3"/>
  <c r="AE286" i="3"/>
  <c r="AA286" i="3"/>
  <c r="W286" i="3"/>
  <c r="S286" i="3"/>
  <c r="O286" i="3"/>
  <c r="BH284" i="3"/>
  <c r="BD284" i="3"/>
  <c r="AZ284" i="3"/>
  <c r="AV284" i="3"/>
  <c r="AR284" i="3"/>
  <c r="AN284" i="3"/>
  <c r="AJ284" i="3"/>
  <c r="AF284" i="3"/>
  <c r="AB284" i="3"/>
  <c r="X284" i="3"/>
  <c r="T284" i="3"/>
  <c r="P284" i="3"/>
  <c r="BI282" i="3"/>
  <c r="BE282" i="3"/>
  <c r="BA282" i="3"/>
  <c r="AW282" i="3"/>
  <c r="AS282" i="3"/>
  <c r="AO282" i="3"/>
  <c r="AK282" i="3"/>
  <c r="AG282" i="3"/>
  <c r="AC282" i="3"/>
  <c r="Y282" i="3"/>
  <c r="U282" i="3"/>
  <c r="Q282" i="3"/>
  <c r="M282" i="3"/>
  <c r="BN282" i="3" l="1"/>
  <c r="BM286" i="3"/>
  <c r="BL294" i="3"/>
  <c r="BK280" i="3"/>
  <c r="BG264" i="3"/>
  <c r="AU264" i="3"/>
  <c r="O264" i="3"/>
  <c r="AW264" i="3"/>
  <c r="AG264" i="3"/>
  <c r="Q264" i="3"/>
  <c r="BD264" i="3"/>
  <c r="AV264" i="3"/>
  <c r="AN264" i="3"/>
  <c r="AF264" i="3"/>
  <c r="X264" i="3"/>
  <c r="P264" i="3"/>
  <c r="V259" i="3"/>
  <c r="AL259" i="3"/>
  <c r="BB259" i="3"/>
  <c r="BN294" i="3"/>
  <c r="O258" i="3"/>
  <c r="M258" i="3"/>
  <c r="U258" i="3"/>
  <c r="AC258" i="3"/>
  <c r="AK258" i="3"/>
  <c r="AS258" i="3"/>
  <c r="BA258" i="3"/>
  <c r="BI258" i="3"/>
  <c r="Z258" i="3"/>
  <c r="AP258" i="3"/>
  <c r="BF258" i="3"/>
  <c r="AB258" i="3"/>
  <c r="AR258" i="3"/>
  <c r="BH258" i="3"/>
  <c r="AW259" i="3"/>
  <c r="AG259" i="3"/>
  <c r="AZ258" i="3"/>
  <c r="T258" i="3"/>
  <c r="AH258" i="3"/>
  <c r="BE258" i="3"/>
  <c r="AO258" i="3"/>
  <c r="Y258" i="3"/>
  <c r="O279" i="3"/>
  <c r="S279" i="3"/>
  <c r="W279" i="3"/>
  <c r="AA279" i="3"/>
  <c r="AE279" i="3"/>
  <c r="AI279" i="3"/>
  <c r="AM279" i="3"/>
  <c r="AQ279" i="3"/>
  <c r="AU279" i="3"/>
  <c r="AY279" i="3"/>
  <c r="BC279" i="3"/>
  <c r="BG279" i="3"/>
  <c r="P279" i="3"/>
  <c r="P291" i="3"/>
  <c r="T291" i="3"/>
  <c r="X291" i="3"/>
  <c r="AB291" i="3"/>
  <c r="BL291" i="3" s="1"/>
  <c r="AF291" i="3"/>
  <c r="AJ291" i="3"/>
  <c r="AN291" i="3"/>
  <c r="AR291" i="3"/>
  <c r="AV291" i="3"/>
  <c r="AZ291" i="3"/>
  <c r="BD291" i="3"/>
  <c r="BH291" i="3"/>
  <c r="N287" i="3"/>
  <c r="R287" i="3"/>
  <c r="V287" i="3"/>
  <c r="Z287" i="3"/>
  <c r="AD287" i="3"/>
  <c r="AH287" i="3"/>
  <c r="AL287" i="3"/>
  <c r="AP287" i="3"/>
  <c r="AT287" i="3"/>
  <c r="AX287" i="3"/>
  <c r="BB287" i="3"/>
  <c r="BF287" i="3"/>
  <c r="O289" i="3"/>
  <c r="S289" i="3"/>
  <c r="W289" i="3"/>
  <c r="AA289" i="3"/>
  <c r="AE289" i="3"/>
  <c r="AI289" i="3"/>
  <c r="AM289" i="3"/>
  <c r="AQ289" i="3"/>
  <c r="AU289" i="3"/>
  <c r="AY289" i="3"/>
  <c r="BC289" i="3"/>
  <c r="BG289" i="3"/>
  <c r="M293" i="3"/>
  <c r="Q293" i="3"/>
  <c r="BJ293" i="3" s="1"/>
  <c r="U293" i="3"/>
  <c r="BM293" i="3" s="1"/>
  <c r="Y293" i="3"/>
  <c r="AC293" i="3"/>
  <c r="AG293" i="3"/>
  <c r="AK293" i="3"/>
  <c r="AO293" i="3"/>
  <c r="AS293" i="3"/>
  <c r="AW293" i="3"/>
  <c r="BA293" i="3"/>
  <c r="BE293" i="3"/>
  <c r="BI293" i="3"/>
  <c r="BL282" i="3"/>
  <c r="O259" i="3"/>
  <c r="M259" i="3"/>
  <c r="U259" i="3"/>
  <c r="AC259" i="3"/>
  <c r="AK259" i="3"/>
  <c r="AS259" i="3"/>
  <c r="BA259" i="3"/>
  <c r="BI259" i="3"/>
  <c r="AI264" i="3"/>
  <c r="AA264" i="3"/>
  <c r="AE264" i="3"/>
  <c r="BE264" i="3"/>
  <c r="AO264" i="3"/>
  <c r="Y264" i="3"/>
  <c r="BH264" i="3"/>
  <c r="AZ264" i="3"/>
  <c r="AR264" i="3"/>
  <c r="AJ264" i="3"/>
  <c r="AB264" i="3"/>
  <c r="T264" i="3"/>
  <c r="N259" i="3"/>
  <c r="AD259" i="3"/>
  <c r="AT259" i="3"/>
  <c r="BE259" i="3"/>
  <c r="AO259" i="3"/>
  <c r="Y259" i="3"/>
  <c r="M286" i="3"/>
  <c r="BN286" i="3" s="1"/>
  <c r="P288" i="3"/>
  <c r="N292" i="3"/>
  <c r="BK266" i="3"/>
  <c r="M271" i="3"/>
  <c r="O271" i="3"/>
  <c r="Q271" i="3"/>
  <c r="S271" i="3"/>
  <c r="U271" i="3"/>
  <c r="W271" i="3"/>
  <c r="Y271" i="3"/>
  <c r="AA271" i="3"/>
  <c r="AC271" i="3"/>
  <c r="AE271" i="3"/>
  <c r="AG271" i="3"/>
  <c r="AI271" i="3"/>
  <c r="AK271" i="3"/>
  <c r="AM271" i="3"/>
  <c r="AO271" i="3"/>
  <c r="AQ271" i="3"/>
  <c r="N271" i="3"/>
  <c r="R271" i="3"/>
  <c r="V271" i="3"/>
  <c r="Z271" i="3"/>
  <c r="AD271" i="3"/>
  <c r="AH271" i="3"/>
  <c r="AL271" i="3"/>
  <c r="AP271" i="3"/>
  <c r="AS271" i="3"/>
  <c r="AU271" i="3"/>
  <c r="AW271" i="3"/>
  <c r="AY271" i="3"/>
  <c r="BA271" i="3"/>
  <c r="BC271" i="3"/>
  <c r="BE271" i="3"/>
  <c r="BG271" i="3"/>
  <c r="BI271" i="3"/>
  <c r="T271" i="3"/>
  <c r="AB271" i="3"/>
  <c r="AJ271" i="3"/>
  <c r="AR271" i="3"/>
  <c r="AV271" i="3"/>
  <c r="AZ271" i="3"/>
  <c r="BD271" i="3"/>
  <c r="BH271" i="3"/>
  <c r="P271" i="3"/>
  <c r="X271" i="3"/>
  <c r="AF271" i="3"/>
  <c r="AN271" i="3"/>
  <c r="AT271" i="3"/>
  <c r="AX271" i="3"/>
  <c r="BB271" i="3"/>
  <c r="BF271" i="3"/>
  <c r="BJ276" i="3"/>
  <c r="BM276" i="3"/>
  <c r="BJ278" i="3"/>
  <c r="BL280" i="3"/>
  <c r="BJ280" i="3"/>
  <c r="BK282" i="3"/>
  <c r="BN284" i="3"/>
  <c r="BM288" i="3"/>
  <c r="BM292" i="3"/>
  <c r="BK294" i="3"/>
  <c r="N295" i="3"/>
  <c r="P295" i="3"/>
  <c r="R295" i="3"/>
  <c r="T295" i="3"/>
  <c r="V295" i="3"/>
  <c r="X295" i="3"/>
  <c r="Z295" i="3"/>
  <c r="AB295" i="3"/>
  <c r="AD295" i="3"/>
  <c r="AF295" i="3"/>
  <c r="AH295" i="3"/>
  <c r="AJ295" i="3"/>
  <c r="AL295" i="3"/>
  <c r="AN295" i="3"/>
  <c r="AP295" i="3"/>
  <c r="AR295" i="3"/>
  <c r="AT295" i="3"/>
  <c r="AV295" i="3"/>
  <c r="AX295" i="3"/>
  <c r="AZ295" i="3"/>
  <c r="BB295" i="3"/>
  <c r="BD295" i="3"/>
  <c r="BF295" i="3"/>
  <c r="BH295" i="3"/>
  <c r="M295" i="3"/>
  <c r="Q295" i="3"/>
  <c r="U295" i="3"/>
  <c r="Y295" i="3"/>
  <c r="AC295" i="3"/>
  <c r="AG295" i="3"/>
  <c r="AK295" i="3"/>
  <c r="AO295" i="3"/>
  <c r="AS295" i="3"/>
  <c r="AW295" i="3"/>
  <c r="BA295" i="3"/>
  <c r="BE295" i="3"/>
  <c r="BI295" i="3"/>
  <c r="O295" i="3"/>
  <c r="S295" i="3"/>
  <c r="W295" i="3"/>
  <c r="AA295" i="3"/>
  <c r="AE295" i="3"/>
  <c r="AI295" i="3"/>
  <c r="AM295" i="3"/>
  <c r="AQ295" i="3"/>
  <c r="AU295" i="3"/>
  <c r="AY295" i="3"/>
  <c r="BC295" i="3"/>
  <c r="BG295" i="3"/>
  <c r="BM289" i="3"/>
  <c r="BK291" i="3"/>
  <c r="BN291" i="3"/>
  <c r="BJ268" i="3"/>
  <c r="BM270" i="3"/>
  <c r="BL270" i="3"/>
  <c r="BJ270" i="3"/>
  <c r="BK270" i="3"/>
  <c r="BK273" i="3"/>
  <c r="BN273" i="3"/>
  <c r="BM273" i="3"/>
  <c r="BL273" i="3"/>
  <c r="BJ273" i="3"/>
  <c r="BM275" i="3"/>
  <c r="BJ275" i="3"/>
  <c r="BK277" i="3"/>
  <c r="BN277" i="3"/>
  <c r="BM277" i="3"/>
  <c r="BJ277" i="3"/>
  <c r="BM279" i="3"/>
  <c r="BJ279" i="3"/>
  <c r="BL279" i="3"/>
  <c r="N281" i="3"/>
  <c r="P281" i="3"/>
  <c r="R281" i="3"/>
  <c r="T281" i="3"/>
  <c r="V281" i="3"/>
  <c r="X281" i="3"/>
  <c r="Z281" i="3"/>
  <c r="AB281" i="3"/>
  <c r="AD281" i="3"/>
  <c r="AF281" i="3"/>
  <c r="AH281" i="3"/>
  <c r="AJ281" i="3"/>
  <c r="AL281" i="3"/>
  <c r="AN281" i="3"/>
  <c r="AP281" i="3"/>
  <c r="AR281" i="3"/>
  <c r="AT281" i="3"/>
  <c r="AV281" i="3"/>
  <c r="AX281" i="3"/>
  <c r="O281" i="3"/>
  <c r="S281" i="3"/>
  <c r="W281" i="3"/>
  <c r="AA281" i="3"/>
  <c r="AE281" i="3"/>
  <c r="AI281" i="3"/>
  <c r="AM281" i="3"/>
  <c r="AQ281" i="3"/>
  <c r="AU281" i="3"/>
  <c r="AY281" i="3"/>
  <c r="BA281" i="3"/>
  <c r="BC281" i="3"/>
  <c r="BE281" i="3"/>
  <c r="BG281" i="3"/>
  <c r="BI281" i="3"/>
  <c r="M281" i="3"/>
  <c r="Q281" i="3"/>
  <c r="U281" i="3"/>
  <c r="Y281" i="3"/>
  <c r="AC281" i="3"/>
  <c r="AG281" i="3"/>
  <c r="AK281" i="3"/>
  <c r="AO281" i="3"/>
  <c r="AS281" i="3"/>
  <c r="AW281" i="3"/>
  <c r="AZ281" i="3"/>
  <c r="BD281" i="3"/>
  <c r="BH281" i="3"/>
  <c r="BB281" i="3"/>
  <c r="BF281" i="3"/>
  <c r="M285" i="3"/>
  <c r="O285" i="3"/>
  <c r="Q285" i="3"/>
  <c r="S285" i="3"/>
  <c r="U285" i="3"/>
  <c r="W285" i="3"/>
  <c r="Y285" i="3"/>
  <c r="AA285" i="3"/>
  <c r="AC285" i="3"/>
  <c r="AE285" i="3"/>
  <c r="AG285" i="3"/>
  <c r="AI285" i="3"/>
  <c r="AK285" i="3"/>
  <c r="AM285" i="3"/>
  <c r="AO285" i="3"/>
  <c r="AQ285" i="3"/>
  <c r="AS285" i="3"/>
  <c r="AU285" i="3"/>
  <c r="AW285" i="3"/>
  <c r="AY285" i="3"/>
  <c r="BA285" i="3"/>
  <c r="BC285" i="3"/>
  <c r="BE285" i="3"/>
  <c r="BG285" i="3"/>
  <c r="BI285" i="3"/>
  <c r="N285" i="3"/>
  <c r="R285" i="3"/>
  <c r="V285" i="3"/>
  <c r="Z285" i="3"/>
  <c r="AD285" i="3"/>
  <c r="AH285" i="3"/>
  <c r="AL285" i="3"/>
  <c r="AP285" i="3"/>
  <c r="AT285" i="3"/>
  <c r="AX285" i="3"/>
  <c r="BB285" i="3"/>
  <c r="BF285" i="3"/>
  <c r="P285" i="3"/>
  <c r="T285" i="3"/>
  <c r="X285" i="3"/>
  <c r="AB285" i="3"/>
  <c r="AF285" i="3"/>
  <c r="AJ285" i="3"/>
  <c r="AN285" i="3"/>
  <c r="AR285" i="3"/>
  <c r="AV285" i="3"/>
  <c r="AZ285" i="3"/>
  <c r="BD285" i="3"/>
  <c r="BH285" i="3"/>
  <c r="BM287" i="3"/>
  <c r="BJ287" i="3"/>
  <c r="BL289" i="3"/>
  <c r="BK293" i="3"/>
  <c r="BN293" i="3"/>
  <c r="BK261" i="3"/>
  <c r="BN261" i="3"/>
  <c r="BM262" i="3"/>
  <c r="BN262" i="3"/>
  <c r="BL262" i="3"/>
  <c r="BJ262" i="3"/>
  <c r="BK262" i="3"/>
  <c r="BJ282" i="3"/>
  <c r="BK284" i="3"/>
  <c r="BL286" i="3"/>
  <c r="BK287" i="3"/>
  <c r="BN287" i="3"/>
  <c r="BM294" i="3"/>
  <c r="BJ266" i="3"/>
  <c r="BM266" i="3"/>
  <c r="BN266" i="3"/>
  <c r="BL266" i="3"/>
  <c r="M269" i="3"/>
  <c r="O269" i="3"/>
  <c r="Q269" i="3"/>
  <c r="S269" i="3"/>
  <c r="U269" i="3"/>
  <c r="W269" i="3"/>
  <c r="Y269" i="3"/>
  <c r="AA269" i="3"/>
  <c r="AC269" i="3"/>
  <c r="AE269" i="3"/>
  <c r="AG269" i="3"/>
  <c r="AI269" i="3"/>
  <c r="AK269" i="3"/>
  <c r="AM269" i="3"/>
  <c r="AO269" i="3"/>
  <c r="AQ269" i="3"/>
  <c r="AS269" i="3"/>
  <c r="AU269" i="3"/>
  <c r="AW269" i="3"/>
  <c r="AY269" i="3"/>
  <c r="BA269" i="3"/>
  <c r="BC269" i="3"/>
  <c r="BE269" i="3"/>
  <c r="BG269" i="3"/>
  <c r="BI269" i="3"/>
  <c r="N269" i="3"/>
  <c r="R269" i="3"/>
  <c r="V269" i="3"/>
  <c r="Z269" i="3"/>
  <c r="AD269" i="3"/>
  <c r="AH269" i="3"/>
  <c r="AL269" i="3"/>
  <c r="AP269" i="3"/>
  <c r="AT269" i="3"/>
  <c r="AX269" i="3"/>
  <c r="BB269" i="3"/>
  <c r="BF269" i="3"/>
  <c r="P269" i="3"/>
  <c r="X269" i="3"/>
  <c r="AF269" i="3"/>
  <c r="AN269" i="3"/>
  <c r="AV269" i="3"/>
  <c r="BD269" i="3"/>
  <c r="T269" i="3"/>
  <c r="AB269" i="3"/>
  <c r="AJ269" i="3"/>
  <c r="AR269" i="3"/>
  <c r="AZ269" i="3"/>
  <c r="BH269" i="3"/>
  <c r="N272" i="3"/>
  <c r="P272" i="3"/>
  <c r="R272" i="3"/>
  <c r="T272" i="3"/>
  <c r="V272" i="3"/>
  <c r="X272" i="3"/>
  <c r="Z272" i="3"/>
  <c r="AB272" i="3"/>
  <c r="AD272" i="3"/>
  <c r="AF272" i="3"/>
  <c r="AH272" i="3"/>
  <c r="AJ272" i="3"/>
  <c r="AL272" i="3"/>
  <c r="AN272" i="3"/>
  <c r="AP272" i="3"/>
  <c r="AR272" i="3"/>
  <c r="AT272" i="3"/>
  <c r="AV272" i="3"/>
  <c r="AX272" i="3"/>
  <c r="AZ272" i="3"/>
  <c r="BB272" i="3"/>
  <c r="BD272" i="3"/>
  <c r="BF272" i="3"/>
  <c r="BH272" i="3"/>
  <c r="M272" i="3"/>
  <c r="Q272" i="3"/>
  <c r="U272" i="3"/>
  <c r="Y272" i="3"/>
  <c r="AC272" i="3"/>
  <c r="AG272" i="3"/>
  <c r="AK272" i="3"/>
  <c r="AO272" i="3"/>
  <c r="AS272" i="3"/>
  <c r="AW272" i="3"/>
  <c r="BA272" i="3"/>
  <c r="BE272" i="3"/>
  <c r="BI272" i="3"/>
  <c r="O272" i="3"/>
  <c r="S272" i="3"/>
  <c r="W272" i="3"/>
  <c r="AA272" i="3"/>
  <c r="AE272" i="3"/>
  <c r="AI272" i="3"/>
  <c r="AM272" i="3"/>
  <c r="AQ272" i="3"/>
  <c r="AU272" i="3"/>
  <c r="AY272" i="3"/>
  <c r="BC272" i="3"/>
  <c r="BG272" i="3"/>
  <c r="BN276" i="3"/>
  <c r="BL276" i="3"/>
  <c r="BK278" i="3"/>
  <c r="BM278" i="3"/>
  <c r="BL278" i="3"/>
  <c r="BM280" i="3"/>
  <c r="BN280" i="3"/>
  <c r="BM284" i="3"/>
  <c r="BL284" i="3"/>
  <c r="BK286" i="3"/>
  <c r="BJ288" i="3"/>
  <c r="BN288" i="3"/>
  <c r="BJ292" i="3"/>
  <c r="BN292" i="3"/>
  <c r="AY264" i="3"/>
  <c r="S264" i="3"/>
  <c r="AQ264" i="3"/>
  <c r="BC264" i="3"/>
  <c r="AM264" i="3"/>
  <c r="W264" i="3"/>
  <c r="BI264" i="3"/>
  <c r="BA264" i="3"/>
  <c r="AS264" i="3"/>
  <c r="AK264" i="3"/>
  <c r="AC264" i="3"/>
  <c r="U264" i="3"/>
  <c r="M264" i="3"/>
  <c r="BN264" i="3" s="1"/>
  <c r="BF264" i="3"/>
  <c r="BB264" i="3"/>
  <c r="AX264" i="3"/>
  <c r="AT264" i="3"/>
  <c r="AP264" i="3"/>
  <c r="AL264" i="3"/>
  <c r="AH264" i="3"/>
  <c r="AD264" i="3"/>
  <c r="Z264" i="3"/>
  <c r="V264" i="3"/>
  <c r="R264" i="3"/>
  <c r="BM282" i="3"/>
  <c r="BJ286" i="3"/>
  <c r="BL287" i="3"/>
  <c r="R259" i="3"/>
  <c r="Z259" i="3"/>
  <c r="AH259" i="3"/>
  <c r="AP259" i="3"/>
  <c r="AX259" i="3"/>
  <c r="BF259" i="3"/>
  <c r="BK268" i="3"/>
  <c r="BM268" i="3"/>
  <c r="BN268" i="3"/>
  <c r="BL268" i="3"/>
  <c r="BN270" i="3"/>
  <c r="BL275" i="3"/>
  <c r="BK275" i="3"/>
  <c r="BN275" i="3"/>
  <c r="BL277" i="3"/>
  <c r="BK279" i="3"/>
  <c r="BN279" i="3"/>
  <c r="N283" i="3"/>
  <c r="P283" i="3"/>
  <c r="R283" i="3"/>
  <c r="T283" i="3"/>
  <c r="V283" i="3"/>
  <c r="X283" i="3"/>
  <c r="Z283" i="3"/>
  <c r="AB283" i="3"/>
  <c r="AD283" i="3"/>
  <c r="AF283" i="3"/>
  <c r="AH283" i="3"/>
  <c r="AJ283" i="3"/>
  <c r="AL283" i="3"/>
  <c r="AN283" i="3"/>
  <c r="AP283" i="3"/>
  <c r="AR283" i="3"/>
  <c r="AT283" i="3"/>
  <c r="AV283" i="3"/>
  <c r="AX283" i="3"/>
  <c r="AZ283" i="3"/>
  <c r="BB283" i="3"/>
  <c r="BD283" i="3"/>
  <c r="BF283" i="3"/>
  <c r="BH283" i="3"/>
  <c r="O283" i="3"/>
  <c r="S283" i="3"/>
  <c r="W283" i="3"/>
  <c r="AA283" i="3"/>
  <c r="AE283" i="3"/>
  <c r="AI283" i="3"/>
  <c r="AM283" i="3"/>
  <c r="AQ283" i="3"/>
  <c r="AU283" i="3"/>
  <c r="AY283" i="3"/>
  <c r="BC283" i="3"/>
  <c r="BG283" i="3"/>
  <c r="M283" i="3"/>
  <c r="Q283" i="3"/>
  <c r="U283" i="3"/>
  <c r="Y283" i="3"/>
  <c r="AC283" i="3"/>
  <c r="AG283" i="3"/>
  <c r="AK283" i="3"/>
  <c r="AO283" i="3"/>
  <c r="AS283" i="3"/>
  <c r="AW283" i="3"/>
  <c r="BA283" i="3"/>
  <c r="BE283" i="3"/>
  <c r="BI283" i="3"/>
  <c r="BK289" i="3"/>
  <c r="BN289" i="3"/>
  <c r="BM291" i="3"/>
  <c r="BJ291" i="3"/>
  <c r="BL293" i="3"/>
  <c r="BG259" i="3"/>
  <c r="BC259" i="3"/>
  <c r="AY259" i="3"/>
  <c r="AU259" i="3"/>
  <c r="AQ259" i="3"/>
  <c r="AM259" i="3"/>
  <c r="AI259" i="3"/>
  <c r="AE259" i="3"/>
  <c r="AA259" i="3"/>
  <c r="W259" i="3"/>
  <c r="S259" i="3"/>
  <c r="BM259" i="3" s="1"/>
  <c r="BM261" i="3"/>
  <c r="BL261" i="3"/>
  <c r="BJ261" i="3"/>
  <c r="BD258" i="3"/>
  <c r="AV258" i="3"/>
  <c r="AN258" i="3"/>
  <c r="AF258" i="3"/>
  <c r="X258" i="3"/>
  <c r="P258" i="3"/>
  <c r="BB258" i="3"/>
  <c r="AT258" i="3"/>
  <c r="AL258" i="3"/>
  <c r="AD258" i="3"/>
  <c r="V258" i="3"/>
  <c r="N258" i="3"/>
  <c r="BG258" i="3"/>
  <c r="BC258" i="3"/>
  <c r="AY258" i="3"/>
  <c r="AU258" i="3"/>
  <c r="AQ258" i="3"/>
  <c r="AM258" i="3"/>
  <c r="AI258" i="3"/>
  <c r="AE258" i="3"/>
  <c r="AA258" i="3"/>
  <c r="BL258" i="3" s="1"/>
  <c r="W258" i="3"/>
  <c r="S258" i="3"/>
  <c r="BM258" i="3" s="1"/>
  <c r="BK267" i="3"/>
  <c r="BN267" i="3"/>
  <c r="BM267" i="3"/>
  <c r="BL267" i="3"/>
  <c r="BJ267" i="3"/>
  <c r="BF260" i="3"/>
  <c r="BB260" i="3"/>
  <c r="AX260" i="3"/>
  <c r="AT260" i="3"/>
  <c r="AP260" i="3"/>
  <c r="AL260" i="3"/>
  <c r="AH260" i="3"/>
  <c r="AD260" i="3"/>
  <c r="Z260" i="3"/>
  <c r="V260" i="3"/>
  <c r="R260" i="3"/>
  <c r="N260" i="3"/>
  <c r="BG260" i="3"/>
  <c r="BC260" i="3"/>
  <c r="AY260" i="3"/>
  <c r="AU260" i="3"/>
  <c r="AQ260" i="3"/>
  <c r="AM260" i="3"/>
  <c r="AI260" i="3"/>
  <c r="AE260" i="3"/>
  <c r="AA260" i="3"/>
  <c r="W260" i="3"/>
  <c r="S260" i="3"/>
  <c r="O260" i="3"/>
  <c r="M274" i="3"/>
  <c r="O274" i="3"/>
  <c r="Q274" i="3"/>
  <c r="S274" i="3"/>
  <c r="U274" i="3"/>
  <c r="W274" i="3"/>
  <c r="Y274" i="3"/>
  <c r="AA274" i="3"/>
  <c r="AC274" i="3"/>
  <c r="AE274" i="3"/>
  <c r="AG274" i="3"/>
  <c r="AI274" i="3"/>
  <c r="AK274" i="3"/>
  <c r="AM274" i="3"/>
  <c r="AO274" i="3"/>
  <c r="AQ274" i="3"/>
  <c r="AS274" i="3"/>
  <c r="AU274" i="3"/>
  <c r="AW274" i="3"/>
  <c r="AY274" i="3"/>
  <c r="BA274" i="3"/>
  <c r="BC274" i="3"/>
  <c r="BE274" i="3"/>
  <c r="BG274" i="3"/>
  <c r="BI274" i="3"/>
  <c r="P274" i="3"/>
  <c r="T274" i="3"/>
  <c r="X274" i="3"/>
  <c r="AB274" i="3"/>
  <c r="AF274" i="3"/>
  <c r="AJ274" i="3"/>
  <c r="AN274" i="3"/>
  <c r="AR274" i="3"/>
  <c r="AV274" i="3"/>
  <c r="AZ274" i="3"/>
  <c r="BD274" i="3"/>
  <c r="BH274" i="3"/>
  <c r="N274" i="3"/>
  <c r="R274" i="3"/>
  <c r="V274" i="3"/>
  <c r="Z274" i="3"/>
  <c r="AD274" i="3"/>
  <c r="AH274" i="3"/>
  <c r="AL274" i="3"/>
  <c r="AP274" i="3"/>
  <c r="AT274" i="3"/>
  <c r="AX274" i="3"/>
  <c r="BB274" i="3"/>
  <c r="BF274" i="3"/>
  <c r="BK276" i="3"/>
  <c r="BN278" i="3"/>
  <c r="BJ284" i="3"/>
  <c r="BL288" i="3"/>
  <c r="N290" i="3"/>
  <c r="P290" i="3"/>
  <c r="R290" i="3"/>
  <c r="T290" i="3"/>
  <c r="V290" i="3"/>
  <c r="X290" i="3"/>
  <c r="Z290" i="3"/>
  <c r="AB290" i="3"/>
  <c r="AD290" i="3"/>
  <c r="AF290" i="3"/>
  <c r="AH290" i="3"/>
  <c r="AJ290" i="3"/>
  <c r="AL290" i="3"/>
  <c r="AN290" i="3"/>
  <c r="AP290" i="3"/>
  <c r="AR290" i="3"/>
  <c r="AT290" i="3"/>
  <c r="AV290" i="3"/>
  <c r="AX290" i="3"/>
  <c r="AZ290" i="3"/>
  <c r="BB290" i="3"/>
  <c r="BD290" i="3"/>
  <c r="BF290" i="3"/>
  <c r="BH290" i="3"/>
  <c r="M290" i="3"/>
  <c r="Q290" i="3"/>
  <c r="U290" i="3"/>
  <c r="Y290" i="3"/>
  <c r="AC290" i="3"/>
  <c r="AG290" i="3"/>
  <c r="AK290" i="3"/>
  <c r="AO290" i="3"/>
  <c r="AS290" i="3"/>
  <c r="AW290" i="3"/>
  <c r="BA290" i="3"/>
  <c r="BE290" i="3"/>
  <c r="BI290" i="3"/>
  <c r="O290" i="3"/>
  <c r="S290" i="3"/>
  <c r="W290" i="3"/>
  <c r="AA290" i="3"/>
  <c r="AE290" i="3"/>
  <c r="AI290" i="3"/>
  <c r="AM290" i="3"/>
  <c r="AQ290" i="3"/>
  <c r="AU290" i="3"/>
  <c r="AY290" i="3"/>
  <c r="BC290" i="3"/>
  <c r="BG290" i="3"/>
  <c r="BL292" i="3"/>
  <c r="M263" i="3"/>
  <c r="O263" i="3"/>
  <c r="Q263" i="3"/>
  <c r="S263" i="3"/>
  <c r="U263" i="3"/>
  <c r="W263" i="3"/>
  <c r="Y263" i="3"/>
  <c r="AA263" i="3"/>
  <c r="AC263" i="3"/>
  <c r="AE263" i="3"/>
  <c r="N263" i="3"/>
  <c r="R263" i="3"/>
  <c r="V263" i="3"/>
  <c r="Z263" i="3"/>
  <c r="AD263" i="3"/>
  <c r="AG263" i="3"/>
  <c r="AI263" i="3"/>
  <c r="AK263" i="3"/>
  <c r="AM263" i="3"/>
  <c r="AO263" i="3"/>
  <c r="AQ263" i="3"/>
  <c r="AS263" i="3"/>
  <c r="AU263" i="3"/>
  <c r="AW263" i="3"/>
  <c r="AY263" i="3"/>
  <c r="BA263" i="3"/>
  <c r="BC263" i="3"/>
  <c r="BE263" i="3"/>
  <c r="BG263" i="3"/>
  <c r="BI263" i="3"/>
  <c r="P263" i="3"/>
  <c r="X263" i="3"/>
  <c r="AF263" i="3"/>
  <c r="AJ263" i="3"/>
  <c r="AN263" i="3"/>
  <c r="AR263" i="3"/>
  <c r="AV263" i="3"/>
  <c r="AZ263" i="3"/>
  <c r="BD263" i="3"/>
  <c r="BH263" i="3"/>
  <c r="T263" i="3"/>
  <c r="AH263" i="3"/>
  <c r="AP263" i="3"/>
  <c r="AX263" i="3"/>
  <c r="BF263" i="3"/>
  <c r="AB263" i="3"/>
  <c r="AT263" i="3"/>
  <c r="AL263" i="3"/>
  <c r="BB263" i="3"/>
  <c r="N265" i="3"/>
  <c r="P265" i="3"/>
  <c r="R265" i="3"/>
  <c r="T265" i="3"/>
  <c r="V265" i="3"/>
  <c r="X265" i="3"/>
  <c r="Z265" i="3"/>
  <c r="AB265" i="3"/>
  <c r="AD265" i="3"/>
  <c r="AF265" i="3"/>
  <c r="AH265" i="3"/>
  <c r="AJ265" i="3"/>
  <c r="AL265" i="3"/>
  <c r="AN265" i="3"/>
  <c r="AP265" i="3"/>
  <c r="AR265" i="3"/>
  <c r="AT265" i="3"/>
  <c r="AV265" i="3"/>
  <c r="AX265" i="3"/>
  <c r="AZ265" i="3"/>
  <c r="BB265" i="3"/>
  <c r="BD265" i="3"/>
  <c r="BF265" i="3"/>
  <c r="BH265" i="3"/>
  <c r="O265" i="3"/>
  <c r="S265" i="3"/>
  <c r="W265" i="3"/>
  <c r="AA265" i="3"/>
  <c r="AE265" i="3"/>
  <c r="AI265" i="3"/>
  <c r="AM265" i="3"/>
  <c r="AQ265" i="3"/>
  <c r="AU265" i="3"/>
  <c r="AY265" i="3"/>
  <c r="BC265" i="3"/>
  <c r="BG265" i="3"/>
  <c r="M265" i="3"/>
  <c r="U265" i="3"/>
  <c r="AC265" i="3"/>
  <c r="AK265" i="3"/>
  <c r="AS265" i="3"/>
  <c r="BA265" i="3"/>
  <c r="BI265" i="3"/>
  <c r="Y265" i="3"/>
  <c r="AO265" i="3"/>
  <c r="BE265" i="3"/>
  <c r="Q265" i="3"/>
  <c r="AG265" i="3"/>
  <c r="AW265" i="3"/>
  <c r="BJ264" i="3"/>
  <c r="BJ289" i="3"/>
  <c r="BJ294" i="3"/>
  <c r="BJ259" i="3"/>
  <c r="BK288" i="3"/>
  <c r="BH260" i="3"/>
  <c r="BD260" i="3"/>
  <c r="AZ260" i="3"/>
  <c r="AV260" i="3"/>
  <c r="AR260" i="3"/>
  <c r="AN260" i="3"/>
  <c r="AJ260" i="3"/>
  <c r="AF260" i="3"/>
  <c r="AB260" i="3"/>
  <c r="X260" i="3"/>
  <c r="T260" i="3"/>
  <c r="P260" i="3"/>
  <c r="BI260" i="3"/>
  <c r="BE260" i="3"/>
  <c r="BA260" i="3"/>
  <c r="AW260" i="3"/>
  <c r="AS260" i="3"/>
  <c r="AO260" i="3"/>
  <c r="AK260" i="3"/>
  <c r="AG260" i="3"/>
  <c r="AC260" i="3"/>
  <c r="Y260" i="3"/>
  <c r="U260" i="3"/>
  <c r="Q260" i="3"/>
  <c r="E101" i="3"/>
  <c r="F101" i="3"/>
  <c r="G101" i="3"/>
  <c r="H101" i="3"/>
  <c r="I101" i="3"/>
  <c r="J101" i="3"/>
  <c r="K101" i="3"/>
  <c r="E102" i="3"/>
  <c r="F102" i="3"/>
  <c r="G102" i="3"/>
  <c r="H102" i="3"/>
  <c r="I102" i="3"/>
  <c r="J102" i="3"/>
  <c r="K102" i="3"/>
  <c r="E103" i="3"/>
  <c r="F103" i="3"/>
  <c r="G103" i="3"/>
  <c r="H103" i="3"/>
  <c r="I103" i="3"/>
  <c r="J103" i="3"/>
  <c r="E104" i="3"/>
  <c r="F104" i="3"/>
  <c r="G104" i="3"/>
  <c r="H104" i="3"/>
  <c r="I104" i="3"/>
  <c r="L104" i="3" s="1"/>
  <c r="J104" i="3"/>
  <c r="K104" i="3"/>
  <c r="E105" i="3"/>
  <c r="F105" i="3"/>
  <c r="K105" i="3" s="1"/>
  <c r="G105" i="3"/>
  <c r="H105" i="3"/>
  <c r="I105" i="3"/>
  <c r="J105" i="3"/>
  <c r="E106" i="3"/>
  <c r="F106" i="3"/>
  <c r="G106" i="3"/>
  <c r="H106" i="3"/>
  <c r="I106" i="3"/>
  <c r="L106" i="3" s="1"/>
  <c r="J106" i="3"/>
  <c r="K106" i="3"/>
  <c r="E107" i="3"/>
  <c r="F107" i="3"/>
  <c r="G107" i="3"/>
  <c r="H107" i="3"/>
  <c r="I107" i="3"/>
  <c r="J107" i="3"/>
  <c r="E108" i="3"/>
  <c r="F108" i="3"/>
  <c r="G108" i="3"/>
  <c r="H108" i="3"/>
  <c r="I108" i="3"/>
  <c r="L108" i="3" s="1"/>
  <c r="J108" i="3"/>
  <c r="K108" i="3"/>
  <c r="E109" i="3"/>
  <c r="F109" i="3"/>
  <c r="K109" i="3" s="1"/>
  <c r="G109" i="3"/>
  <c r="H109" i="3"/>
  <c r="I109" i="3"/>
  <c r="J109" i="3"/>
  <c r="E110" i="3"/>
  <c r="F110" i="3"/>
  <c r="G110" i="3"/>
  <c r="H110" i="3"/>
  <c r="I110" i="3"/>
  <c r="J110" i="3"/>
  <c r="K110" i="3"/>
  <c r="E111" i="3"/>
  <c r="F111" i="3"/>
  <c r="G111" i="3"/>
  <c r="H111" i="3"/>
  <c r="I111" i="3"/>
  <c r="J111" i="3"/>
  <c r="E112" i="3"/>
  <c r="F112" i="3"/>
  <c r="G112" i="3"/>
  <c r="H112" i="3"/>
  <c r="I112" i="3"/>
  <c r="L112" i="3" s="1"/>
  <c r="J112" i="3"/>
  <c r="K112" i="3"/>
  <c r="E113" i="3"/>
  <c r="F113" i="3"/>
  <c r="K113" i="3" s="1"/>
  <c r="G113" i="3"/>
  <c r="H113" i="3"/>
  <c r="I113" i="3"/>
  <c r="J113" i="3"/>
  <c r="E114" i="3"/>
  <c r="F114" i="3"/>
  <c r="G114" i="3"/>
  <c r="H114" i="3"/>
  <c r="I114" i="3"/>
  <c r="J114" i="3"/>
  <c r="K114" i="3"/>
  <c r="E115" i="3"/>
  <c r="F115" i="3"/>
  <c r="G115" i="3"/>
  <c r="H115" i="3"/>
  <c r="I115" i="3"/>
  <c r="J115" i="3"/>
  <c r="E116" i="3"/>
  <c r="F116" i="3"/>
  <c r="G116" i="3"/>
  <c r="H116" i="3"/>
  <c r="I116" i="3"/>
  <c r="L116" i="3" s="1"/>
  <c r="J116" i="3"/>
  <c r="K116" i="3"/>
  <c r="E117" i="3"/>
  <c r="F117" i="3"/>
  <c r="K117" i="3" s="1"/>
  <c r="G117" i="3"/>
  <c r="H117" i="3"/>
  <c r="I117" i="3"/>
  <c r="J117" i="3"/>
  <c r="E118" i="3"/>
  <c r="F118" i="3"/>
  <c r="G118" i="3"/>
  <c r="H118" i="3"/>
  <c r="I118" i="3"/>
  <c r="L118" i="3" s="1"/>
  <c r="J118" i="3"/>
  <c r="K118" i="3"/>
  <c r="E119" i="3"/>
  <c r="F119" i="3"/>
  <c r="K119" i="3" s="1"/>
  <c r="G119" i="3"/>
  <c r="H119" i="3"/>
  <c r="I119" i="3"/>
  <c r="J119" i="3"/>
  <c r="E120" i="3"/>
  <c r="F120" i="3"/>
  <c r="G120" i="3"/>
  <c r="H120" i="3"/>
  <c r="I120" i="3"/>
  <c r="L120" i="3" s="1"/>
  <c r="J120" i="3"/>
  <c r="K120" i="3"/>
  <c r="E121" i="3"/>
  <c r="F121" i="3"/>
  <c r="K121" i="3" s="1"/>
  <c r="G121" i="3"/>
  <c r="H121" i="3"/>
  <c r="I121" i="3"/>
  <c r="J121" i="3"/>
  <c r="E122" i="3"/>
  <c r="F122" i="3"/>
  <c r="G122" i="3"/>
  <c r="H122" i="3"/>
  <c r="I122" i="3"/>
  <c r="L122" i="3" s="1"/>
  <c r="J122" i="3"/>
  <c r="K122" i="3"/>
  <c r="E123" i="3"/>
  <c r="F123" i="3"/>
  <c r="K123" i="3" s="1"/>
  <c r="G123" i="3"/>
  <c r="H123" i="3"/>
  <c r="I123" i="3"/>
  <c r="J123" i="3"/>
  <c r="E124" i="3"/>
  <c r="F124" i="3"/>
  <c r="G124" i="3"/>
  <c r="H124" i="3"/>
  <c r="I124" i="3"/>
  <c r="L124" i="3" s="1"/>
  <c r="J124" i="3"/>
  <c r="K124" i="3"/>
  <c r="E125" i="3"/>
  <c r="F125" i="3"/>
  <c r="G125" i="3"/>
  <c r="H125" i="3"/>
  <c r="I125" i="3"/>
  <c r="J125" i="3"/>
  <c r="E126" i="3"/>
  <c r="F126" i="3"/>
  <c r="G126" i="3"/>
  <c r="H126" i="3"/>
  <c r="I126" i="3"/>
  <c r="L126" i="3" s="1"/>
  <c r="J126" i="3"/>
  <c r="K126" i="3"/>
  <c r="E127" i="3"/>
  <c r="F127" i="3"/>
  <c r="K127" i="3" s="1"/>
  <c r="G127" i="3"/>
  <c r="H127" i="3"/>
  <c r="I127" i="3"/>
  <c r="J127" i="3"/>
  <c r="E128" i="3"/>
  <c r="F128" i="3"/>
  <c r="G128" i="3"/>
  <c r="H128" i="3"/>
  <c r="I128" i="3"/>
  <c r="L128" i="3" s="1"/>
  <c r="J128" i="3"/>
  <c r="K128" i="3"/>
  <c r="E129" i="3"/>
  <c r="F129" i="3"/>
  <c r="G129" i="3"/>
  <c r="H129" i="3"/>
  <c r="I129" i="3"/>
  <c r="J129" i="3"/>
  <c r="E130" i="3"/>
  <c r="F130" i="3"/>
  <c r="G130" i="3"/>
  <c r="H130" i="3"/>
  <c r="I130" i="3"/>
  <c r="J130" i="3"/>
  <c r="K130" i="3"/>
  <c r="E131" i="3"/>
  <c r="F131" i="3"/>
  <c r="K131" i="3" s="1"/>
  <c r="G131" i="3"/>
  <c r="H131" i="3"/>
  <c r="I131" i="3"/>
  <c r="J131" i="3"/>
  <c r="E132" i="3"/>
  <c r="F132" i="3"/>
  <c r="G132" i="3"/>
  <c r="H132" i="3"/>
  <c r="I132" i="3"/>
  <c r="J132" i="3"/>
  <c r="K132" i="3"/>
  <c r="E133" i="3"/>
  <c r="F133" i="3"/>
  <c r="G133" i="3"/>
  <c r="H133" i="3"/>
  <c r="I133" i="3"/>
  <c r="J133" i="3"/>
  <c r="K133" i="3"/>
  <c r="E134" i="3"/>
  <c r="F134" i="3"/>
  <c r="G134" i="3"/>
  <c r="H134" i="3"/>
  <c r="I134" i="3"/>
  <c r="J134" i="3"/>
  <c r="K134" i="3"/>
  <c r="E135" i="3"/>
  <c r="F135" i="3"/>
  <c r="G135" i="3"/>
  <c r="H135" i="3"/>
  <c r="I135" i="3"/>
  <c r="J135" i="3"/>
  <c r="K135" i="3"/>
  <c r="E136" i="3"/>
  <c r="F136" i="3"/>
  <c r="G136" i="3"/>
  <c r="H136" i="3"/>
  <c r="I136" i="3"/>
  <c r="J136" i="3"/>
  <c r="K136" i="3"/>
  <c r="E137" i="3"/>
  <c r="F137" i="3"/>
  <c r="G137" i="3"/>
  <c r="H137" i="3"/>
  <c r="I137" i="3"/>
  <c r="L137" i="3" s="1"/>
  <c r="J137" i="3"/>
  <c r="K137" i="3"/>
  <c r="E138" i="3"/>
  <c r="F138" i="3"/>
  <c r="G138" i="3"/>
  <c r="H138" i="3"/>
  <c r="I138" i="3"/>
  <c r="J138" i="3"/>
  <c r="E139" i="3"/>
  <c r="F139" i="3"/>
  <c r="G139" i="3"/>
  <c r="H139" i="3"/>
  <c r="I139" i="3"/>
  <c r="L139" i="3" s="1"/>
  <c r="J139" i="3"/>
  <c r="K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I142" i="3"/>
  <c r="L142" i="3" s="1"/>
  <c r="J142" i="3"/>
  <c r="K142" i="3"/>
  <c r="E143" i="3"/>
  <c r="F143" i="3"/>
  <c r="K143" i="3" s="1"/>
  <c r="G143" i="3"/>
  <c r="H143" i="3"/>
  <c r="I143" i="3"/>
  <c r="J143" i="3"/>
  <c r="E144" i="3"/>
  <c r="F144" i="3"/>
  <c r="G144" i="3"/>
  <c r="K144" i="3" s="1"/>
  <c r="H144" i="3"/>
  <c r="I144" i="3"/>
  <c r="L144" i="3" s="1"/>
  <c r="J144" i="3"/>
  <c r="E145" i="3"/>
  <c r="F145" i="3"/>
  <c r="G145" i="3"/>
  <c r="H145" i="3"/>
  <c r="I145" i="3"/>
  <c r="J145" i="3"/>
  <c r="K145" i="3"/>
  <c r="E146" i="3"/>
  <c r="F146" i="3"/>
  <c r="G146" i="3"/>
  <c r="H146" i="3"/>
  <c r="I146" i="3"/>
  <c r="J146" i="3"/>
  <c r="K146" i="3"/>
  <c r="E147" i="3"/>
  <c r="F147" i="3"/>
  <c r="G147" i="3"/>
  <c r="H147" i="3"/>
  <c r="I147" i="3"/>
  <c r="J147" i="3"/>
  <c r="E148" i="3"/>
  <c r="F148" i="3"/>
  <c r="G148" i="3"/>
  <c r="K148" i="3" s="1"/>
  <c r="H148" i="3"/>
  <c r="I148" i="3"/>
  <c r="L148" i="3" s="1"/>
  <c r="J148" i="3"/>
  <c r="E149" i="3"/>
  <c r="F149" i="3"/>
  <c r="G149" i="3"/>
  <c r="H149" i="3"/>
  <c r="I149" i="3"/>
  <c r="J149" i="3"/>
  <c r="K149" i="3"/>
  <c r="E150" i="3"/>
  <c r="F150" i="3"/>
  <c r="G150" i="3"/>
  <c r="H150" i="3"/>
  <c r="I150" i="3"/>
  <c r="J150" i="3"/>
  <c r="K150" i="3"/>
  <c r="E151" i="3"/>
  <c r="F151" i="3"/>
  <c r="G151" i="3"/>
  <c r="H151" i="3"/>
  <c r="I151" i="3"/>
  <c r="J151" i="3"/>
  <c r="K151" i="3"/>
  <c r="E152" i="3"/>
  <c r="F152" i="3"/>
  <c r="G152" i="3"/>
  <c r="K152" i="3" s="1"/>
  <c r="H152" i="3"/>
  <c r="I152" i="3"/>
  <c r="J152" i="3"/>
  <c r="E153" i="3"/>
  <c r="F153" i="3"/>
  <c r="K153" i="3" s="1"/>
  <c r="G153" i="3"/>
  <c r="H153" i="3"/>
  <c r="I153" i="3"/>
  <c r="J153" i="3"/>
  <c r="E154" i="3"/>
  <c r="F154" i="3"/>
  <c r="G154" i="3"/>
  <c r="H154" i="3"/>
  <c r="I154" i="3"/>
  <c r="L154" i="3" s="1"/>
  <c r="J154" i="3"/>
  <c r="K154" i="3"/>
  <c r="E155" i="3"/>
  <c r="F155" i="3"/>
  <c r="K155" i="3" s="1"/>
  <c r="G155" i="3"/>
  <c r="H155" i="3"/>
  <c r="I155" i="3"/>
  <c r="J155" i="3"/>
  <c r="E156" i="3"/>
  <c r="F156" i="3"/>
  <c r="G156" i="3"/>
  <c r="K156" i="3" s="1"/>
  <c r="H156" i="3"/>
  <c r="I156" i="3"/>
  <c r="L156" i="3" s="1"/>
  <c r="J156" i="3"/>
  <c r="E157" i="3"/>
  <c r="F157" i="3"/>
  <c r="G157" i="3"/>
  <c r="H157" i="3"/>
  <c r="I157" i="3"/>
  <c r="J157" i="3"/>
  <c r="K157" i="3"/>
  <c r="E158" i="3"/>
  <c r="F158" i="3"/>
  <c r="G158" i="3"/>
  <c r="H158" i="3"/>
  <c r="I158" i="3"/>
  <c r="J158" i="3"/>
  <c r="K158" i="3"/>
  <c r="E159" i="3"/>
  <c r="F159" i="3"/>
  <c r="G159" i="3"/>
  <c r="H159" i="3"/>
  <c r="I159" i="3"/>
  <c r="J159" i="3"/>
  <c r="E160" i="3"/>
  <c r="F160" i="3"/>
  <c r="G160" i="3"/>
  <c r="H160" i="3"/>
  <c r="I160" i="3"/>
  <c r="J160" i="3"/>
  <c r="E161" i="3"/>
  <c r="F161" i="3"/>
  <c r="G161" i="3"/>
  <c r="H161" i="3"/>
  <c r="I161" i="3"/>
  <c r="J161" i="3"/>
  <c r="K161" i="3"/>
  <c r="E162" i="3"/>
  <c r="F162" i="3"/>
  <c r="G162" i="3"/>
  <c r="H162" i="3"/>
  <c r="I162" i="3"/>
  <c r="J162" i="3"/>
  <c r="E163" i="3"/>
  <c r="F163" i="3"/>
  <c r="K163" i="3" s="1"/>
  <c r="G163" i="3"/>
  <c r="H163" i="3"/>
  <c r="I163" i="3"/>
  <c r="J163" i="3"/>
  <c r="E164" i="3"/>
  <c r="F164" i="3"/>
  <c r="K164" i="3" s="1"/>
  <c r="G164" i="3"/>
  <c r="H164" i="3"/>
  <c r="I164" i="3"/>
  <c r="J164" i="3"/>
  <c r="E165" i="3"/>
  <c r="F165" i="3"/>
  <c r="G165" i="3"/>
  <c r="H165" i="3"/>
  <c r="I165" i="3"/>
  <c r="J165" i="3"/>
  <c r="K165" i="3"/>
  <c r="E166" i="3"/>
  <c r="F166" i="3"/>
  <c r="G166" i="3"/>
  <c r="H166" i="3"/>
  <c r="I166" i="3"/>
  <c r="J166" i="3"/>
  <c r="E167" i="3"/>
  <c r="F167" i="3"/>
  <c r="G167" i="3"/>
  <c r="H167" i="3"/>
  <c r="I167" i="3"/>
  <c r="J167" i="3"/>
  <c r="E168" i="3"/>
  <c r="F168" i="3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L170" i="3" s="1"/>
  <c r="J170" i="3"/>
  <c r="E171" i="3"/>
  <c r="F171" i="3"/>
  <c r="G171" i="3"/>
  <c r="H171" i="3"/>
  <c r="I171" i="3"/>
  <c r="J171" i="3"/>
  <c r="E172" i="3"/>
  <c r="F172" i="3"/>
  <c r="G172" i="3"/>
  <c r="H172" i="3"/>
  <c r="I172" i="3"/>
  <c r="L172" i="3" s="1"/>
  <c r="J172" i="3"/>
  <c r="K172" i="3"/>
  <c r="E173" i="3"/>
  <c r="F173" i="3"/>
  <c r="K173" i="3" s="1"/>
  <c r="G173" i="3"/>
  <c r="H173" i="3"/>
  <c r="I173" i="3"/>
  <c r="J173" i="3"/>
  <c r="E174" i="3"/>
  <c r="F174" i="3"/>
  <c r="G174" i="3"/>
  <c r="H174" i="3"/>
  <c r="I174" i="3"/>
  <c r="J174" i="3"/>
  <c r="E175" i="3"/>
  <c r="F175" i="3"/>
  <c r="G175" i="3"/>
  <c r="H175" i="3"/>
  <c r="I175" i="3"/>
  <c r="J175" i="3"/>
  <c r="E176" i="3"/>
  <c r="F176" i="3"/>
  <c r="G176" i="3"/>
  <c r="H176" i="3"/>
  <c r="I176" i="3"/>
  <c r="J176" i="3"/>
  <c r="K176" i="3"/>
  <c r="E177" i="3"/>
  <c r="F177" i="3"/>
  <c r="G177" i="3"/>
  <c r="H177" i="3"/>
  <c r="I177" i="3"/>
  <c r="J177" i="3"/>
  <c r="E178" i="3"/>
  <c r="F178" i="3"/>
  <c r="G178" i="3"/>
  <c r="H178" i="3"/>
  <c r="I178" i="3"/>
  <c r="L178" i="3" s="1"/>
  <c r="J178" i="3"/>
  <c r="E179" i="3"/>
  <c r="F179" i="3"/>
  <c r="G179" i="3"/>
  <c r="H179" i="3"/>
  <c r="I179" i="3"/>
  <c r="J179" i="3"/>
  <c r="E180" i="3"/>
  <c r="F180" i="3"/>
  <c r="G180" i="3"/>
  <c r="H180" i="3"/>
  <c r="I180" i="3"/>
  <c r="L180" i="3" s="1"/>
  <c r="J180" i="3"/>
  <c r="K180" i="3"/>
  <c r="E181" i="3"/>
  <c r="F181" i="3"/>
  <c r="K181" i="3" s="1"/>
  <c r="G181" i="3"/>
  <c r="H181" i="3"/>
  <c r="I181" i="3"/>
  <c r="J181" i="3"/>
  <c r="E182" i="3"/>
  <c r="F182" i="3"/>
  <c r="G182" i="3"/>
  <c r="H182" i="3"/>
  <c r="I182" i="3"/>
  <c r="J182" i="3"/>
  <c r="E183" i="3"/>
  <c r="F183" i="3"/>
  <c r="K183" i="3" s="1"/>
  <c r="G183" i="3"/>
  <c r="H183" i="3"/>
  <c r="I183" i="3"/>
  <c r="J183" i="3"/>
  <c r="E184" i="3"/>
  <c r="F184" i="3"/>
  <c r="K184" i="3" s="1"/>
  <c r="G184" i="3"/>
  <c r="H184" i="3"/>
  <c r="I184" i="3"/>
  <c r="J184" i="3"/>
  <c r="E185" i="3"/>
  <c r="F185" i="3"/>
  <c r="G185" i="3"/>
  <c r="H185" i="3"/>
  <c r="I185" i="3"/>
  <c r="L185" i="3" s="1"/>
  <c r="J185" i="3"/>
  <c r="E186" i="3"/>
  <c r="F186" i="3"/>
  <c r="G186" i="3"/>
  <c r="H186" i="3"/>
  <c r="I186" i="3"/>
  <c r="L186" i="3" s="1"/>
  <c r="J186" i="3"/>
  <c r="E187" i="3"/>
  <c r="F187" i="3"/>
  <c r="G187" i="3"/>
  <c r="H187" i="3"/>
  <c r="I187" i="3"/>
  <c r="L187" i="3" s="1"/>
  <c r="J187" i="3"/>
  <c r="E188" i="3"/>
  <c r="F188" i="3"/>
  <c r="G188" i="3"/>
  <c r="H188" i="3"/>
  <c r="I188" i="3"/>
  <c r="L188" i="3" s="1"/>
  <c r="J188" i="3"/>
  <c r="E189" i="3"/>
  <c r="F189" i="3"/>
  <c r="G189" i="3"/>
  <c r="H189" i="3"/>
  <c r="I189" i="3"/>
  <c r="L189" i="3" s="1"/>
  <c r="J189" i="3"/>
  <c r="E190" i="3"/>
  <c r="F190" i="3"/>
  <c r="G190" i="3"/>
  <c r="H190" i="3"/>
  <c r="I190" i="3"/>
  <c r="L190" i="3" s="1"/>
  <c r="J190" i="3"/>
  <c r="E191" i="3"/>
  <c r="F191" i="3"/>
  <c r="G191" i="3"/>
  <c r="H191" i="3"/>
  <c r="I191" i="3"/>
  <c r="J191" i="3"/>
  <c r="E192" i="3"/>
  <c r="F192" i="3"/>
  <c r="G192" i="3"/>
  <c r="H192" i="3"/>
  <c r="I192" i="3"/>
  <c r="J192" i="3"/>
  <c r="E193" i="3"/>
  <c r="F193" i="3"/>
  <c r="G193" i="3"/>
  <c r="H193" i="3"/>
  <c r="I193" i="3"/>
  <c r="J193" i="3"/>
  <c r="E194" i="3"/>
  <c r="F194" i="3"/>
  <c r="G194" i="3"/>
  <c r="H194" i="3"/>
  <c r="I194" i="3"/>
  <c r="J194" i="3"/>
  <c r="E195" i="3"/>
  <c r="F195" i="3"/>
  <c r="G195" i="3"/>
  <c r="H195" i="3"/>
  <c r="I195" i="3"/>
  <c r="J195" i="3"/>
  <c r="E196" i="3"/>
  <c r="F196" i="3"/>
  <c r="G196" i="3"/>
  <c r="H196" i="3"/>
  <c r="I196" i="3"/>
  <c r="J196" i="3"/>
  <c r="E197" i="3"/>
  <c r="F197" i="3"/>
  <c r="G197" i="3"/>
  <c r="H197" i="3"/>
  <c r="I197" i="3"/>
  <c r="J197" i="3"/>
  <c r="E198" i="3"/>
  <c r="F198" i="3"/>
  <c r="G198" i="3"/>
  <c r="H198" i="3"/>
  <c r="I198" i="3"/>
  <c r="J198" i="3"/>
  <c r="E199" i="3"/>
  <c r="F199" i="3"/>
  <c r="G199" i="3"/>
  <c r="H199" i="3"/>
  <c r="I199" i="3"/>
  <c r="J199" i="3"/>
  <c r="E200" i="3"/>
  <c r="F200" i="3"/>
  <c r="G200" i="3"/>
  <c r="H200" i="3"/>
  <c r="I200" i="3"/>
  <c r="J200" i="3"/>
  <c r="E201" i="3"/>
  <c r="F201" i="3"/>
  <c r="G201" i="3"/>
  <c r="H201" i="3"/>
  <c r="I201" i="3"/>
  <c r="J201" i="3"/>
  <c r="E202" i="3"/>
  <c r="F202" i="3"/>
  <c r="G202" i="3"/>
  <c r="H202" i="3"/>
  <c r="I202" i="3"/>
  <c r="J202" i="3"/>
  <c r="E203" i="3"/>
  <c r="F203" i="3"/>
  <c r="G203" i="3"/>
  <c r="H203" i="3"/>
  <c r="I203" i="3"/>
  <c r="J203" i="3"/>
  <c r="E204" i="3"/>
  <c r="F204" i="3"/>
  <c r="G204" i="3"/>
  <c r="H204" i="3"/>
  <c r="I204" i="3"/>
  <c r="J204" i="3"/>
  <c r="E205" i="3"/>
  <c r="F205" i="3"/>
  <c r="G205" i="3"/>
  <c r="H205" i="3"/>
  <c r="I205" i="3"/>
  <c r="J205" i="3"/>
  <c r="E206" i="3"/>
  <c r="F206" i="3"/>
  <c r="G206" i="3"/>
  <c r="H206" i="3"/>
  <c r="I206" i="3"/>
  <c r="J206" i="3"/>
  <c r="E207" i="3"/>
  <c r="F207" i="3"/>
  <c r="G207" i="3"/>
  <c r="H207" i="3"/>
  <c r="I207" i="3"/>
  <c r="J207" i="3"/>
  <c r="E208" i="3"/>
  <c r="F208" i="3"/>
  <c r="G208" i="3"/>
  <c r="H208" i="3"/>
  <c r="I208" i="3"/>
  <c r="J208" i="3"/>
  <c r="E209" i="3"/>
  <c r="F209" i="3"/>
  <c r="G209" i="3"/>
  <c r="H209" i="3"/>
  <c r="I209" i="3"/>
  <c r="J209" i="3"/>
  <c r="E210" i="3"/>
  <c r="F210" i="3"/>
  <c r="G210" i="3"/>
  <c r="H210" i="3"/>
  <c r="I210" i="3"/>
  <c r="J210" i="3"/>
  <c r="E211" i="3"/>
  <c r="F211" i="3"/>
  <c r="G211" i="3"/>
  <c r="H211" i="3"/>
  <c r="I211" i="3"/>
  <c r="J211" i="3"/>
  <c r="E212" i="3"/>
  <c r="F212" i="3"/>
  <c r="G212" i="3"/>
  <c r="H212" i="3"/>
  <c r="I212" i="3"/>
  <c r="J212" i="3"/>
  <c r="E213" i="3"/>
  <c r="F213" i="3"/>
  <c r="G213" i="3"/>
  <c r="H213" i="3"/>
  <c r="I213" i="3"/>
  <c r="J213" i="3"/>
  <c r="E214" i="3"/>
  <c r="F214" i="3"/>
  <c r="G214" i="3"/>
  <c r="H214" i="3"/>
  <c r="I214" i="3"/>
  <c r="J214" i="3"/>
  <c r="E215" i="3"/>
  <c r="F215" i="3"/>
  <c r="G215" i="3"/>
  <c r="H215" i="3"/>
  <c r="I215" i="3"/>
  <c r="J215" i="3"/>
  <c r="E216" i="3"/>
  <c r="F216" i="3"/>
  <c r="G216" i="3"/>
  <c r="H216" i="3"/>
  <c r="I216" i="3"/>
  <c r="J216" i="3"/>
  <c r="E217" i="3"/>
  <c r="F217" i="3"/>
  <c r="G217" i="3"/>
  <c r="H217" i="3"/>
  <c r="I217" i="3"/>
  <c r="J217" i="3"/>
  <c r="E218" i="3"/>
  <c r="F218" i="3"/>
  <c r="G218" i="3"/>
  <c r="H218" i="3"/>
  <c r="I218" i="3"/>
  <c r="J218" i="3"/>
  <c r="E219" i="3"/>
  <c r="F219" i="3"/>
  <c r="G219" i="3"/>
  <c r="H219" i="3"/>
  <c r="I219" i="3"/>
  <c r="J219" i="3"/>
  <c r="E220" i="3"/>
  <c r="F220" i="3"/>
  <c r="G220" i="3"/>
  <c r="H220" i="3"/>
  <c r="I220" i="3"/>
  <c r="J220" i="3"/>
  <c r="E221" i="3"/>
  <c r="F221" i="3"/>
  <c r="G221" i="3"/>
  <c r="H221" i="3"/>
  <c r="I221" i="3"/>
  <c r="J221" i="3"/>
  <c r="E222" i="3"/>
  <c r="F222" i="3"/>
  <c r="G222" i="3"/>
  <c r="H222" i="3"/>
  <c r="I222" i="3"/>
  <c r="J222" i="3"/>
  <c r="E223" i="3"/>
  <c r="F223" i="3"/>
  <c r="G223" i="3"/>
  <c r="H223" i="3"/>
  <c r="I223" i="3"/>
  <c r="J223" i="3"/>
  <c r="E224" i="3"/>
  <c r="F224" i="3"/>
  <c r="G224" i="3"/>
  <c r="H224" i="3"/>
  <c r="I224" i="3"/>
  <c r="J224" i="3"/>
  <c r="E225" i="3"/>
  <c r="F225" i="3"/>
  <c r="G225" i="3"/>
  <c r="H225" i="3"/>
  <c r="I225" i="3"/>
  <c r="J225" i="3"/>
  <c r="E226" i="3"/>
  <c r="F226" i="3"/>
  <c r="G226" i="3"/>
  <c r="H226" i="3"/>
  <c r="I226" i="3"/>
  <c r="J226" i="3"/>
  <c r="E227" i="3"/>
  <c r="F227" i="3"/>
  <c r="G227" i="3"/>
  <c r="H227" i="3"/>
  <c r="I227" i="3"/>
  <c r="J227" i="3"/>
  <c r="E228" i="3"/>
  <c r="F228" i="3"/>
  <c r="G228" i="3"/>
  <c r="H228" i="3"/>
  <c r="I228" i="3"/>
  <c r="J228" i="3"/>
  <c r="E229" i="3"/>
  <c r="F229" i="3"/>
  <c r="G229" i="3"/>
  <c r="H229" i="3"/>
  <c r="I229" i="3"/>
  <c r="J229" i="3"/>
  <c r="E230" i="3"/>
  <c r="F230" i="3"/>
  <c r="G230" i="3"/>
  <c r="H230" i="3"/>
  <c r="I230" i="3"/>
  <c r="J230" i="3"/>
  <c r="E231" i="3"/>
  <c r="F231" i="3"/>
  <c r="G231" i="3"/>
  <c r="H231" i="3"/>
  <c r="I231" i="3"/>
  <c r="J231" i="3"/>
  <c r="E232" i="3"/>
  <c r="F232" i="3"/>
  <c r="G232" i="3"/>
  <c r="H232" i="3"/>
  <c r="I232" i="3"/>
  <c r="J232" i="3"/>
  <c r="E233" i="3"/>
  <c r="F233" i="3"/>
  <c r="G233" i="3"/>
  <c r="H233" i="3"/>
  <c r="I233" i="3"/>
  <c r="J233" i="3"/>
  <c r="E234" i="3"/>
  <c r="F234" i="3"/>
  <c r="G234" i="3"/>
  <c r="H234" i="3"/>
  <c r="I234" i="3"/>
  <c r="J234" i="3"/>
  <c r="E235" i="3"/>
  <c r="F235" i="3"/>
  <c r="G235" i="3"/>
  <c r="H235" i="3"/>
  <c r="I235" i="3"/>
  <c r="J235" i="3"/>
  <c r="E236" i="3"/>
  <c r="F236" i="3"/>
  <c r="G236" i="3"/>
  <c r="H236" i="3"/>
  <c r="I236" i="3"/>
  <c r="J236" i="3"/>
  <c r="E237" i="3"/>
  <c r="F237" i="3"/>
  <c r="G237" i="3"/>
  <c r="H237" i="3"/>
  <c r="I237" i="3"/>
  <c r="J237" i="3"/>
  <c r="E238" i="3"/>
  <c r="F238" i="3"/>
  <c r="G238" i="3"/>
  <c r="H238" i="3"/>
  <c r="I238" i="3"/>
  <c r="J238" i="3"/>
  <c r="E239" i="3"/>
  <c r="F239" i="3"/>
  <c r="G239" i="3"/>
  <c r="H239" i="3"/>
  <c r="I239" i="3"/>
  <c r="J239" i="3"/>
  <c r="E240" i="3"/>
  <c r="F240" i="3"/>
  <c r="G240" i="3"/>
  <c r="H240" i="3"/>
  <c r="I240" i="3"/>
  <c r="J240" i="3"/>
  <c r="E241" i="3"/>
  <c r="F241" i="3"/>
  <c r="G241" i="3"/>
  <c r="H241" i="3"/>
  <c r="I241" i="3"/>
  <c r="J241" i="3"/>
  <c r="E242" i="3"/>
  <c r="F242" i="3"/>
  <c r="G242" i="3"/>
  <c r="H242" i="3"/>
  <c r="I242" i="3"/>
  <c r="J242" i="3"/>
  <c r="E243" i="3"/>
  <c r="F243" i="3"/>
  <c r="G243" i="3"/>
  <c r="H243" i="3"/>
  <c r="I243" i="3"/>
  <c r="J243" i="3"/>
  <c r="E244" i="3"/>
  <c r="F244" i="3"/>
  <c r="G244" i="3"/>
  <c r="H244" i="3"/>
  <c r="I244" i="3"/>
  <c r="J244" i="3"/>
  <c r="E245" i="3"/>
  <c r="F245" i="3"/>
  <c r="G245" i="3"/>
  <c r="H245" i="3"/>
  <c r="I245" i="3"/>
  <c r="J245" i="3"/>
  <c r="E246" i="3"/>
  <c r="F246" i="3"/>
  <c r="G246" i="3"/>
  <c r="H246" i="3"/>
  <c r="I246" i="3"/>
  <c r="J246" i="3"/>
  <c r="E247" i="3"/>
  <c r="F247" i="3"/>
  <c r="G247" i="3"/>
  <c r="H247" i="3"/>
  <c r="I247" i="3"/>
  <c r="J247" i="3"/>
  <c r="E248" i="3"/>
  <c r="F248" i="3"/>
  <c r="G248" i="3"/>
  <c r="H248" i="3"/>
  <c r="I248" i="3"/>
  <c r="J248" i="3"/>
  <c r="E249" i="3"/>
  <c r="F249" i="3"/>
  <c r="G249" i="3"/>
  <c r="H249" i="3"/>
  <c r="I249" i="3"/>
  <c r="J249" i="3"/>
  <c r="E250" i="3"/>
  <c r="F250" i="3"/>
  <c r="G250" i="3"/>
  <c r="H250" i="3"/>
  <c r="I250" i="3"/>
  <c r="J250" i="3"/>
  <c r="E251" i="3"/>
  <c r="F251" i="3"/>
  <c r="G251" i="3"/>
  <c r="H251" i="3"/>
  <c r="I251" i="3"/>
  <c r="J251" i="3"/>
  <c r="E252" i="3"/>
  <c r="F252" i="3"/>
  <c r="G252" i="3"/>
  <c r="H252" i="3"/>
  <c r="I252" i="3"/>
  <c r="J252" i="3"/>
  <c r="E253" i="3"/>
  <c r="F253" i="3"/>
  <c r="G253" i="3"/>
  <c r="H253" i="3"/>
  <c r="I253" i="3"/>
  <c r="J253" i="3"/>
  <c r="E254" i="3"/>
  <c r="F254" i="3"/>
  <c r="G254" i="3"/>
  <c r="H254" i="3"/>
  <c r="I254" i="3"/>
  <c r="J254" i="3"/>
  <c r="E255" i="3"/>
  <c r="F255" i="3"/>
  <c r="G255" i="3"/>
  <c r="H255" i="3"/>
  <c r="I255" i="3"/>
  <c r="J255" i="3"/>
  <c r="E256" i="3"/>
  <c r="F256" i="3"/>
  <c r="G256" i="3"/>
  <c r="H256" i="3"/>
  <c r="I256" i="3"/>
  <c r="J256" i="3"/>
  <c r="E257" i="3"/>
  <c r="F257" i="3"/>
  <c r="G257" i="3"/>
  <c r="H257" i="3"/>
  <c r="I257" i="3"/>
  <c r="J257" i="3"/>
  <c r="K178" i="3" l="1"/>
  <c r="K170" i="3"/>
  <c r="K141" i="3"/>
  <c r="K129" i="3"/>
  <c r="K125" i="3"/>
  <c r="BK290" i="3"/>
  <c r="K191" i="3"/>
  <c r="K190" i="3"/>
  <c r="K189" i="3"/>
  <c r="K188" i="3"/>
  <c r="K187" i="3"/>
  <c r="K186" i="3"/>
  <c r="K185" i="3"/>
  <c r="K177" i="3"/>
  <c r="L174" i="3"/>
  <c r="K174" i="3"/>
  <c r="K168" i="3"/>
  <c r="K167" i="3"/>
  <c r="K160" i="3"/>
  <c r="K147" i="3"/>
  <c r="K138" i="3"/>
  <c r="K115" i="3"/>
  <c r="L114" i="3"/>
  <c r="K111" i="3"/>
  <c r="L110" i="3"/>
  <c r="K107" i="3"/>
  <c r="K103" i="3"/>
  <c r="BL264" i="3"/>
  <c r="L257" i="3"/>
  <c r="K257" i="3"/>
  <c r="L255" i="3"/>
  <c r="K255" i="3"/>
  <c r="L253" i="3"/>
  <c r="K253" i="3"/>
  <c r="L251" i="3"/>
  <c r="K251" i="3"/>
  <c r="L249" i="3"/>
  <c r="K249" i="3"/>
  <c r="L247" i="3"/>
  <c r="K247" i="3"/>
  <c r="L245" i="3"/>
  <c r="K245" i="3"/>
  <c r="L243" i="3"/>
  <c r="K243" i="3"/>
  <c r="L241" i="3"/>
  <c r="K241" i="3"/>
  <c r="L239" i="3"/>
  <c r="K239" i="3"/>
  <c r="L237" i="3"/>
  <c r="K237" i="3"/>
  <c r="L235" i="3"/>
  <c r="K235" i="3"/>
  <c r="L233" i="3"/>
  <c r="K233" i="3"/>
  <c r="L231" i="3"/>
  <c r="K231" i="3"/>
  <c r="L229" i="3"/>
  <c r="K229" i="3"/>
  <c r="L227" i="3"/>
  <c r="K227" i="3"/>
  <c r="L225" i="3"/>
  <c r="K225" i="3"/>
  <c r="L223" i="3"/>
  <c r="K223" i="3"/>
  <c r="L221" i="3"/>
  <c r="K221" i="3"/>
  <c r="L219" i="3"/>
  <c r="K219" i="3"/>
  <c r="L217" i="3"/>
  <c r="K217" i="3"/>
  <c r="L215" i="3"/>
  <c r="K215" i="3"/>
  <c r="L213" i="3"/>
  <c r="K213" i="3"/>
  <c r="L211" i="3"/>
  <c r="K211" i="3"/>
  <c r="L209" i="3"/>
  <c r="K209" i="3"/>
  <c r="L207" i="3"/>
  <c r="K207" i="3"/>
  <c r="L205" i="3"/>
  <c r="K205" i="3"/>
  <c r="L203" i="3"/>
  <c r="K203" i="3"/>
  <c r="L202" i="3"/>
  <c r="K202" i="3"/>
  <c r="L201" i="3"/>
  <c r="K201" i="3"/>
  <c r="L200" i="3"/>
  <c r="K200" i="3"/>
  <c r="L199" i="3"/>
  <c r="K199" i="3"/>
  <c r="L198" i="3"/>
  <c r="K198" i="3"/>
  <c r="L197" i="3"/>
  <c r="K197" i="3"/>
  <c r="L196" i="3"/>
  <c r="K196" i="3"/>
  <c r="L195" i="3"/>
  <c r="K195" i="3"/>
  <c r="L194" i="3"/>
  <c r="K194" i="3"/>
  <c r="L193" i="3"/>
  <c r="K193" i="3"/>
  <c r="L192" i="3"/>
  <c r="K192" i="3"/>
  <c r="L191" i="3"/>
  <c r="M191" i="3" s="1"/>
  <c r="O191" i="3"/>
  <c r="Q191" i="3"/>
  <c r="S191" i="3"/>
  <c r="U191" i="3"/>
  <c r="W191" i="3"/>
  <c r="Y191" i="3"/>
  <c r="AA191" i="3"/>
  <c r="AC191" i="3"/>
  <c r="AE191" i="3"/>
  <c r="AG191" i="3"/>
  <c r="AI191" i="3"/>
  <c r="AK191" i="3"/>
  <c r="AM191" i="3"/>
  <c r="AO191" i="3"/>
  <c r="AQ191" i="3"/>
  <c r="AS191" i="3"/>
  <c r="AU191" i="3"/>
  <c r="AW191" i="3"/>
  <c r="AY191" i="3"/>
  <c r="BA191" i="3"/>
  <c r="BC191" i="3"/>
  <c r="BE191" i="3"/>
  <c r="BG191" i="3"/>
  <c r="BI191" i="3"/>
  <c r="N191" i="3"/>
  <c r="P191" i="3"/>
  <c r="R191" i="3"/>
  <c r="T191" i="3"/>
  <c r="V191" i="3"/>
  <c r="X191" i="3"/>
  <c r="Z191" i="3"/>
  <c r="AB191" i="3"/>
  <c r="AD191" i="3"/>
  <c r="AF191" i="3"/>
  <c r="AH191" i="3"/>
  <c r="AJ191" i="3"/>
  <c r="AL191" i="3"/>
  <c r="AN191" i="3"/>
  <c r="AP191" i="3"/>
  <c r="AR191" i="3"/>
  <c r="AT191" i="3"/>
  <c r="AV191" i="3"/>
  <c r="AX191" i="3"/>
  <c r="AZ191" i="3"/>
  <c r="BB191" i="3"/>
  <c r="BD191" i="3"/>
  <c r="BF191" i="3"/>
  <c r="BH191" i="3"/>
  <c r="M190" i="3"/>
  <c r="Q190" i="3"/>
  <c r="U190" i="3"/>
  <c r="Y190" i="3"/>
  <c r="AC190" i="3"/>
  <c r="AG190" i="3"/>
  <c r="AK190" i="3"/>
  <c r="AO190" i="3"/>
  <c r="AS190" i="3"/>
  <c r="AW190" i="3"/>
  <c r="BA190" i="3"/>
  <c r="BE190" i="3"/>
  <c r="BI190" i="3"/>
  <c r="P190" i="3"/>
  <c r="T190" i="3"/>
  <c r="X190" i="3"/>
  <c r="AB190" i="3"/>
  <c r="AF190" i="3"/>
  <c r="AJ190" i="3"/>
  <c r="AN190" i="3"/>
  <c r="AR190" i="3"/>
  <c r="AV190" i="3"/>
  <c r="AZ190" i="3"/>
  <c r="BD190" i="3"/>
  <c r="BH190" i="3"/>
  <c r="N189" i="3"/>
  <c r="P189" i="3"/>
  <c r="R189" i="3"/>
  <c r="T189" i="3"/>
  <c r="V189" i="3"/>
  <c r="X189" i="3"/>
  <c r="Z189" i="3"/>
  <c r="AB189" i="3"/>
  <c r="AD189" i="3"/>
  <c r="AF189" i="3"/>
  <c r="AH189" i="3"/>
  <c r="AJ189" i="3"/>
  <c r="AL189" i="3"/>
  <c r="AN189" i="3"/>
  <c r="AP189" i="3"/>
  <c r="AR189" i="3"/>
  <c r="AT189" i="3"/>
  <c r="AV189" i="3"/>
  <c r="AX189" i="3"/>
  <c r="AZ189" i="3"/>
  <c r="BB189" i="3"/>
  <c r="BD189" i="3"/>
  <c r="BF189" i="3"/>
  <c r="BH189" i="3"/>
  <c r="M189" i="3"/>
  <c r="O189" i="3"/>
  <c r="Q189" i="3"/>
  <c r="S189" i="3"/>
  <c r="U189" i="3"/>
  <c r="W189" i="3"/>
  <c r="Y189" i="3"/>
  <c r="AA189" i="3"/>
  <c r="AC189" i="3"/>
  <c r="AE189" i="3"/>
  <c r="AG189" i="3"/>
  <c r="AI189" i="3"/>
  <c r="AK189" i="3"/>
  <c r="AM189" i="3"/>
  <c r="AO189" i="3"/>
  <c r="AQ189" i="3"/>
  <c r="AS189" i="3"/>
  <c r="AU189" i="3"/>
  <c r="AW189" i="3"/>
  <c r="AY189" i="3"/>
  <c r="BA189" i="3"/>
  <c r="BC189" i="3"/>
  <c r="BE189" i="3"/>
  <c r="BG189" i="3"/>
  <c r="BI189" i="3"/>
  <c r="N188" i="3"/>
  <c r="R188" i="3"/>
  <c r="V188" i="3"/>
  <c r="Z188" i="3"/>
  <c r="AD188" i="3"/>
  <c r="AH188" i="3"/>
  <c r="AL188" i="3"/>
  <c r="AP188" i="3"/>
  <c r="AT188" i="3"/>
  <c r="AX188" i="3"/>
  <c r="BB188" i="3"/>
  <c r="BF188" i="3"/>
  <c r="M188" i="3"/>
  <c r="Q188" i="3"/>
  <c r="U188" i="3"/>
  <c r="Y188" i="3"/>
  <c r="AC188" i="3"/>
  <c r="AG188" i="3"/>
  <c r="AK188" i="3"/>
  <c r="AO188" i="3"/>
  <c r="AS188" i="3"/>
  <c r="AW188" i="3"/>
  <c r="BA188" i="3"/>
  <c r="BE188" i="3"/>
  <c r="BI188" i="3"/>
  <c r="M187" i="3"/>
  <c r="O187" i="3"/>
  <c r="Q187" i="3"/>
  <c r="S187" i="3"/>
  <c r="U187" i="3"/>
  <c r="W187" i="3"/>
  <c r="Y187" i="3"/>
  <c r="AA187" i="3"/>
  <c r="AC187" i="3"/>
  <c r="AE187" i="3"/>
  <c r="AG187" i="3"/>
  <c r="AI187" i="3"/>
  <c r="AK187" i="3"/>
  <c r="AM187" i="3"/>
  <c r="AO187" i="3"/>
  <c r="AQ187" i="3"/>
  <c r="AS187" i="3"/>
  <c r="AU187" i="3"/>
  <c r="AW187" i="3"/>
  <c r="AY187" i="3"/>
  <c r="BA187" i="3"/>
  <c r="BC187" i="3"/>
  <c r="BE187" i="3"/>
  <c r="BG187" i="3"/>
  <c r="BI187" i="3"/>
  <c r="N187" i="3"/>
  <c r="P187" i="3"/>
  <c r="R187" i="3"/>
  <c r="T187" i="3"/>
  <c r="V187" i="3"/>
  <c r="X187" i="3"/>
  <c r="Z187" i="3"/>
  <c r="AB187" i="3"/>
  <c r="AD187" i="3"/>
  <c r="AF187" i="3"/>
  <c r="AH187" i="3"/>
  <c r="AJ187" i="3"/>
  <c r="AL187" i="3"/>
  <c r="AN187" i="3"/>
  <c r="AP187" i="3"/>
  <c r="AR187" i="3"/>
  <c r="AT187" i="3"/>
  <c r="AV187" i="3"/>
  <c r="AX187" i="3"/>
  <c r="AZ187" i="3"/>
  <c r="BB187" i="3"/>
  <c r="BD187" i="3"/>
  <c r="BF187" i="3"/>
  <c r="BH187" i="3"/>
  <c r="M186" i="3"/>
  <c r="Q186" i="3"/>
  <c r="U186" i="3"/>
  <c r="Y186" i="3"/>
  <c r="AC186" i="3"/>
  <c r="AG186" i="3"/>
  <c r="AK186" i="3"/>
  <c r="AO186" i="3"/>
  <c r="AS186" i="3"/>
  <c r="AW186" i="3"/>
  <c r="BA186" i="3"/>
  <c r="BE186" i="3"/>
  <c r="BI186" i="3"/>
  <c r="P186" i="3"/>
  <c r="T186" i="3"/>
  <c r="X186" i="3"/>
  <c r="AB186" i="3"/>
  <c r="AF186" i="3"/>
  <c r="AJ186" i="3"/>
  <c r="AN186" i="3"/>
  <c r="AR186" i="3"/>
  <c r="AV186" i="3"/>
  <c r="AZ186" i="3"/>
  <c r="BD186" i="3"/>
  <c r="BH186" i="3"/>
  <c r="N185" i="3"/>
  <c r="P185" i="3"/>
  <c r="R185" i="3"/>
  <c r="T185" i="3"/>
  <c r="V185" i="3"/>
  <c r="X185" i="3"/>
  <c r="Z185" i="3"/>
  <c r="AB185" i="3"/>
  <c r="AD185" i="3"/>
  <c r="AF185" i="3"/>
  <c r="AH185" i="3"/>
  <c r="AJ185" i="3"/>
  <c r="AL185" i="3"/>
  <c r="AN185" i="3"/>
  <c r="AP185" i="3"/>
  <c r="AR185" i="3"/>
  <c r="AT185" i="3"/>
  <c r="AV185" i="3"/>
  <c r="AX185" i="3"/>
  <c r="AZ185" i="3"/>
  <c r="BB185" i="3"/>
  <c r="BD185" i="3"/>
  <c r="BF185" i="3"/>
  <c r="BH185" i="3"/>
  <c r="M185" i="3"/>
  <c r="O185" i="3"/>
  <c r="Q185" i="3"/>
  <c r="S185" i="3"/>
  <c r="U185" i="3"/>
  <c r="W185" i="3"/>
  <c r="Y185" i="3"/>
  <c r="AA185" i="3"/>
  <c r="AC185" i="3"/>
  <c r="AE185" i="3"/>
  <c r="AG185" i="3"/>
  <c r="AI185" i="3"/>
  <c r="AK185" i="3"/>
  <c r="AM185" i="3"/>
  <c r="AO185" i="3"/>
  <c r="AQ185" i="3"/>
  <c r="AS185" i="3"/>
  <c r="AU185" i="3"/>
  <c r="AW185" i="3"/>
  <c r="AY185" i="3"/>
  <c r="BA185" i="3"/>
  <c r="BC185" i="3"/>
  <c r="BE185" i="3"/>
  <c r="BG185" i="3"/>
  <c r="BI185" i="3"/>
  <c r="N180" i="3"/>
  <c r="P180" i="3"/>
  <c r="R180" i="3"/>
  <c r="T180" i="3"/>
  <c r="V180" i="3"/>
  <c r="X180" i="3"/>
  <c r="Z180" i="3"/>
  <c r="AB180" i="3"/>
  <c r="AD180" i="3"/>
  <c r="AF180" i="3"/>
  <c r="AH180" i="3"/>
  <c r="AJ180" i="3"/>
  <c r="AL180" i="3"/>
  <c r="AN180" i="3"/>
  <c r="AP180" i="3"/>
  <c r="AR180" i="3"/>
  <c r="AT180" i="3"/>
  <c r="AV180" i="3"/>
  <c r="AX180" i="3"/>
  <c r="AZ180" i="3"/>
  <c r="BB180" i="3"/>
  <c r="BD180" i="3"/>
  <c r="BF180" i="3"/>
  <c r="BH180" i="3"/>
  <c r="M180" i="3"/>
  <c r="O180" i="3"/>
  <c r="Q180" i="3"/>
  <c r="S180" i="3"/>
  <c r="U180" i="3"/>
  <c r="W180" i="3"/>
  <c r="Y180" i="3"/>
  <c r="AA180" i="3"/>
  <c r="AC180" i="3"/>
  <c r="AE180" i="3"/>
  <c r="AG180" i="3"/>
  <c r="AI180" i="3"/>
  <c r="AK180" i="3"/>
  <c r="AM180" i="3"/>
  <c r="AO180" i="3"/>
  <c r="AQ180" i="3"/>
  <c r="AS180" i="3"/>
  <c r="AU180" i="3"/>
  <c r="AW180" i="3"/>
  <c r="AY180" i="3"/>
  <c r="BA180" i="3"/>
  <c r="BC180" i="3"/>
  <c r="BE180" i="3"/>
  <c r="BG180" i="3"/>
  <c r="BI180" i="3"/>
  <c r="M178" i="3"/>
  <c r="O178" i="3"/>
  <c r="Q178" i="3"/>
  <c r="S178" i="3"/>
  <c r="U178" i="3"/>
  <c r="W178" i="3"/>
  <c r="Y178" i="3"/>
  <c r="AA178" i="3"/>
  <c r="AC178" i="3"/>
  <c r="AE178" i="3"/>
  <c r="AG178" i="3"/>
  <c r="AI178" i="3"/>
  <c r="AK178" i="3"/>
  <c r="AM178" i="3"/>
  <c r="AO178" i="3"/>
  <c r="AQ178" i="3"/>
  <c r="AS178" i="3"/>
  <c r="AU178" i="3"/>
  <c r="AW178" i="3"/>
  <c r="AY178" i="3"/>
  <c r="BA178" i="3"/>
  <c r="BC178" i="3"/>
  <c r="BE178" i="3"/>
  <c r="BG178" i="3"/>
  <c r="BI178" i="3"/>
  <c r="N178" i="3"/>
  <c r="P178" i="3"/>
  <c r="R178" i="3"/>
  <c r="T178" i="3"/>
  <c r="V178" i="3"/>
  <c r="X178" i="3"/>
  <c r="Z178" i="3"/>
  <c r="AB178" i="3"/>
  <c r="AD178" i="3"/>
  <c r="AF178" i="3"/>
  <c r="AH178" i="3"/>
  <c r="AJ178" i="3"/>
  <c r="AL178" i="3"/>
  <c r="AN178" i="3"/>
  <c r="AP178" i="3"/>
  <c r="AR178" i="3"/>
  <c r="AT178" i="3"/>
  <c r="AV178" i="3"/>
  <c r="AX178" i="3"/>
  <c r="AZ178" i="3"/>
  <c r="BB178" i="3"/>
  <c r="BD178" i="3"/>
  <c r="BF178" i="3"/>
  <c r="BH178" i="3"/>
  <c r="M174" i="3"/>
  <c r="Q174" i="3"/>
  <c r="U174" i="3"/>
  <c r="Y174" i="3"/>
  <c r="AC174" i="3"/>
  <c r="AG174" i="3"/>
  <c r="AK174" i="3"/>
  <c r="AO174" i="3"/>
  <c r="AS174" i="3"/>
  <c r="AW174" i="3"/>
  <c r="BA174" i="3"/>
  <c r="BE174" i="3"/>
  <c r="BI174" i="3"/>
  <c r="P174" i="3"/>
  <c r="T174" i="3"/>
  <c r="X174" i="3"/>
  <c r="AB174" i="3"/>
  <c r="AF174" i="3"/>
  <c r="AJ174" i="3"/>
  <c r="AN174" i="3"/>
  <c r="AR174" i="3"/>
  <c r="AV174" i="3"/>
  <c r="AZ174" i="3"/>
  <c r="BD174" i="3"/>
  <c r="BH174" i="3"/>
  <c r="N172" i="3"/>
  <c r="P172" i="3"/>
  <c r="R172" i="3"/>
  <c r="T172" i="3"/>
  <c r="V172" i="3"/>
  <c r="X172" i="3"/>
  <c r="Z172" i="3"/>
  <c r="AB172" i="3"/>
  <c r="AD172" i="3"/>
  <c r="AF172" i="3"/>
  <c r="AH172" i="3"/>
  <c r="AJ172" i="3"/>
  <c r="AL172" i="3"/>
  <c r="AN172" i="3"/>
  <c r="AP172" i="3"/>
  <c r="AR172" i="3"/>
  <c r="AT172" i="3"/>
  <c r="AV172" i="3"/>
  <c r="AX172" i="3"/>
  <c r="AZ172" i="3"/>
  <c r="BB172" i="3"/>
  <c r="BD172" i="3"/>
  <c r="BF172" i="3"/>
  <c r="BH172" i="3"/>
  <c r="M172" i="3"/>
  <c r="O172" i="3"/>
  <c r="Q172" i="3"/>
  <c r="S172" i="3"/>
  <c r="U172" i="3"/>
  <c r="W172" i="3"/>
  <c r="Y172" i="3"/>
  <c r="AA172" i="3"/>
  <c r="AC172" i="3"/>
  <c r="AE172" i="3"/>
  <c r="AG172" i="3"/>
  <c r="AI172" i="3"/>
  <c r="AK172" i="3"/>
  <c r="AM172" i="3"/>
  <c r="AO172" i="3"/>
  <c r="AQ172" i="3"/>
  <c r="AS172" i="3"/>
  <c r="AU172" i="3"/>
  <c r="AW172" i="3"/>
  <c r="AY172" i="3"/>
  <c r="BA172" i="3"/>
  <c r="BC172" i="3"/>
  <c r="BE172" i="3"/>
  <c r="BG172" i="3"/>
  <c r="BI172" i="3"/>
  <c r="M170" i="3"/>
  <c r="Q170" i="3"/>
  <c r="U170" i="3"/>
  <c r="Y170" i="3"/>
  <c r="AC170" i="3"/>
  <c r="AG170" i="3"/>
  <c r="AK170" i="3"/>
  <c r="AO170" i="3"/>
  <c r="AS170" i="3"/>
  <c r="AW170" i="3"/>
  <c r="BA170" i="3"/>
  <c r="BE170" i="3"/>
  <c r="BI170" i="3"/>
  <c r="P170" i="3"/>
  <c r="T170" i="3"/>
  <c r="X170" i="3"/>
  <c r="AB170" i="3"/>
  <c r="AF170" i="3"/>
  <c r="AJ170" i="3"/>
  <c r="AN170" i="3"/>
  <c r="AR170" i="3"/>
  <c r="AV170" i="3"/>
  <c r="AZ170" i="3"/>
  <c r="BD170" i="3"/>
  <c r="BH170" i="3"/>
  <c r="K159" i="3"/>
  <c r="BH158" i="3"/>
  <c r="L158" i="3"/>
  <c r="M158" i="3" s="1"/>
  <c r="L155" i="3"/>
  <c r="N155" i="3" s="1"/>
  <c r="L153" i="3"/>
  <c r="O153" i="3" s="1"/>
  <c r="L152" i="3"/>
  <c r="T152" i="3"/>
  <c r="AB152" i="3"/>
  <c r="AJ152" i="3"/>
  <c r="AN152" i="3"/>
  <c r="AR152" i="3"/>
  <c r="AV152" i="3"/>
  <c r="AZ152" i="3"/>
  <c r="BD152" i="3"/>
  <c r="BH152" i="3"/>
  <c r="O152" i="3"/>
  <c r="S152" i="3"/>
  <c r="W152" i="3"/>
  <c r="AA152" i="3"/>
  <c r="AE152" i="3"/>
  <c r="AI152" i="3"/>
  <c r="AM152" i="3"/>
  <c r="AQ152" i="3"/>
  <c r="AU152" i="3"/>
  <c r="AY152" i="3"/>
  <c r="BC152" i="3"/>
  <c r="BG152" i="3"/>
  <c r="N150" i="3"/>
  <c r="V150" i="3"/>
  <c r="AD150" i="3"/>
  <c r="AL150" i="3"/>
  <c r="AT150" i="3"/>
  <c r="BB150" i="3"/>
  <c r="M150" i="3"/>
  <c r="U150" i="3"/>
  <c r="AC150" i="3"/>
  <c r="AK150" i="3"/>
  <c r="AS150" i="3"/>
  <c r="BA150" i="3"/>
  <c r="BI150" i="3"/>
  <c r="L150" i="3"/>
  <c r="P150" i="3" s="1"/>
  <c r="L147" i="3"/>
  <c r="O147" i="3" s="1"/>
  <c r="L145" i="3"/>
  <c r="P145" i="3" s="1"/>
  <c r="M144" i="3"/>
  <c r="O144" i="3"/>
  <c r="Q144" i="3"/>
  <c r="S144" i="3"/>
  <c r="U144" i="3"/>
  <c r="W144" i="3"/>
  <c r="Y144" i="3"/>
  <c r="AA144" i="3"/>
  <c r="AC144" i="3"/>
  <c r="AE144" i="3"/>
  <c r="AG144" i="3"/>
  <c r="AI144" i="3"/>
  <c r="AK144" i="3"/>
  <c r="AM144" i="3"/>
  <c r="AO144" i="3"/>
  <c r="AQ144" i="3"/>
  <c r="AS144" i="3"/>
  <c r="AU144" i="3"/>
  <c r="AW144" i="3"/>
  <c r="AY144" i="3"/>
  <c r="BA144" i="3"/>
  <c r="BC144" i="3"/>
  <c r="BE144" i="3"/>
  <c r="BG144" i="3"/>
  <c r="BI144" i="3"/>
  <c r="N144" i="3"/>
  <c r="P144" i="3"/>
  <c r="R144" i="3"/>
  <c r="T144" i="3"/>
  <c r="V144" i="3"/>
  <c r="X144" i="3"/>
  <c r="Z144" i="3"/>
  <c r="AB144" i="3"/>
  <c r="AD144" i="3"/>
  <c r="AF144" i="3"/>
  <c r="AH144" i="3"/>
  <c r="AJ144" i="3"/>
  <c r="AL144" i="3"/>
  <c r="AN144" i="3"/>
  <c r="AP144" i="3"/>
  <c r="AR144" i="3"/>
  <c r="AT144" i="3"/>
  <c r="AV144" i="3"/>
  <c r="AX144" i="3"/>
  <c r="AZ144" i="3"/>
  <c r="BB144" i="3"/>
  <c r="BD144" i="3"/>
  <c r="BF144" i="3"/>
  <c r="BH144" i="3"/>
  <c r="N142" i="3"/>
  <c r="P142" i="3"/>
  <c r="R142" i="3"/>
  <c r="T142" i="3"/>
  <c r="V142" i="3"/>
  <c r="X142" i="3"/>
  <c r="Z142" i="3"/>
  <c r="AB142" i="3"/>
  <c r="AD142" i="3"/>
  <c r="AF142" i="3"/>
  <c r="AH142" i="3"/>
  <c r="AJ142" i="3"/>
  <c r="AL142" i="3"/>
  <c r="AN142" i="3"/>
  <c r="AP142" i="3"/>
  <c r="AR142" i="3"/>
  <c r="AT142" i="3"/>
  <c r="AV142" i="3"/>
  <c r="AX142" i="3"/>
  <c r="AZ142" i="3"/>
  <c r="BB142" i="3"/>
  <c r="BD142" i="3"/>
  <c r="BF142" i="3"/>
  <c r="BH142" i="3"/>
  <c r="M142" i="3"/>
  <c r="O142" i="3"/>
  <c r="Q142" i="3"/>
  <c r="S142" i="3"/>
  <c r="U142" i="3"/>
  <c r="W142" i="3"/>
  <c r="Y142" i="3"/>
  <c r="AA142" i="3"/>
  <c r="AC142" i="3"/>
  <c r="AE142" i="3"/>
  <c r="AG142" i="3"/>
  <c r="AI142" i="3"/>
  <c r="AK142" i="3"/>
  <c r="AM142" i="3"/>
  <c r="AO142" i="3"/>
  <c r="AQ142" i="3"/>
  <c r="AS142" i="3"/>
  <c r="AU142" i="3"/>
  <c r="AW142" i="3"/>
  <c r="AY142" i="3"/>
  <c r="BA142" i="3"/>
  <c r="BC142" i="3"/>
  <c r="BE142" i="3"/>
  <c r="BG142" i="3"/>
  <c r="BI142" i="3"/>
  <c r="M139" i="3"/>
  <c r="O139" i="3"/>
  <c r="Q139" i="3"/>
  <c r="S139" i="3"/>
  <c r="U139" i="3"/>
  <c r="W139" i="3"/>
  <c r="Y139" i="3"/>
  <c r="AA139" i="3"/>
  <c r="AC139" i="3"/>
  <c r="AE139" i="3"/>
  <c r="AG139" i="3"/>
  <c r="AI139" i="3"/>
  <c r="AK139" i="3"/>
  <c r="AM139" i="3"/>
  <c r="AO139" i="3"/>
  <c r="AQ139" i="3"/>
  <c r="AS139" i="3"/>
  <c r="AU139" i="3"/>
  <c r="AW139" i="3"/>
  <c r="AY139" i="3"/>
  <c r="BA139" i="3"/>
  <c r="BC139" i="3"/>
  <c r="BE139" i="3"/>
  <c r="BG139" i="3"/>
  <c r="BI139" i="3"/>
  <c r="N139" i="3"/>
  <c r="P139" i="3"/>
  <c r="R139" i="3"/>
  <c r="T139" i="3"/>
  <c r="V139" i="3"/>
  <c r="X139" i="3"/>
  <c r="Z139" i="3"/>
  <c r="AB139" i="3"/>
  <c r="AD139" i="3"/>
  <c r="AF139" i="3"/>
  <c r="AH139" i="3"/>
  <c r="AJ139" i="3"/>
  <c r="AL139" i="3"/>
  <c r="AN139" i="3"/>
  <c r="AP139" i="3"/>
  <c r="AR139" i="3"/>
  <c r="AT139" i="3"/>
  <c r="AV139" i="3"/>
  <c r="AX139" i="3"/>
  <c r="AZ139" i="3"/>
  <c r="BB139" i="3"/>
  <c r="BD139" i="3"/>
  <c r="BF139" i="3"/>
  <c r="BH139" i="3"/>
  <c r="N137" i="3"/>
  <c r="P137" i="3"/>
  <c r="R137" i="3"/>
  <c r="T137" i="3"/>
  <c r="V137" i="3"/>
  <c r="X137" i="3"/>
  <c r="Z137" i="3"/>
  <c r="AB137" i="3"/>
  <c r="AD137" i="3"/>
  <c r="AF137" i="3"/>
  <c r="AH137" i="3"/>
  <c r="AJ137" i="3"/>
  <c r="AL137" i="3"/>
  <c r="AN137" i="3"/>
  <c r="AP137" i="3"/>
  <c r="AR137" i="3"/>
  <c r="AT137" i="3"/>
  <c r="AV137" i="3"/>
  <c r="AX137" i="3"/>
  <c r="AZ137" i="3"/>
  <c r="BB137" i="3"/>
  <c r="BD137" i="3"/>
  <c r="BF137" i="3"/>
  <c r="BH137" i="3"/>
  <c r="M137" i="3"/>
  <c r="O137" i="3"/>
  <c r="Q137" i="3"/>
  <c r="S137" i="3"/>
  <c r="U137" i="3"/>
  <c r="W137" i="3"/>
  <c r="Y137" i="3"/>
  <c r="AA137" i="3"/>
  <c r="AC137" i="3"/>
  <c r="AE137" i="3"/>
  <c r="AG137" i="3"/>
  <c r="AI137" i="3"/>
  <c r="AK137" i="3"/>
  <c r="AM137" i="3"/>
  <c r="AO137" i="3"/>
  <c r="AQ137" i="3"/>
  <c r="AS137" i="3"/>
  <c r="AU137" i="3"/>
  <c r="AW137" i="3"/>
  <c r="AY137" i="3"/>
  <c r="BA137" i="3"/>
  <c r="BC137" i="3"/>
  <c r="BE137" i="3"/>
  <c r="BG137" i="3"/>
  <c r="BI137" i="3"/>
  <c r="L135" i="3"/>
  <c r="O135" i="3" s="1"/>
  <c r="L133" i="3"/>
  <c r="O133" i="3" s="1"/>
  <c r="L131" i="3"/>
  <c r="N131" i="3" s="1"/>
  <c r="L129" i="3"/>
  <c r="L127" i="3"/>
  <c r="P127" i="3" s="1"/>
  <c r="L125" i="3"/>
  <c r="M125" i="3" s="1"/>
  <c r="L123" i="3"/>
  <c r="N123" i="3" s="1"/>
  <c r="L182" i="3"/>
  <c r="K182" i="3"/>
  <c r="L181" i="3"/>
  <c r="N181" i="3" s="1"/>
  <c r="K179" i="3"/>
  <c r="K175" i="3"/>
  <c r="K171" i="3"/>
  <c r="K169" i="3"/>
  <c r="L168" i="3"/>
  <c r="N168" i="3" s="1"/>
  <c r="L166" i="3"/>
  <c r="K166" i="3"/>
  <c r="L162" i="3"/>
  <c r="K162" i="3"/>
  <c r="L157" i="3"/>
  <c r="O157" i="3" s="1"/>
  <c r="M156" i="3"/>
  <c r="O156" i="3"/>
  <c r="Q156" i="3"/>
  <c r="S156" i="3"/>
  <c r="U156" i="3"/>
  <c r="W156" i="3"/>
  <c r="Y156" i="3"/>
  <c r="AA156" i="3"/>
  <c r="AC156" i="3"/>
  <c r="AE156" i="3"/>
  <c r="AG156" i="3"/>
  <c r="AI156" i="3"/>
  <c r="AK156" i="3"/>
  <c r="AM156" i="3"/>
  <c r="AO156" i="3"/>
  <c r="AQ156" i="3"/>
  <c r="AS156" i="3"/>
  <c r="AU156" i="3"/>
  <c r="AW156" i="3"/>
  <c r="AY156" i="3"/>
  <c r="BA156" i="3"/>
  <c r="BC156" i="3"/>
  <c r="BE156" i="3"/>
  <c r="BG156" i="3"/>
  <c r="BI156" i="3"/>
  <c r="N156" i="3"/>
  <c r="P156" i="3"/>
  <c r="R156" i="3"/>
  <c r="T156" i="3"/>
  <c r="V156" i="3"/>
  <c r="X156" i="3"/>
  <c r="Z156" i="3"/>
  <c r="AB156" i="3"/>
  <c r="AD156" i="3"/>
  <c r="AF156" i="3"/>
  <c r="AH156" i="3"/>
  <c r="AJ156" i="3"/>
  <c r="AL156" i="3"/>
  <c r="AN156" i="3"/>
  <c r="AP156" i="3"/>
  <c r="AR156" i="3"/>
  <c r="AT156" i="3"/>
  <c r="AV156" i="3"/>
  <c r="AX156" i="3"/>
  <c r="AZ156" i="3"/>
  <c r="BB156" i="3"/>
  <c r="BD156" i="3"/>
  <c r="BF156" i="3"/>
  <c r="BH156" i="3"/>
  <c r="M154" i="3"/>
  <c r="O154" i="3"/>
  <c r="Q154" i="3"/>
  <c r="S154" i="3"/>
  <c r="U154" i="3"/>
  <c r="W154" i="3"/>
  <c r="Y154" i="3"/>
  <c r="AA154" i="3"/>
  <c r="AC154" i="3"/>
  <c r="AE154" i="3"/>
  <c r="AG154" i="3"/>
  <c r="AI154" i="3"/>
  <c r="AK154" i="3"/>
  <c r="AM154" i="3"/>
  <c r="AO154" i="3"/>
  <c r="AQ154" i="3"/>
  <c r="AS154" i="3"/>
  <c r="AU154" i="3"/>
  <c r="AW154" i="3"/>
  <c r="AY154" i="3"/>
  <c r="BA154" i="3"/>
  <c r="BC154" i="3"/>
  <c r="BE154" i="3"/>
  <c r="BG154" i="3"/>
  <c r="BI154" i="3"/>
  <c r="N154" i="3"/>
  <c r="P154" i="3"/>
  <c r="R154" i="3"/>
  <c r="T154" i="3"/>
  <c r="V154" i="3"/>
  <c r="X154" i="3"/>
  <c r="Z154" i="3"/>
  <c r="AB154" i="3"/>
  <c r="AD154" i="3"/>
  <c r="AF154" i="3"/>
  <c r="AH154" i="3"/>
  <c r="AJ154" i="3"/>
  <c r="AL154" i="3"/>
  <c r="AN154" i="3"/>
  <c r="AP154" i="3"/>
  <c r="AR154" i="3"/>
  <c r="AT154" i="3"/>
  <c r="AV154" i="3"/>
  <c r="AX154" i="3"/>
  <c r="AZ154" i="3"/>
  <c r="BB154" i="3"/>
  <c r="BD154" i="3"/>
  <c r="BF154" i="3"/>
  <c r="BH154" i="3"/>
  <c r="L151" i="3"/>
  <c r="O151" i="3" s="1"/>
  <c r="L149" i="3"/>
  <c r="P149" i="3" s="1"/>
  <c r="M148" i="3"/>
  <c r="O148" i="3"/>
  <c r="Q148" i="3"/>
  <c r="S148" i="3"/>
  <c r="U148" i="3"/>
  <c r="W148" i="3"/>
  <c r="Y148" i="3"/>
  <c r="AA148" i="3"/>
  <c r="AC148" i="3"/>
  <c r="AE148" i="3"/>
  <c r="AG148" i="3"/>
  <c r="AI148" i="3"/>
  <c r="AK148" i="3"/>
  <c r="AM148" i="3"/>
  <c r="AO148" i="3"/>
  <c r="AQ148" i="3"/>
  <c r="AS148" i="3"/>
  <c r="AU148" i="3"/>
  <c r="AW148" i="3"/>
  <c r="AY148" i="3"/>
  <c r="BA148" i="3"/>
  <c r="BC148" i="3"/>
  <c r="BE148" i="3"/>
  <c r="BG148" i="3"/>
  <c r="BI148" i="3"/>
  <c r="N148" i="3"/>
  <c r="P148" i="3"/>
  <c r="R148" i="3"/>
  <c r="T148" i="3"/>
  <c r="V148" i="3"/>
  <c r="X148" i="3"/>
  <c r="Z148" i="3"/>
  <c r="AB148" i="3"/>
  <c r="AD148" i="3"/>
  <c r="AF148" i="3"/>
  <c r="AH148" i="3"/>
  <c r="AJ148" i="3"/>
  <c r="AL148" i="3"/>
  <c r="AN148" i="3"/>
  <c r="AP148" i="3"/>
  <c r="AR148" i="3"/>
  <c r="AT148" i="3"/>
  <c r="AV148" i="3"/>
  <c r="AX148" i="3"/>
  <c r="AZ148" i="3"/>
  <c r="BB148" i="3"/>
  <c r="BD148" i="3"/>
  <c r="BF148" i="3"/>
  <c r="BH148" i="3"/>
  <c r="L146" i="3"/>
  <c r="Z146" i="3" s="1"/>
  <c r="L143" i="3"/>
  <c r="M143" i="3" s="1"/>
  <c r="L141" i="3"/>
  <c r="N141" i="3" s="1"/>
  <c r="L140" i="3"/>
  <c r="K140" i="3"/>
  <c r="L138" i="3"/>
  <c r="P138" i="3" s="1"/>
  <c r="L136" i="3"/>
  <c r="O136" i="3" s="1"/>
  <c r="L134" i="3"/>
  <c r="O134" i="3" s="1"/>
  <c r="L132" i="3"/>
  <c r="P132" i="3" s="1"/>
  <c r="L130" i="3"/>
  <c r="O130" i="3" s="1"/>
  <c r="N128" i="3"/>
  <c r="P128" i="3"/>
  <c r="R128" i="3"/>
  <c r="T128" i="3"/>
  <c r="V128" i="3"/>
  <c r="X128" i="3"/>
  <c r="Z128" i="3"/>
  <c r="AB128" i="3"/>
  <c r="AD128" i="3"/>
  <c r="AF128" i="3"/>
  <c r="AH128" i="3"/>
  <c r="AJ128" i="3"/>
  <c r="AL128" i="3"/>
  <c r="AN128" i="3"/>
  <c r="AP128" i="3"/>
  <c r="AR128" i="3"/>
  <c r="AT128" i="3"/>
  <c r="AV128" i="3"/>
  <c r="AX128" i="3"/>
  <c r="AZ128" i="3"/>
  <c r="BB128" i="3"/>
  <c r="BD128" i="3"/>
  <c r="BF128" i="3"/>
  <c r="BH128" i="3"/>
  <c r="O128" i="3"/>
  <c r="S128" i="3"/>
  <c r="W128" i="3"/>
  <c r="AA128" i="3"/>
  <c r="AE128" i="3"/>
  <c r="AI128" i="3"/>
  <c r="AM128" i="3"/>
  <c r="AQ128" i="3"/>
  <c r="AU128" i="3"/>
  <c r="AY128" i="3"/>
  <c r="BC128" i="3"/>
  <c r="BG128" i="3"/>
  <c r="M128" i="3"/>
  <c r="Q128" i="3"/>
  <c r="U128" i="3"/>
  <c r="Y128" i="3"/>
  <c r="AC128" i="3"/>
  <c r="AG128" i="3"/>
  <c r="AK128" i="3"/>
  <c r="AO128" i="3"/>
  <c r="AS128" i="3"/>
  <c r="AW128" i="3"/>
  <c r="BA128" i="3"/>
  <c r="BE128" i="3"/>
  <c r="BI128" i="3"/>
  <c r="M126" i="3"/>
  <c r="O126" i="3"/>
  <c r="Q126" i="3"/>
  <c r="S126" i="3"/>
  <c r="U126" i="3"/>
  <c r="W126" i="3"/>
  <c r="Y126" i="3"/>
  <c r="AA126" i="3"/>
  <c r="AC126" i="3"/>
  <c r="AE126" i="3"/>
  <c r="AG126" i="3"/>
  <c r="AI126" i="3"/>
  <c r="AK126" i="3"/>
  <c r="AM126" i="3"/>
  <c r="AO126" i="3"/>
  <c r="AQ126" i="3"/>
  <c r="AS126" i="3"/>
  <c r="AU126" i="3"/>
  <c r="AW126" i="3"/>
  <c r="AY126" i="3"/>
  <c r="BA126" i="3"/>
  <c r="BC126" i="3"/>
  <c r="BE126" i="3"/>
  <c r="BG126" i="3"/>
  <c r="BI126" i="3"/>
  <c r="P126" i="3"/>
  <c r="T126" i="3"/>
  <c r="X126" i="3"/>
  <c r="AB126" i="3"/>
  <c r="AF126" i="3"/>
  <c r="AJ126" i="3"/>
  <c r="AN126" i="3"/>
  <c r="AR126" i="3"/>
  <c r="AV126" i="3"/>
  <c r="AZ126" i="3"/>
  <c r="BD126" i="3"/>
  <c r="BH126" i="3"/>
  <c r="N126" i="3"/>
  <c r="R126" i="3"/>
  <c r="V126" i="3"/>
  <c r="Z126" i="3"/>
  <c r="AD126" i="3"/>
  <c r="AH126" i="3"/>
  <c r="AL126" i="3"/>
  <c r="AP126" i="3"/>
  <c r="AT126" i="3"/>
  <c r="AX126" i="3"/>
  <c r="BB126" i="3"/>
  <c r="BF126" i="3"/>
  <c r="N124" i="3"/>
  <c r="P124" i="3"/>
  <c r="R124" i="3"/>
  <c r="T124" i="3"/>
  <c r="V124" i="3"/>
  <c r="X124" i="3"/>
  <c r="Z124" i="3"/>
  <c r="AB124" i="3"/>
  <c r="AD124" i="3"/>
  <c r="AF124" i="3"/>
  <c r="AH124" i="3"/>
  <c r="AJ124" i="3"/>
  <c r="AL124" i="3"/>
  <c r="AN124" i="3"/>
  <c r="AP124" i="3"/>
  <c r="AR124" i="3"/>
  <c r="AT124" i="3"/>
  <c r="AV124" i="3"/>
  <c r="AX124" i="3"/>
  <c r="AZ124" i="3"/>
  <c r="BB124" i="3"/>
  <c r="BD124" i="3"/>
  <c r="BF124" i="3"/>
  <c r="BH124" i="3"/>
  <c r="M124" i="3"/>
  <c r="Q124" i="3"/>
  <c r="U124" i="3"/>
  <c r="Y124" i="3"/>
  <c r="AC124" i="3"/>
  <c r="AG124" i="3"/>
  <c r="AK124" i="3"/>
  <c r="AO124" i="3"/>
  <c r="AS124" i="3"/>
  <c r="AW124" i="3"/>
  <c r="BA124" i="3"/>
  <c r="BE124" i="3"/>
  <c r="BI124" i="3"/>
  <c r="O124" i="3"/>
  <c r="S124" i="3"/>
  <c r="W124" i="3"/>
  <c r="AA124" i="3"/>
  <c r="AE124" i="3"/>
  <c r="AI124" i="3"/>
  <c r="AM124" i="3"/>
  <c r="AQ124" i="3"/>
  <c r="AU124" i="3"/>
  <c r="AY124" i="3"/>
  <c r="BC124" i="3"/>
  <c r="BG124" i="3"/>
  <c r="M122" i="3"/>
  <c r="O122" i="3"/>
  <c r="Q122" i="3"/>
  <c r="S122" i="3"/>
  <c r="U122" i="3"/>
  <c r="W122" i="3"/>
  <c r="Y122" i="3"/>
  <c r="AA122" i="3"/>
  <c r="AC122" i="3"/>
  <c r="AE122" i="3"/>
  <c r="AG122" i="3"/>
  <c r="AI122" i="3"/>
  <c r="AK122" i="3"/>
  <c r="AM122" i="3"/>
  <c r="AO122" i="3"/>
  <c r="AQ122" i="3"/>
  <c r="AS122" i="3"/>
  <c r="AU122" i="3"/>
  <c r="AW122" i="3"/>
  <c r="AY122" i="3"/>
  <c r="BA122" i="3"/>
  <c r="BC122" i="3"/>
  <c r="BE122" i="3"/>
  <c r="BG122" i="3"/>
  <c r="BI122" i="3"/>
  <c r="N122" i="3"/>
  <c r="R122" i="3"/>
  <c r="V122" i="3"/>
  <c r="Z122" i="3"/>
  <c r="AD122" i="3"/>
  <c r="AH122" i="3"/>
  <c r="AL122" i="3"/>
  <c r="AP122" i="3"/>
  <c r="AT122" i="3"/>
  <c r="AX122" i="3"/>
  <c r="BB122" i="3"/>
  <c r="BF122" i="3"/>
  <c r="P122" i="3"/>
  <c r="T122" i="3"/>
  <c r="X122" i="3"/>
  <c r="AB122" i="3"/>
  <c r="AF122" i="3"/>
  <c r="AJ122" i="3"/>
  <c r="AN122" i="3"/>
  <c r="AR122" i="3"/>
  <c r="AV122" i="3"/>
  <c r="AZ122" i="3"/>
  <c r="BD122" i="3"/>
  <c r="BH122" i="3"/>
  <c r="N120" i="3"/>
  <c r="P120" i="3"/>
  <c r="R120" i="3"/>
  <c r="T120" i="3"/>
  <c r="V120" i="3"/>
  <c r="X120" i="3"/>
  <c r="Z120" i="3"/>
  <c r="AB120" i="3"/>
  <c r="AD120" i="3"/>
  <c r="AF120" i="3"/>
  <c r="AH120" i="3"/>
  <c r="AJ120" i="3"/>
  <c r="AL120" i="3"/>
  <c r="AN120" i="3"/>
  <c r="AP120" i="3"/>
  <c r="AR120" i="3"/>
  <c r="AT120" i="3"/>
  <c r="AV120" i="3"/>
  <c r="AX120" i="3"/>
  <c r="AZ120" i="3"/>
  <c r="BB120" i="3"/>
  <c r="BD120" i="3"/>
  <c r="BF120" i="3"/>
  <c r="BH120" i="3"/>
  <c r="O120" i="3"/>
  <c r="S120" i="3"/>
  <c r="W120" i="3"/>
  <c r="AA120" i="3"/>
  <c r="AE120" i="3"/>
  <c r="AI120" i="3"/>
  <c r="AM120" i="3"/>
  <c r="AQ120" i="3"/>
  <c r="AU120" i="3"/>
  <c r="AY120" i="3"/>
  <c r="BC120" i="3"/>
  <c r="BG120" i="3"/>
  <c r="M120" i="3"/>
  <c r="BN120" i="3" s="1"/>
  <c r="Q120" i="3"/>
  <c r="U120" i="3"/>
  <c r="Y120" i="3"/>
  <c r="AC120" i="3"/>
  <c r="AG120" i="3"/>
  <c r="AK120" i="3"/>
  <c r="AO120" i="3"/>
  <c r="AS120" i="3"/>
  <c r="AW120" i="3"/>
  <c r="BA120" i="3"/>
  <c r="BE120" i="3"/>
  <c r="BI120" i="3"/>
  <c r="M118" i="3"/>
  <c r="O118" i="3"/>
  <c r="Q118" i="3"/>
  <c r="S118" i="3"/>
  <c r="U118" i="3"/>
  <c r="W118" i="3"/>
  <c r="Y118" i="3"/>
  <c r="AA118" i="3"/>
  <c r="AC118" i="3"/>
  <c r="AE118" i="3"/>
  <c r="AG118" i="3"/>
  <c r="AI118" i="3"/>
  <c r="AK118" i="3"/>
  <c r="AM118" i="3"/>
  <c r="AO118" i="3"/>
  <c r="AQ118" i="3"/>
  <c r="AS118" i="3"/>
  <c r="AU118" i="3"/>
  <c r="AW118" i="3"/>
  <c r="AY118" i="3"/>
  <c r="BA118" i="3"/>
  <c r="BC118" i="3"/>
  <c r="BE118" i="3"/>
  <c r="BG118" i="3"/>
  <c r="BI118" i="3"/>
  <c r="P118" i="3"/>
  <c r="T118" i="3"/>
  <c r="X118" i="3"/>
  <c r="AB118" i="3"/>
  <c r="AF118" i="3"/>
  <c r="AJ118" i="3"/>
  <c r="AN118" i="3"/>
  <c r="AR118" i="3"/>
  <c r="AV118" i="3"/>
  <c r="AZ118" i="3"/>
  <c r="BD118" i="3"/>
  <c r="BH118" i="3"/>
  <c r="N118" i="3"/>
  <c r="R118" i="3"/>
  <c r="V118" i="3"/>
  <c r="Z118" i="3"/>
  <c r="AD118" i="3"/>
  <c r="AH118" i="3"/>
  <c r="AL118" i="3"/>
  <c r="AP118" i="3"/>
  <c r="AT118" i="3"/>
  <c r="AX118" i="3"/>
  <c r="BB118" i="3"/>
  <c r="BF118" i="3"/>
  <c r="N116" i="3"/>
  <c r="P116" i="3"/>
  <c r="R116" i="3"/>
  <c r="T116" i="3"/>
  <c r="V116" i="3"/>
  <c r="X116" i="3"/>
  <c r="Z116" i="3"/>
  <c r="AB116" i="3"/>
  <c r="AD116" i="3"/>
  <c r="AF116" i="3"/>
  <c r="AH116" i="3"/>
  <c r="AJ116" i="3"/>
  <c r="AL116" i="3"/>
  <c r="AN116" i="3"/>
  <c r="AP116" i="3"/>
  <c r="AR116" i="3"/>
  <c r="AT116" i="3"/>
  <c r="AV116" i="3"/>
  <c r="AX116" i="3"/>
  <c r="AZ116" i="3"/>
  <c r="BB116" i="3"/>
  <c r="BD116" i="3"/>
  <c r="BF116" i="3"/>
  <c r="BH116" i="3"/>
  <c r="M116" i="3"/>
  <c r="BN116" i="3" s="1"/>
  <c r="Q116" i="3"/>
  <c r="U116" i="3"/>
  <c r="Y116" i="3"/>
  <c r="AC116" i="3"/>
  <c r="AG116" i="3"/>
  <c r="AK116" i="3"/>
  <c r="AO116" i="3"/>
  <c r="AS116" i="3"/>
  <c r="AW116" i="3"/>
  <c r="BA116" i="3"/>
  <c r="BE116" i="3"/>
  <c r="BI116" i="3"/>
  <c r="O116" i="3"/>
  <c r="S116" i="3"/>
  <c r="W116" i="3"/>
  <c r="AA116" i="3"/>
  <c r="AE116" i="3"/>
  <c r="AI116" i="3"/>
  <c r="AM116" i="3"/>
  <c r="AQ116" i="3"/>
  <c r="AU116" i="3"/>
  <c r="AY116" i="3"/>
  <c r="BC116" i="3"/>
  <c r="BG116" i="3"/>
  <c r="M114" i="3"/>
  <c r="O114" i="3"/>
  <c r="Q114" i="3"/>
  <c r="S114" i="3"/>
  <c r="U114" i="3"/>
  <c r="W114" i="3"/>
  <c r="Y114" i="3"/>
  <c r="AA114" i="3"/>
  <c r="AC114" i="3"/>
  <c r="AE114" i="3"/>
  <c r="AG114" i="3"/>
  <c r="AI114" i="3"/>
  <c r="AK114" i="3"/>
  <c r="AM114" i="3"/>
  <c r="AO114" i="3"/>
  <c r="AQ114" i="3"/>
  <c r="AS114" i="3"/>
  <c r="AU114" i="3"/>
  <c r="AW114" i="3"/>
  <c r="AY114" i="3"/>
  <c r="BA114" i="3"/>
  <c r="BC114" i="3"/>
  <c r="BE114" i="3"/>
  <c r="BG114" i="3"/>
  <c r="BI114" i="3"/>
  <c r="N114" i="3"/>
  <c r="P114" i="3"/>
  <c r="R114" i="3"/>
  <c r="T114" i="3"/>
  <c r="V114" i="3"/>
  <c r="X114" i="3"/>
  <c r="Z114" i="3"/>
  <c r="AB114" i="3"/>
  <c r="AD114" i="3"/>
  <c r="AF114" i="3"/>
  <c r="AH114" i="3"/>
  <c r="AJ114" i="3"/>
  <c r="AL114" i="3"/>
  <c r="AN114" i="3"/>
  <c r="AP114" i="3"/>
  <c r="AR114" i="3"/>
  <c r="AT114" i="3"/>
  <c r="AV114" i="3"/>
  <c r="AX114" i="3"/>
  <c r="AZ114" i="3"/>
  <c r="BB114" i="3"/>
  <c r="BD114" i="3"/>
  <c r="BF114" i="3"/>
  <c r="BH114" i="3"/>
  <c r="M112" i="3"/>
  <c r="O112" i="3"/>
  <c r="Q112" i="3"/>
  <c r="S112" i="3"/>
  <c r="U112" i="3"/>
  <c r="W112" i="3"/>
  <c r="Y112" i="3"/>
  <c r="AA112" i="3"/>
  <c r="AC112" i="3"/>
  <c r="AE112" i="3"/>
  <c r="AG112" i="3"/>
  <c r="AI112" i="3"/>
  <c r="AK112" i="3"/>
  <c r="AM112" i="3"/>
  <c r="AO112" i="3"/>
  <c r="AQ112" i="3"/>
  <c r="AS112" i="3"/>
  <c r="AU112" i="3"/>
  <c r="AW112" i="3"/>
  <c r="AY112" i="3"/>
  <c r="BA112" i="3"/>
  <c r="BC112" i="3"/>
  <c r="BE112" i="3"/>
  <c r="BG112" i="3"/>
  <c r="BI112" i="3"/>
  <c r="N112" i="3"/>
  <c r="R112" i="3"/>
  <c r="V112" i="3"/>
  <c r="Z112" i="3"/>
  <c r="AD112" i="3"/>
  <c r="AH112" i="3"/>
  <c r="AL112" i="3"/>
  <c r="AP112" i="3"/>
  <c r="AT112" i="3"/>
  <c r="AX112" i="3"/>
  <c r="BB112" i="3"/>
  <c r="BF112" i="3"/>
  <c r="P112" i="3"/>
  <c r="T112" i="3"/>
  <c r="X112" i="3"/>
  <c r="AB112" i="3"/>
  <c r="AF112" i="3"/>
  <c r="AJ112" i="3"/>
  <c r="AN112" i="3"/>
  <c r="AR112" i="3"/>
  <c r="AV112" i="3"/>
  <c r="AZ112" i="3"/>
  <c r="BD112" i="3"/>
  <c r="BH112" i="3"/>
  <c r="N110" i="3"/>
  <c r="P110" i="3"/>
  <c r="R110" i="3"/>
  <c r="T110" i="3"/>
  <c r="V110" i="3"/>
  <c r="X110" i="3"/>
  <c r="Z110" i="3"/>
  <c r="AB110" i="3"/>
  <c r="AD110" i="3"/>
  <c r="AF110" i="3"/>
  <c r="AH110" i="3"/>
  <c r="AJ110" i="3"/>
  <c r="AL110" i="3"/>
  <c r="AN110" i="3"/>
  <c r="AP110" i="3"/>
  <c r="AR110" i="3"/>
  <c r="AT110" i="3"/>
  <c r="AV110" i="3"/>
  <c r="AX110" i="3"/>
  <c r="AZ110" i="3"/>
  <c r="BB110" i="3"/>
  <c r="BD110" i="3"/>
  <c r="BF110" i="3"/>
  <c r="BH110" i="3"/>
  <c r="O110" i="3"/>
  <c r="S110" i="3"/>
  <c r="BM110" i="3" s="1"/>
  <c r="W110" i="3"/>
  <c r="AA110" i="3"/>
  <c r="AE110" i="3"/>
  <c r="AI110" i="3"/>
  <c r="AM110" i="3"/>
  <c r="AQ110" i="3"/>
  <c r="AU110" i="3"/>
  <c r="AY110" i="3"/>
  <c r="BC110" i="3"/>
  <c r="BG110" i="3"/>
  <c r="M110" i="3"/>
  <c r="Q110" i="3"/>
  <c r="U110" i="3"/>
  <c r="Y110" i="3"/>
  <c r="AC110" i="3"/>
  <c r="AG110" i="3"/>
  <c r="AK110" i="3"/>
  <c r="AO110" i="3"/>
  <c r="AS110" i="3"/>
  <c r="AW110" i="3"/>
  <c r="BA110" i="3"/>
  <c r="BE110" i="3"/>
  <c r="BI110" i="3"/>
  <c r="M108" i="3"/>
  <c r="O108" i="3"/>
  <c r="Q108" i="3"/>
  <c r="S108" i="3"/>
  <c r="U108" i="3"/>
  <c r="W108" i="3"/>
  <c r="Y108" i="3"/>
  <c r="AA108" i="3"/>
  <c r="AC108" i="3"/>
  <c r="AE108" i="3"/>
  <c r="AG108" i="3"/>
  <c r="AI108" i="3"/>
  <c r="AK108" i="3"/>
  <c r="AM108" i="3"/>
  <c r="AO108" i="3"/>
  <c r="AQ108" i="3"/>
  <c r="AS108" i="3"/>
  <c r="AU108" i="3"/>
  <c r="AW108" i="3"/>
  <c r="AY108" i="3"/>
  <c r="BA108" i="3"/>
  <c r="BC108" i="3"/>
  <c r="BE108" i="3"/>
  <c r="BG108" i="3"/>
  <c r="BI108" i="3"/>
  <c r="P108" i="3"/>
  <c r="T108" i="3"/>
  <c r="BM108" i="3" s="1"/>
  <c r="X108" i="3"/>
  <c r="AB108" i="3"/>
  <c r="AF108" i="3"/>
  <c r="AJ108" i="3"/>
  <c r="AN108" i="3"/>
  <c r="AR108" i="3"/>
  <c r="AV108" i="3"/>
  <c r="AZ108" i="3"/>
  <c r="BD108" i="3"/>
  <c r="BH108" i="3"/>
  <c r="N108" i="3"/>
  <c r="R108" i="3"/>
  <c r="V108" i="3"/>
  <c r="Z108" i="3"/>
  <c r="AD108" i="3"/>
  <c r="AH108" i="3"/>
  <c r="AL108" i="3"/>
  <c r="AP108" i="3"/>
  <c r="AT108" i="3"/>
  <c r="AX108" i="3"/>
  <c r="BB108" i="3"/>
  <c r="BF108" i="3"/>
  <c r="N106" i="3"/>
  <c r="P106" i="3"/>
  <c r="R106" i="3"/>
  <c r="T106" i="3"/>
  <c r="V106" i="3"/>
  <c r="X106" i="3"/>
  <c r="Z106" i="3"/>
  <c r="AB106" i="3"/>
  <c r="AD106" i="3"/>
  <c r="AF106" i="3"/>
  <c r="AH106" i="3"/>
  <c r="AJ106" i="3"/>
  <c r="AL106" i="3"/>
  <c r="AN106" i="3"/>
  <c r="AP106" i="3"/>
  <c r="AR106" i="3"/>
  <c r="AT106" i="3"/>
  <c r="AV106" i="3"/>
  <c r="AX106" i="3"/>
  <c r="AZ106" i="3"/>
  <c r="BB106" i="3"/>
  <c r="BD106" i="3"/>
  <c r="BF106" i="3"/>
  <c r="BH106" i="3"/>
  <c r="M106" i="3"/>
  <c r="Q106" i="3"/>
  <c r="U106" i="3"/>
  <c r="Y106" i="3"/>
  <c r="AC106" i="3"/>
  <c r="AG106" i="3"/>
  <c r="AK106" i="3"/>
  <c r="AO106" i="3"/>
  <c r="AS106" i="3"/>
  <c r="AW106" i="3"/>
  <c r="BA106" i="3"/>
  <c r="BE106" i="3"/>
  <c r="BI106" i="3"/>
  <c r="O106" i="3"/>
  <c r="S106" i="3"/>
  <c r="W106" i="3"/>
  <c r="AA106" i="3"/>
  <c r="AE106" i="3"/>
  <c r="AI106" i="3"/>
  <c r="AM106" i="3"/>
  <c r="AQ106" i="3"/>
  <c r="AU106" i="3"/>
  <c r="AY106" i="3"/>
  <c r="BC106" i="3"/>
  <c r="BG106" i="3"/>
  <c r="M104" i="3"/>
  <c r="O104" i="3"/>
  <c r="Q104" i="3"/>
  <c r="S104" i="3"/>
  <c r="U104" i="3"/>
  <c r="W104" i="3"/>
  <c r="Y104" i="3"/>
  <c r="AA104" i="3"/>
  <c r="AC104" i="3"/>
  <c r="AE104" i="3"/>
  <c r="AG104" i="3"/>
  <c r="AI104" i="3"/>
  <c r="AK104" i="3"/>
  <c r="AM104" i="3"/>
  <c r="AO104" i="3"/>
  <c r="AQ104" i="3"/>
  <c r="AS104" i="3"/>
  <c r="AU104" i="3"/>
  <c r="AW104" i="3"/>
  <c r="AY104" i="3"/>
  <c r="BA104" i="3"/>
  <c r="BC104" i="3"/>
  <c r="BE104" i="3"/>
  <c r="BG104" i="3"/>
  <c r="BI104" i="3"/>
  <c r="N104" i="3"/>
  <c r="R104" i="3"/>
  <c r="V104" i="3"/>
  <c r="Z104" i="3"/>
  <c r="AD104" i="3"/>
  <c r="AH104" i="3"/>
  <c r="AL104" i="3"/>
  <c r="AP104" i="3"/>
  <c r="AT104" i="3"/>
  <c r="AX104" i="3"/>
  <c r="BB104" i="3"/>
  <c r="BF104" i="3"/>
  <c r="P104" i="3"/>
  <c r="T104" i="3"/>
  <c r="BM104" i="3" s="1"/>
  <c r="X104" i="3"/>
  <c r="AB104" i="3"/>
  <c r="AF104" i="3"/>
  <c r="AJ104" i="3"/>
  <c r="AN104" i="3"/>
  <c r="AR104" i="3"/>
  <c r="AV104" i="3"/>
  <c r="AZ104" i="3"/>
  <c r="BD104" i="3"/>
  <c r="BH104" i="3"/>
  <c r="L102" i="3"/>
  <c r="O102" i="3" s="1"/>
  <c r="L121" i="3"/>
  <c r="M121" i="3" s="1"/>
  <c r="L119" i="3"/>
  <c r="N119" i="3" s="1"/>
  <c r="L117" i="3"/>
  <c r="O117" i="3" s="1"/>
  <c r="L115" i="3"/>
  <c r="L113" i="3"/>
  <c r="N113" i="3" s="1"/>
  <c r="L111" i="3"/>
  <c r="M111" i="3" s="1"/>
  <c r="L109" i="3"/>
  <c r="P109" i="3" s="1"/>
  <c r="L107" i="3"/>
  <c r="O107" i="3" s="1"/>
  <c r="L105" i="3"/>
  <c r="N105" i="3" s="1"/>
  <c r="L103" i="3"/>
  <c r="M103" i="3" s="1"/>
  <c r="L101" i="3"/>
  <c r="P101" i="3" s="1"/>
  <c r="BJ260" i="3"/>
  <c r="BK265" i="3"/>
  <c r="BN265" i="3"/>
  <c r="BM265" i="3"/>
  <c r="BL265" i="3"/>
  <c r="BJ265" i="3"/>
  <c r="BL263" i="3"/>
  <c r="BL290" i="3"/>
  <c r="BJ290" i="3"/>
  <c r="BK260" i="3"/>
  <c r="BM263" i="3"/>
  <c r="BJ263" i="3"/>
  <c r="BK263" i="3"/>
  <c r="BN263" i="3"/>
  <c r="BM290" i="3"/>
  <c r="BN290" i="3"/>
  <c r="BK274" i="3"/>
  <c r="BM274" i="3"/>
  <c r="BN274" i="3"/>
  <c r="BL274" i="3"/>
  <c r="BN260" i="3"/>
  <c r="BL260" i="3"/>
  <c r="BJ258" i="3"/>
  <c r="BN258" i="3"/>
  <c r="BK258" i="3"/>
  <c r="BL259" i="3"/>
  <c r="BM264" i="3"/>
  <c r="BM272" i="3"/>
  <c r="BM269" i="3"/>
  <c r="BJ269" i="3"/>
  <c r="BN259" i="3"/>
  <c r="BK285" i="3"/>
  <c r="BN285" i="3"/>
  <c r="BL281" i="3"/>
  <c r="BK295" i="3"/>
  <c r="BN295" i="3"/>
  <c r="BM295" i="3"/>
  <c r="BJ295" i="3"/>
  <c r="BL271" i="3"/>
  <c r="BJ274" i="3"/>
  <c r="BM260" i="3"/>
  <c r="BK283" i="3"/>
  <c r="BN283" i="3"/>
  <c r="BL283" i="3"/>
  <c r="BM283" i="3"/>
  <c r="BJ283" i="3"/>
  <c r="BN272" i="3"/>
  <c r="BL272" i="3"/>
  <c r="BJ272" i="3"/>
  <c r="BK272" i="3"/>
  <c r="BL269" i="3"/>
  <c r="BK269" i="3"/>
  <c r="BN269" i="3"/>
  <c r="BM285" i="3"/>
  <c r="BJ285" i="3"/>
  <c r="BL285" i="3"/>
  <c r="BK281" i="3"/>
  <c r="BN281" i="3"/>
  <c r="BM281" i="3"/>
  <c r="BJ281" i="3"/>
  <c r="BK259" i="3"/>
  <c r="BK264" i="3"/>
  <c r="BL295" i="3"/>
  <c r="BM271" i="3"/>
  <c r="BJ271" i="3"/>
  <c r="BK271" i="3"/>
  <c r="BN271" i="3"/>
  <c r="BN180" i="3"/>
  <c r="BN178" i="3"/>
  <c r="BN172" i="3"/>
  <c r="BK156" i="3"/>
  <c r="BL156" i="3"/>
  <c r="BM154" i="3"/>
  <c r="BL154" i="3"/>
  <c r="BK139" i="3"/>
  <c r="BK137" i="3"/>
  <c r="BM106" i="3"/>
  <c r="L254" i="3"/>
  <c r="K254" i="3"/>
  <c r="K252" i="3"/>
  <c r="K250" i="3"/>
  <c r="L248" i="3"/>
  <c r="K248" i="3"/>
  <c r="L246" i="3"/>
  <c r="K246" i="3"/>
  <c r="L244" i="3"/>
  <c r="K244" i="3"/>
  <c r="L242" i="3"/>
  <c r="K242" i="3"/>
  <c r="L240" i="3"/>
  <c r="K240" i="3"/>
  <c r="L238" i="3"/>
  <c r="K238" i="3"/>
  <c r="L236" i="3"/>
  <c r="K236" i="3"/>
  <c r="L234" i="3"/>
  <c r="K234" i="3"/>
  <c r="L232" i="3"/>
  <c r="K232" i="3"/>
  <c r="L230" i="3"/>
  <c r="K230" i="3"/>
  <c r="L228" i="3"/>
  <c r="K228" i="3"/>
  <c r="L226" i="3"/>
  <c r="K226" i="3"/>
  <c r="L224" i="3"/>
  <c r="K224" i="3"/>
  <c r="L222" i="3"/>
  <c r="K222" i="3"/>
  <c r="L220" i="3"/>
  <c r="K220" i="3"/>
  <c r="L218" i="3"/>
  <c r="K218" i="3"/>
  <c r="L216" i="3"/>
  <c r="K216" i="3"/>
  <c r="L214" i="3"/>
  <c r="K214" i="3"/>
  <c r="L212" i="3"/>
  <c r="K212" i="3"/>
  <c r="L210" i="3"/>
  <c r="K210" i="3"/>
  <c r="L208" i="3"/>
  <c r="K208" i="3"/>
  <c r="L206" i="3"/>
  <c r="K206" i="3"/>
  <c r="L204" i="3"/>
  <c r="K204" i="3"/>
  <c r="L256" i="3"/>
  <c r="K256" i="3"/>
  <c r="L252" i="3"/>
  <c r="L250" i="3"/>
  <c r="L183" i="3"/>
  <c r="O183" i="3" s="1"/>
  <c r="L179" i="3"/>
  <c r="L175" i="3"/>
  <c r="L171" i="3"/>
  <c r="L167" i="3"/>
  <c r="O167" i="3" s="1"/>
  <c r="L163" i="3"/>
  <c r="O163" i="3" s="1"/>
  <c r="L159" i="3"/>
  <c r="L184" i="3"/>
  <c r="N184" i="3" s="1"/>
  <c r="L176" i="3"/>
  <c r="P176" i="3" s="1"/>
  <c r="L164" i="3"/>
  <c r="N164" i="3" s="1"/>
  <c r="L160" i="3"/>
  <c r="P160" i="3" s="1"/>
  <c r="L177" i="3"/>
  <c r="P177" i="3" s="1"/>
  <c r="L173" i="3"/>
  <c r="P173" i="3" s="1"/>
  <c r="L169" i="3"/>
  <c r="L165" i="3"/>
  <c r="N165" i="3" s="1"/>
  <c r="L161" i="3"/>
  <c r="N161" i="3" s="1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BE146" i="3" l="1"/>
  <c r="AO146" i="3"/>
  <c r="Y146" i="3"/>
  <c r="BF146" i="3"/>
  <c r="AP146" i="3"/>
  <c r="N152" i="3"/>
  <c r="P152" i="3"/>
  <c r="X152" i="3"/>
  <c r="AF152" i="3"/>
  <c r="AL152" i="3"/>
  <c r="AP152" i="3"/>
  <c r="AT152" i="3"/>
  <c r="AX152" i="3"/>
  <c r="BB152" i="3"/>
  <c r="BF152" i="3"/>
  <c r="M152" i="3"/>
  <c r="Q152" i="3"/>
  <c r="U152" i="3"/>
  <c r="Y152" i="3"/>
  <c r="AC152" i="3"/>
  <c r="AG152" i="3"/>
  <c r="AK152" i="3"/>
  <c r="AO152" i="3"/>
  <c r="AS152" i="3"/>
  <c r="AW152" i="3"/>
  <c r="BA152" i="3"/>
  <c r="BE152" i="3"/>
  <c r="BI152" i="3"/>
  <c r="O174" i="3"/>
  <c r="S174" i="3"/>
  <c r="W174" i="3"/>
  <c r="AA174" i="3"/>
  <c r="AE174" i="3"/>
  <c r="AI174" i="3"/>
  <c r="AM174" i="3"/>
  <c r="AQ174" i="3"/>
  <c r="AU174" i="3"/>
  <c r="AY174" i="3"/>
  <c r="BC174" i="3"/>
  <c r="BG174" i="3"/>
  <c r="N174" i="3"/>
  <c r="BN174" i="3" s="1"/>
  <c r="R174" i="3"/>
  <c r="V174" i="3"/>
  <c r="Z174" i="3"/>
  <c r="AD174" i="3"/>
  <c r="AH174" i="3"/>
  <c r="AL174" i="3"/>
  <c r="AP174" i="3"/>
  <c r="AT174" i="3"/>
  <c r="AX174" i="3"/>
  <c r="BB174" i="3"/>
  <c r="BF174" i="3"/>
  <c r="O186" i="3"/>
  <c r="S186" i="3"/>
  <c r="W186" i="3"/>
  <c r="AA186" i="3"/>
  <c r="AE186" i="3"/>
  <c r="AI186" i="3"/>
  <c r="AM186" i="3"/>
  <c r="AQ186" i="3"/>
  <c r="AU186" i="3"/>
  <c r="AY186" i="3"/>
  <c r="BC186" i="3"/>
  <c r="BG186" i="3"/>
  <c r="N186" i="3"/>
  <c r="BN186" i="3" s="1"/>
  <c r="R186" i="3"/>
  <c r="V186" i="3"/>
  <c r="Z186" i="3"/>
  <c r="AD186" i="3"/>
  <c r="AH186" i="3"/>
  <c r="AL186" i="3"/>
  <c r="AP186" i="3"/>
  <c r="AT186" i="3"/>
  <c r="AX186" i="3"/>
  <c r="BB186" i="3"/>
  <c r="BF186" i="3"/>
  <c r="P188" i="3"/>
  <c r="T188" i="3"/>
  <c r="X188" i="3"/>
  <c r="AB188" i="3"/>
  <c r="AF188" i="3"/>
  <c r="AJ188" i="3"/>
  <c r="AN188" i="3"/>
  <c r="AR188" i="3"/>
  <c r="AV188" i="3"/>
  <c r="AZ188" i="3"/>
  <c r="BD188" i="3"/>
  <c r="BH188" i="3"/>
  <c r="O188" i="3"/>
  <c r="BN188" i="3" s="1"/>
  <c r="S188" i="3"/>
  <c r="W188" i="3"/>
  <c r="AA188" i="3"/>
  <c r="AE188" i="3"/>
  <c r="AI188" i="3"/>
  <c r="AM188" i="3"/>
  <c r="AQ188" i="3"/>
  <c r="AU188" i="3"/>
  <c r="AY188" i="3"/>
  <c r="BC188" i="3"/>
  <c r="BG188" i="3"/>
  <c r="O190" i="3"/>
  <c r="S190" i="3"/>
  <c r="W190" i="3"/>
  <c r="AA190" i="3"/>
  <c r="AE190" i="3"/>
  <c r="AI190" i="3"/>
  <c r="AM190" i="3"/>
  <c r="AQ190" i="3"/>
  <c r="AU190" i="3"/>
  <c r="AY190" i="3"/>
  <c r="BC190" i="3"/>
  <c r="BG190" i="3"/>
  <c r="N190" i="3"/>
  <c r="BN190" i="3" s="1"/>
  <c r="R190" i="3"/>
  <c r="V190" i="3"/>
  <c r="Z190" i="3"/>
  <c r="AD190" i="3"/>
  <c r="AH190" i="3"/>
  <c r="AL190" i="3"/>
  <c r="AP190" i="3"/>
  <c r="AT190" i="3"/>
  <c r="AX190" i="3"/>
  <c r="BB190" i="3"/>
  <c r="BF190" i="3"/>
  <c r="O170" i="3"/>
  <c r="S170" i="3"/>
  <c r="W170" i="3"/>
  <c r="AA170" i="3"/>
  <c r="AE170" i="3"/>
  <c r="AI170" i="3"/>
  <c r="AM170" i="3"/>
  <c r="AQ170" i="3"/>
  <c r="AU170" i="3"/>
  <c r="AY170" i="3"/>
  <c r="BC170" i="3"/>
  <c r="BG170" i="3"/>
  <c r="N170" i="3"/>
  <c r="BN170" i="3" s="1"/>
  <c r="R170" i="3"/>
  <c r="V170" i="3"/>
  <c r="Z170" i="3"/>
  <c r="AD170" i="3"/>
  <c r="AH170" i="3"/>
  <c r="AL170" i="3"/>
  <c r="AP170" i="3"/>
  <c r="AT170" i="3"/>
  <c r="AX170" i="3"/>
  <c r="BB170" i="3"/>
  <c r="BF170" i="3"/>
  <c r="P146" i="3"/>
  <c r="N146" i="3"/>
  <c r="V146" i="3"/>
  <c r="AD146" i="3"/>
  <c r="AL146" i="3"/>
  <c r="AT146" i="3"/>
  <c r="BB146" i="3"/>
  <c r="M146" i="3"/>
  <c r="U146" i="3"/>
  <c r="AC146" i="3"/>
  <c r="AK146" i="3"/>
  <c r="AS146" i="3"/>
  <c r="BA146" i="3"/>
  <c r="BI146" i="3"/>
  <c r="AW146" i="3"/>
  <c r="AG146" i="3"/>
  <c r="Q146" i="3"/>
  <c r="AX146" i="3"/>
  <c r="AH146" i="3"/>
  <c r="R146" i="3"/>
  <c r="P115" i="3"/>
  <c r="O129" i="3"/>
  <c r="BE150" i="3"/>
  <c r="AW150" i="3"/>
  <c r="AO150" i="3"/>
  <c r="AG150" i="3"/>
  <c r="Y150" i="3"/>
  <c r="Q150" i="3"/>
  <c r="BF150" i="3"/>
  <c r="AX150" i="3"/>
  <c r="AP150" i="3"/>
  <c r="AH150" i="3"/>
  <c r="Z150" i="3"/>
  <c r="R150" i="3"/>
  <c r="BN191" i="3"/>
  <c r="N252" i="3"/>
  <c r="P252" i="3"/>
  <c r="R252" i="3"/>
  <c r="T252" i="3"/>
  <c r="V252" i="3"/>
  <c r="X252" i="3"/>
  <c r="Z252" i="3"/>
  <c r="AB252" i="3"/>
  <c r="AD252" i="3"/>
  <c r="AF252" i="3"/>
  <c r="AH252" i="3"/>
  <c r="AJ252" i="3"/>
  <c r="AL252" i="3"/>
  <c r="AN252" i="3"/>
  <c r="AP252" i="3"/>
  <c r="AR252" i="3"/>
  <c r="AT252" i="3"/>
  <c r="AV252" i="3"/>
  <c r="AX252" i="3"/>
  <c r="AZ252" i="3"/>
  <c r="BB252" i="3"/>
  <c r="BD252" i="3"/>
  <c r="BF252" i="3"/>
  <c r="BH252" i="3"/>
  <c r="M252" i="3"/>
  <c r="O252" i="3"/>
  <c r="Q252" i="3"/>
  <c r="S252" i="3"/>
  <c r="U252" i="3"/>
  <c r="W252" i="3"/>
  <c r="Y252" i="3"/>
  <c r="AA252" i="3"/>
  <c r="AC252" i="3"/>
  <c r="AE252" i="3"/>
  <c r="AG252" i="3"/>
  <c r="AI252" i="3"/>
  <c r="AK252" i="3"/>
  <c r="AM252" i="3"/>
  <c r="AO252" i="3"/>
  <c r="AQ252" i="3"/>
  <c r="AS252" i="3"/>
  <c r="AU252" i="3"/>
  <c r="AW252" i="3"/>
  <c r="AY252" i="3"/>
  <c r="BA252" i="3"/>
  <c r="BC252" i="3"/>
  <c r="BE252" i="3"/>
  <c r="BG252" i="3"/>
  <c r="BI252" i="3"/>
  <c r="BI101" i="3"/>
  <c r="BA101" i="3"/>
  <c r="AS101" i="3"/>
  <c r="AK101" i="3"/>
  <c r="AC101" i="3"/>
  <c r="U101" i="3"/>
  <c r="M101" i="3"/>
  <c r="BC101" i="3"/>
  <c r="AU101" i="3"/>
  <c r="AM101" i="3"/>
  <c r="AE101" i="3"/>
  <c r="W101" i="3"/>
  <c r="O101" i="3"/>
  <c r="BF101" i="3"/>
  <c r="BB101" i="3"/>
  <c r="AX101" i="3"/>
  <c r="AT101" i="3"/>
  <c r="AP101" i="3"/>
  <c r="AL101" i="3"/>
  <c r="AH101" i="3"/>
  <c r="AD101" i="3"/>
  <c r="Z101" i="3"/>
  <c r="V101" i="3"/>
  <c r="R101" i="3"/>
  <c r="N101" i="3"/>
  <c r="BF102" i="3"/>
  <c r="AX102" i="3"/>
  <c r="AP102" i="3"/>
  <c r="AH102" i="3"/>
  <c r="Z102" i="3"/>
  <c r="R102" i="3"/>
  <c r="BH102" i="3"/>
  <c r="AZ102" i="3"/>
  <c r="AR102" i="3"/>
  <c r="AJ102" i="3"/>
  <c r="AB102" i="3"/>
  <c r="T102" i="3"/>
  <c r="BI102" i="3"/>
  <c r="BE102" i="3"/>
  <c r="BA102" i="3"/>
  <c r="AW102" i="3"/>
  <c r="AS102" i="3"/>
  <c r="AO102" i="3"/>
  <c r="AK102" i="3"/>
  <c r="AG102" i="3"/>
  <c r="AC102" i="3"/>
  <c r="Y102" i="3"/>
  <c r="U102" i="3"/>
  <c r="Q102" i="3"/>
  <c r="M102" i="3"/>
  <c r="BK104" i="3"/>
  <c r="BJ104" i="3"/>
  <c r="BL104" i="3"/>
  <c r="BN106" i="3"/>
  <c r="BK106" i="3"/>
  <c r="BJ106" i="3"/>
  <c r="BK108" i="3"/>
  <c r="BJ108" i="3"/>
  <c r="BL108" i="3"/>
  <c r="BN110" i="3"/>
  <c r="BL110" i="3"/>
  <c r="BK110" i="3"/>
  <c r="BJ110" i="3"/>
  <c r="BK112" i="3"/>
  <c r="BJ112" i="3"/>
  <c r="BM112" i="3"/>
  <c r="BL112" i="3"/>
  <c r="BN114" i="3"/>
  <c r="BL116" i="3"/>
  <c r="BN118" i="3"/>
  <c r="BM120" i="3"/>
  <c r="BN122" i="3"/>
  <c r="BB103" i="3"/>
  <c r="AT103" i="3"/>
  <c r="AL103" i="3"/>
  <c r="AD103" i="3"/>
  <c r="V103" i="3"/>
  <c r="N103" i="3"/>
  <c r="BD103" i="3"/>
  <c r="AV103" i="3"/>
  <c r="AN103" i="3"/>
  <c r="AF103" i="3"/>
  <c r="X103" i="3"/>
  <c r="P103" i="3"/>
  <c r="BG103" i="3"/>
  <c r="BC103" i="3"/>
  <c r="AY103" i="3"/>
  <c r="AU103" i="3"/>
  <c r="AQ103" i="3"/>
  <c r="AM103" i="3"/>
  <c r="AI103" i="3"/>
  <c r="AE103" i="3"/>
  <c r="AA103" i="3"/>
  <c r="W103" i="3"/>
  <c r="S103" i="3"/>
  <c r="O103" i="3"/>
  <c r="BH107" i="3"/>
  <c r="AZ107" i="3"/>
  <c r="AR107" i="3"/>
  <c r="AJ107" i="3"/>
  <c r="AB107" i="3"/>
  <c r="T107" i="3"/>
  <c r="BF107" i="3"/>
  <c r="AX107" i="3"/>
  <c r="AP107" i="3"/>
  <c r="AH107" i="3"/>
  <c r="Z107" i="3"/>
  <c r="R107" i="3"/>
  <c r="BI107" i="3"/>
  <c r="BE107" i="3"/>
  <c r="BA107" i="3"/>
  <c r="AW107" i="3"/>
  <c r="AS107" i="3"/>
  <c r="AO107" i="3"/>
  <c r="AK107" i="3"/>
  <c r="AG107" i="3"/>
  <c r="AC107" i="3"/>
  <c r="Y107" i="3"/>
  <c r="U107" i="3"/>
  <c r="Q107" i="3"/>
  <c r="M107" i="3"/>
  <c r="BB111" i="3"/>
  <c r="AT111" i="3"/>
  <c r="AL111" i="3"/>
  <c r="AD111" i="3"/>
  <c r="V111" i="3"/>
  <c r="N111" i="3"/>
  <c r="BD111" i="3"/>
  <c r="AV111" i="3"/>
  <c r="AN111" i="3"/>
  <c r="AF111" i="3"/>
  <c r="X111" i="3"/>
  <c r="P111" i="3"/>
  <c r="BG111" i="3"/>
  <c r="BC111" i="3"/>
  <c r="AY111" i="3"/>
  <c r="AU111" i="3"/>
  <c r="AQ111" i="3"/>
  <c r="AM111" i="3"/>
  <c r="AI111" i="3"/>
  <c r="AE111" i="3"/>
  <c r="AA111" i="3"/>
  <c r="W111" i="3"/>
  <c r="S111" i="3"/>
  <c r="O111" i="3"/>
  <c r="BI115" i="3"/>
  <c r="BA115" i="3"/>
  <c r="AS115" i="3"/>
  <c r="AK115" i="3"/>
  <c r="AC115" i="3"/>
  <c r="BC115" i="3"/>
  <c r="AU115" i="3"/>
  <c r="AM115" i="3"/>
  <c r="AE115" i="3"/>
  <c r="Y115" i="3"/>
  <c r="U115" i="3"/>
  <c r="Q115" i="3"/>
  <c r="M115" i="3"/>
  <c r="BF115" i="3"/>
  <c r="BB115" i="3"/>
  <c r="AX115" i="3"/>
  <c r="AT115" i="3"/>
  <c r="AP115" i="3"/>
  <c r="AL115" i="3"/>
  <c r="AH115" i="3"/>
  <c r="AD115" i="3"/>
  <c r="Z115" i="3"/>
  <c r="V115" i="3"/>
  <c r="R115" i="3"/>
  <c r="N115" i="3"/>
  <c r="BC119" i="3"/>
  <c r="AU119" i="3"/>
  <c r="AM119" i="3"/>
  <c r="AE119" i="3"/>
  <c r="W119" i="3"/>
  <c r="O119" i="3"/>
  <c r="BE119" i="3"/>
  <c r="AW119" i="3"/>
  <c r="AO119" i="3"/>
  <c r="AG119" i="3"/>
  <c r="Y119" i="3"/>
  <c r="Q119" i="3"/>
  <c r="BH119" i="3"/>
  <c r="BD119" i="3"/>
  <c r="AZ119" i="3"/>
  <c r="AV119" i="3"/>
  <c r="AR119" i="3"/>
  <c r="AN119" i="3"/>
  <c r="AJ119" i="3"/>
  <c r="AF119" i="3"/>
  <c r="AB119" i="3"/>
  <c r="X119" i="3"/>
  <c r="T119" i="3"/>
  <c r="P119" i="3"/>
  <c r="BM124" i="3"/>
  <c r="BN124" i="3"/>
  <c r="BK124" i="3"/>
  <c r="BJ124" i="3"/>
  <c r="BK126" i="3"/>
  <c r="BJ126" i="3"/>
  <c r="BM126" i="3"/>
  <c r="BL126" i="3"/>
  <c r="BN128" i="3"/>
  <c r="BL128" i="3"/>
  <c r="BK128" i="3"/>
  <c r="BJ128" i="3"/>
  <c r="BH130" i="3"/>
  <c r="AZ130" i="3"/>
  <c r="AR130" i="3"/>
  <c r="AJ130" i="3"/>
  <c r="AB130" i="3"/>
  <c r="T130" i="3"/>
  <c r="BF130" i="3"/>
  <c r="AX130" i="3"/>
  <c r="AP130" i="3"/>
  <c r="AH130" i="3"/>
  <c r="Z130" i="3"/>
  <c r="R130" i="3"/>
  <c r="BI130" i="3"/>
  <c r="BE130" i="3"/>
  <c r="BA130" i="3"/>
  <c r="AW130" i="3"/>
  <c r="AS130" i="3"/>
  <c r="AO130" i="3"/>
  <c r="AK130" i="3"/>
  <c r="AG130" i="3"/>
  <c r="AC130" i="3"/>
  <c r="Y130" i="3"/>
  <c r="U130" i="3"/>
  <c r="Q130" i="3"/>
  <c r="M130" i="3"/>
  <c r="BG132" i="3"/>
  <c r="AY132" i="3"/>
  <c r="AQ132" i="3"/>
  <c r="AI132" i="3"/>
  <c r="AA132" i="3"/>
  <c r="S132" i="3"/>
  <c r="BI132" i="3"/>
  <c r="BA132" i="3"/>
  <c r="AS132" i="3"/>
  <c r="AK132" i="3"/>
  <c r="AC132" i="3"/>
  <c r="U132" i="3"/>
  <c r="M132" i="3"/>
  <c r="BF132" i="3"/>
  <c r="BB132" i="3"/>
  <c r="AX132" i="3"/>
  <c r="AT132" i="3"/>
  <c r="AP132" i="3"/>
  <c r="AL132" i="3"/>
  <c r="AH132" i="3"/>
  <c r="AD132" i="3"/>
  <c r="Z132" i="3"/>
  <c r="V132" i="3"/>
  <c r="R132" i="3"/>
  <c r="N132" i="3"/>
  <c r="BI134" i="3"/>
  <c r="BE134" i="3"/>
  <c r="BA134" i="3"/>
  <c r="AW134" i="3"/>
  <c r="AS134" i="3"/>
  <c r="AO134" i="3"/>
  <c r="AK134" i="3"/>
  <c r="AG134" i="3"/>
  <c r="AC134" i="3"/>
  <c r="V134" i="3"/>
  <c r="N134" i="3"/>
  <c r="BF134" i="3"/>
  <c r="BB134" i="3"/>
  <c r="AX134" i="3"/>
  <c r="AT134" i="3"/>
  <c r="AP134" i="3"/>
  <c r="AL134" i="3"/>
  <c r="AH134" i="3"/>
  <c r="AD134" i="3"/>
  <c r="X134" i="3"/>
  <c r="P134" i="3"/>
  <c r="Y134" i="3"/>
  <c r="U134" i="3"/>
  <c r="Q134" i="3"/>
  <c r="M134" i="3"/>
  <c r="BH136" i="3"/>
  <c r="BD136" i="3"/>
  <c r="AZ136" i="3"/>
  <c r="AV136" i="3"/>
  <c r="AR136" i="3"/>
  <c r="AN136" i="3"/>
  <c r="AJ136" i="3"/>
  <c r="AF136" i="3"/>
  <c r="AB136" i="3"/>
  <c r="X136" i="3"/>
  <c r="T136" i="3"/>
  <c r="P136" i="3"/>
  <c r="BI136" i="3"/>
  <c r="BE136" i="3"/>
  <c r="BA136" i="3"/>
  <c r="AW136" i="3"/>
  <c r="AS136" i="3"/>
  <c r="AO136" i="3"/>
  <c r="AK136" i="3"/>
  <c r="AG136" i="3"/>
  <c r="AC136" i="3"/>
  <c r="Y136" i="3"/>
  <c r="U136" i="3"/>
  <c r="Q136" i="3"/>
  <c r="M136" i="3"/>
  <c r="M140" i="3"/>
  <c r="O140" i="3"/>
  <c r="Q140" i="3"/>
  <c r="S140" i="3"/>
  <c r="U140" i="3"/>
  <c r="W140" i="3"/>
  <c r="Y140" i="3"/>
  <c r="AA140" i="3"/>
  <c r="AC140" i="3"/>
  <c r="AE140" i="3"/>
  <c r="AG140" i="3"/>
  <c r="AI140" i="3"/>
  <c r="AK140" i="3"/>
  <c r="AM140" i="3"/>
  <c r="AO140" i="3"/>
  <c r="AQ140" i="3"/>
  <c r="AS140" i="3"/>
  <c r="AU140" i="3"/>
  <c r="AW140" i="3"/>
  <c r="AY140" i="3"/>
  <c r="BA140" i="3"/>
  <c r="BC140" i="3"/>
  <c r="BE140" i="3"/>
  <c r="BG140" i="3"/>
  <c r="BI140" i="3"/>
  <c r="N140" i="3"/>
  <c r="P140" i="3"/>
  <c r="R140" i="3"/>
  <c r="T140" i="3"/>
  <c r="V140" i="3"/>
  <c r="X140" i="3"/>
  <c r="Z140" i="3"/>
  <c r="AB140" i="3"/>
  <c r="AD140" i="3"/>
  <c r="AF140" i="3"/>
  <c r="AH140" i="3"/>
  <c r="AJ140" i="3"/>
  <c r="AL140" i="3"/>
  <c r="AN140" i="3"/>
  <c r="AP140" i="3"/>
  <c r="AR140" i="3"/>
  <c r="AT140" i="3"/>
  <c r="AV140" i="3"/>
  <c r="AX140" i="3"/>
  <c r="AZ140" i="3"/>
  <c r="BB140" i="3"/>
  <c r="BD140" i="3"/>
  <c r="BF140" i="3"/>
  <c r="BH140" i="3"/>
  <c r="BG146" i="3"/>
  <c r="BC146" i="3"/>
  <c r="AY146" i="3"/>
  <c r="AU146" i="3"/>
  <c r="AQ146" i="3"/>
  <c r="AM146" i="3"/>
  <c r="AI146" i="3"/>
  <c r="AE146" i="3"/>
  <c r="AA146" i="3"/>
  <c r="W146" i="3"/>
  <c r="S146" i="3"/>
  <c r="O146" i="3"/>
  <c r="BH146" i="3"/>
  <c r="BD146" i="3"/>
  <c r="AZ146" i="3"/>
  <c r="AV146" i="3"/>
  <c r="AR146" i="3"/>
  <c r="AN146" i="3"/>
  <c r="AJ146" i="3"/>
  <c r="AF146" i="3"/>
  <c r="AB146" i="3"/>
  <c r="X146" i="3"/>
  <c r="T146" i="3"/>
  <c r="BN148" i="3"/>
  <c r="BK148" i="3"/>
  <c r="BI149" i="3"/>
  <c r="BE149" i="3"/>
  <c r="BA149" i="3"/>
  <c r="AW149" i="3"/>
  <c r="AS149" i="3"/>
  <c r="AO149" i="3"/>
  <c r="AK149" i="3"/>
  <c r="AG149" i="3"/>
  <c r="AC149" i="3"/>
  <c r="Y149" i="3"/>
  <c r="U149" i="3"/>
  <c r="Q149" i="3"/>
  <c r="M149" i="3"/>
  <c r="BF149" i="3"/>
  <c r="BB149" i="3"/>
  <c r="AX149" i="3"/>
  <c r="AT149" i="3"/>
  <c r="AP149" i="3"/>
  <c r="AL149" i="3"/>
  <c r="AH149" i="3"/>
  <c r="AD149" i="3"/>
  <c r="Z149" i="3"/>
  <c r="V149" i="3"/>
  <c r="R149" i="3"/>
  <c r="N149" i="3"/>
  <c r="BI151" i="3"/>
  <c r="BE151" i="3"/>
  <c r="BH151" i="3"/>
  <c r="BD151" i="3"/>
  <c r="AX151" i="3"/>
  <c r="AT151" i="3"/>
  <c r="AP151" i="3"/>
  <c r="AL151" i="3"/>
  <c r="AH151" i="3"/>
  <c r="AD151" i="3"/>
  <c r="Z151" i="3"/>
  <c r="V151" i="3"/>
  <c r="R151" i="3"/>
  <c r="N151" i="3"/>
  <c r="BA151" i="3"/>
  <c r="AW151" i="3"/>
  <c r="AS151" i="3"/>
  <c r="AO151" i="3"/>
  <c r="AK151" i="3"/>
  <c r="AG151" i="3"/>
  <c r="AC151" i="3"/>
  <c r="Y151" i="3"/>
  <c r="U151" i="3"/>
  <c r="Q151" i="3"/>
  <c r="M151" i="3"/>
  <c r="BJ154" i="3"/>
  <c r="BJ156" i="3"/>
  <c r="BN156" i="3"/>
  <c r="BH157" i="3"/>
  <c r="BD157" i="3"/>
  <c r="AZ157" i="3"/>
  <c r="AV157" i="3"/>
  <c r="AR157" i="3"/>
  <c r="AN157" i="3"/>
  <c r="AJ157" i="3"/>
  <c r="AF157" i="3"/>
  <c r="AB157" i="3"/>
  <c r="X157" i="3"/>
  <c r="T157" i="3"/>
  <c r="P157" i="3"/>
  <c r="BI157" i="3"/>
  <c r="BE157" i="3"/>
  <c r="BA157" i="3"/>
  <c r="AW157" i="3"/>
  <c r="AS157" i="3"/>
  <c r="AO157" i="3"/>
  <c r="AK157" i="3"/>
  <c r="AG157" i="3"/>
  <c r="AC157" i="3"/>
  <c r="Y157" i="3"/>
  <c r="U157" i="3"/>
  <c r="Q157" i="3"/>
  <c r="M157" i="3"/>
  <c r="N169" i="3"/>
  <c r="P169" i="3"/>
  <c r="R169" i="3"/>
  <c r="T169" i="3"/>
  <c r="V169" i="3"/>
  <c r="X169" i="3"/>
  <c r="Z169" i="3"/>
  <c r="AB169" i="3"/>
  <c r="AD169" i="3"/>
  <c r="AF169" i="3"/>
  <c r="AH169" i="3"/>
  <c r="AJ169" i="3"/>
  <c r="AL169" i="3"/>
  <c r="AN169" i="3"/>
  <c r="AP169" i="3"/>
  <c r="AR169" i="3"/>
  <c r="AT169" i="3"/>
  <c r="AV169" i="3"/>
  <c r="AX169" i="3"/>
  <c r="AZ169" i="3"/>
  <c r="BB169" i="3"/>
  <c r="BD169" i="3"/>
  <c r="BF169" i="3"/>
  <c r="BH169" i="3"/>
  <c r="M169" i="3"/>
  <c r="O169" i="3"/>
  <c r="Q169" i="3"/>
  <c r="S169" i="3"/>
  <c r="U169" i="3"/>
  <c r="W169" i="3"/>
  <c r="Y169" i="3"/>
  <c r="AA169" i="3"/>
  <c r="AC169" i="3"/>
  <c r="AE169" i="3"/>
  <c r="AG169" i="3"/>
  <c r="AI169" i="3"/>
  <c r="AK169" i="3"/>
  <c r="AM169" i="3"/>
  <c r="AO169" i="3"/>
  <c r="AQ169" i="3"/>
  <c r="AS169" i="3"/>
  <c r="AU169" i="3"/>
  <c r="AW169" i="3"/>
  <c r="AY169" i="3"/>
  <c r="BA169" i="3"/>
  <c r="BC169" i="3"/>
  <c r="BE169" i="3"/>
  <c r="BG169" i="3"/>
  <c r="BI169" i="3"/>
  <c r="M175" i="3"/>
  <c r="O175" i="3"/>
  <c r="Q175" i="3"/>
  <c r="S175" i="3"/>
  <c r="U175" i="3"/>
  <c r="W175" i="3"/>
  <c r="Y175" i="3"/>
  <c r="AA175" i="3"/>
  <c r="AC175" i="3"/>
  <c r="AE175" i="3"/>
  <c r="AG175" i="3"/>
  <c r="AI175" i="3"/>
  <c r="AK175" i="3"/>
  <c r="AM175" i="3"/>
  <c r="AO175" i="3"/>
  <c r="AQ175" i="3"/>
  <c r="AS175" i="3"/>
  <c r="AU175" i="3"/>
  <c r="AW175" i="3"/>
  <c r="AY175" i="3"/>
  <c r="BA175" i="3"/>
  <c r="BC175" i="3"/>
  <c r="BE175" i="3"/>
  <c r="BG175" i="3"/>
  <c r="BI175" i="3"/>
  <c r="N175" i="3"/>
  <c r="P175" i="3"/>
  <c r="R175" i="3"/>
  <c r="T175" i="3"/>
  <c r="V175" i="3"/>
  <c r="X175" i="3"/>
  <c r="Z175" i="3"/>
  <c r="AB175" i="3"/>
  <c r="AD175" i="3"/>
  <c r="AF175" i="3"/>
  <c r="AH175" i="3"/>
  <c r="AJ175" i="3"/>
  <c r="AL175" i="3"/>
  <c r="AN175" i="3"/>
  <c r="AP175" i="3"/>
  <c r="AR175" i="3"/>
  <c r="AT175" i="3"/>
  <c r="AV175" i="3"/>
  <c r="AX175" i="3"/>
  <c r="AZ175" i="3"/>
  <c r="BB175" i="3"/>
  <c r="BD175" i="3"/>
  <c r="BF175" i="3"/>
  <c r="BH175" i="3"/>
  <c r="BE105" i="3"/>
  <c r="AW105" i="3"/>
  <c r="AO105" i="3"/>
  <c r="AG105" i="3"/>
  <c r="Y105" i="3"/>
  <c r="Q105" i="3"/>
  <c r="BG105" i="3"/>
  <c r="AY105" i="3"/>
  <c r="AQ105" i="3"/>
  <c r="AI105" i="3"/>
  <c r="AA105" i="3"/>
  <c r="S105" i="3"/>
  <c r="BH105" i="3"/>
  <c r="BD105" i="3"/>
  <c r="AZ105" i="3"/>
  <c r="AV105" i="3"/>
  <c r="AR105" i="3"/>
  <c r="AN105" i="3"/>
  <c r="AJ105" i="3"/>
  <c r="AF105" i="3"/>
  <c r="AB105" i="3"/>
  <c r="X105" i="3"/>
  <c r="T105" i="3"/>
  <c r="P105" i="3"/>
  <c r="BG109" i="3"/>
  <c r="AY109" i="3"/>
  <c r="AQ109" i="3"/>
  <c r="AI109" i="3"/>
  <c r="AA109" i="3"/>
  <c r="S109" i="3"/>
  <c r="BI109" i="3"/>
  <c r="BA109" i="3"/>
  <c r="AS109" i="3"/>
  <c r="AK109" i="3"/>
  <c r="AC109" i="3"/>
  <c r="U109" i="3"/>
  <c r="M109" i="3"/>
  <c r="BF109" i="3"/>
  <c r="BB109" i="3"/>
  <c r="AX109" i="3"/>
  <c r="AT109" i="3"/>
  <c r="AP109" i="3"/>
  <c r="AL109" i="3"/>
  <c r="AH109" i="3"/>
  <c r="AD109" i="3"/>
  <c r="Z109" i="3"/>
  <c r="V109" i="3"/>
  <c r="R109" i="3"/>
  <c r="N109" i="3"/>
  <c r="BF113" i="3"/>
  <c r="BB113" i="3"/>
  <c r="AX113" i="3"/>
  <c r="AT113" i="3"/>
  <c r="AO113" i="3"/>
  <c r="AG113" i="3"/>
  <c r="Y113" i="3"/>
  <c r="Q113" i="3"/>
  <c r="BI113" i="3"/>
  <c r="BE113" i="3"/>
  <c r="BA113" i="3"/>
  <c r="AW113" i="3"/>
  <c r="AS113" i="3"/>
  <c r="AM113" i="3"/>
  <c r="AE113" i="3"/>
  <c r="W113" i="3"/>
  <c r="O113" i="3"/>
  <c r="AN113" i="3"/>
  <c r="AJ113" i="3"/>
  <c r="AF113" i="3"/>
  <c r="AB113" i="3"/>
  <c r="X113" i="3"/>
  <c r="T113" i="3"/>
  <c r="P113" i="3"/>
  <c r="BH117" i="3"/>
  <c r="AZ117" i="3"/>
  <c r="AR117" i="3"/>
  <c r="AJ117" i="3"/>
  <c r="AB117" i="3"/>
  <c r="T117" i="3"/>
  <c r="BF117" i="3"/>
  <c r="AX117" i="3"/>
  <c r="AP117" i="3"/>
  <c r="AH117" i="3"/>
  <c r="Z117" i="3"/>
  <c r="R117" i="3"/>
  <c r="BI117" i="3"/>
  <c r="BE117" i="3"/>
  <c r="BA117" i="3"/>
  <c r="AW117" i="3"/>
  <c r="AS117" i="3"/>
  <c r="AO117" i="3"/>
  <c r="AK117" i="3"/>
  <c r="AG117" i="3"/>
  <c r="AC117" i="3"/>
  <c r="Y117" i="3"/>
  <c r="U117" i="3"/>
  <c r="Q117" i="3"/>
  <c r="M117" i="3"/>
  <c r="BB121" i="3"/>
  <c r="AT121" i="3"/>
  <c r="AL121" i="3"/>
  <c r="AD121" i="3"/>
  <c r="V121" i="3"/>
  <c r="N121" i="3"/>
  <c r="BD121" i="3"/>
  <c r="AV121" i="3"/>
  <c r="AN121" i="3"/>
  <c r="AF121" i="3"/>
  <c r="X121" i="3"/>
  <c r="P121" i="3"/>
  <c r="BG121" i="3"/>
  <c r="BC121" i="3"/>
  <c r="AY121" i="3"/>
  <c r="AU121" i="3"/>
  <c r="AQ121" i="3"/>
  <c r="AM121" i="3"/>
  <c r="AI121" i="3"/>
  <c r="AE121" i="3"/>
  <c r="AA121" i="3"/>
  <c r="W121" i="3"/>
  <c r="S121" i="3"/>
  <c r="O121" i="3"/>
  <c r="BH133" i="3"/>
  <c r="AZ133" i="3"/>
  <c r="AR133" i="3"/>
  <c r="AJ133" i="3"/>
  <c r="AB133" i="3"/>
  <c r="T133" i="3"/>
  <c r="BF133" i="3"/>
  <c r="AX133" i="3"/>
  <c r="AP133" i="3"/>
  <c r="AH133" i="3"/>
  <c r="Z133" i="3"/>
  <c r="R133" i="3"/>
  <c r="BI133" i="3"/>
  <c r="BE133" i="3"/>
  <c r="BA133" i="3"/>
  <c r="AW133" i="3"/>
  <c r="AS133" i="3"/>
  <c r="AO133" i="3"/>
  <c r="AK133" i="3"/>
  <c r="AG133" i="3"/>
  <c r="AC133" i="3"/>
  <c r="Y133" i="3"/>
  <c r="U133" i="3"/>
  <c r="Q133" i="3"/>
  <c r="M133" i="3"/>
  <c r="BH135" i="3"/>
  <c r="BD135" i="3"/>
  <c r="AZ135" i="3"/>
  <c r="AV135" i="3"/>
  <c r="AR135" i="3"/>
  <c r="AN135" i="3"/>
  <c r="AJ135" i="3"/>
  <c r="AF135" i="3"/>
  <c r="AB135" i="3"/>
  <c r="X135" i="3"/>
  <c r="T135" i="3"/>
  <c r="P135" i="3"/>
  <c r="BI135" i="3"/>
  <c r="BE135" i="3"/>
  <c r="BA135" i="3"/>
  <c r="AW135" i="3"/>
  <c r="AS135" i="3"/>
  <c r="AO135" i="3"/>
  <c r="AK135" i="3"/>
  <c r="AG135" i="3"/>
  <c r="AC135" i="3"/>
  <c r="Y135" i="3"/>
  <c r="U135" i="3"/>
  <c r="Q135" i="3"/>
  <c r="M135" i="3"/>
  <c r="BL137" i="3"/>
  <c r="BM137" i="3"/>
  <c r="BM139" i="3"/>
  <c r="BJ139" i="3"/>
  <c r="BN139" i="3"/>
  <c r="BM142" i="3"/>
  <c r="BL142" i="3"/>
  <c r="BN144" i="3"/>
  <c r="BK144" i="3"/>
  <c r="BI145" i="3"/>
  <c r="BE145" i="3"/>
  <c r="BA145" i="3"/>
  <c r="AW145" i="3"/>
  <c r="AS145" i="3"/>
  <c r="AO145" i="3"/>
  <c r="AK145" i="3"/>
  <c r="AG145" i="3"/>
  <c r="AC145" i="3"/>
  <c r="Y145" i="3"/>
  <c r="U145" i="3"/>
  <c r="Q145" i="3"/>
  <c r="M145" i="3"/>
  <c r="BF145" i="3"/>
  <c r="BB145" i="3"/>
  <c r="AX145" i="3"/>
  <c r="AT145" i="3"/>
  <c r="AP145" i="3"/>
  <c r="AL145" i="3"/>
  <c r="AH145" i="3"/>
  <c r="AD145" i="3"/>
  <c r="Z145" i="3"/>
  <c r="V145" i="3"/>
  <c r="R145" i="3"/>
  <c r="N145" i="3"/>
  <c r="BG150" i="3"/>
  <c r="BC150" i="3"/>
  <c r="AY150" i="3"/>
  <c r="AU150" i="3"/>
  <c r="AQ150" i="3"/>
  <c r="AM150" i="3"/>
  <c r="AI150" i="3"/>
  <c r="AE150" i="3"/>
  <c r="AA150" i="3"/>
  <c r="W150" i="3"/>
  <c r="S150" i="3"/>
  <c r="O150" i="3"/>
  <c r="BH150" i="3"/>
  <c r="BD150" i="3"/>
  <c r="AZ150" i="3"/>
  <c r="AV150" i="3"/>
  <c r="AR150" i="3"/>
  <c r="AN150" i="3"/>
  <c r="AJ150" i="3"/>
  <c r="AF150" i="3"/>
  <c r="AB150" i="3"/>
  <c r="X150" i="3"/>
  <c r="T150" i="3"/>
  <c r="AH152" i="3"/>
  <c r="AD152" i="3"/>
  <c r="Z152" i="3"/>
  <c r="V152" i="3"/>
  <c r="BK152" i="3" s="1"/>
  <c r="R152" i="3"/>
  <c r="BN152" i="3" s="1"/>
  <c r="BF158" i="3"/>
  <c r="BB158" i="3"/>
  <c r="AX158" i="3"/>
  <c r="AT158" i="3"/>
  <c r="AP158" i="3"/>
  <c r="AL158" i="3"/>
  <c r="AH158" i="3"/>
  <c r="AD158" i="3"/>
  <c r="Z158" i="3"/>
  <c r="V158" i="3"/>
  <c r="R158" i="3"/>
  <c r="N158" i="3"/>
  <c r="BG158" i="3"/>
  <c r="BC158" i="3"/>
  <c r="AY158" i="3"/>
  <c r="AU158" i="3"/>
  <c r="AQ158" i="3"/>
  <c r="AM158" i="3"/>
  <c r="AI158" i="3"/>
  <c r="AE158" i="3"/>
  <c r="AA158" i="3"/>
  <c r="W158" i="3"/>
  <c r="S158" i="3"/>
  <c r="O158" i="3"/>
  <c r="M159" i="3"/>
  <c r="O159" i="3"/>
  <c r="Q159" i="3"/>
  <c r="S159" i="3"/>
  <c r="U159" i="3"/>
  <c r="W159" i="3"/>
  <c r="Y159" i="3"/>
  <c r="AA159" i="3"/>
  <c r="AC159" i="3"/>
  <c r="AE159" i="3"/>
  <c r="AG159" i="3"/>
  <c r="AI159" i="3"/>
  <c r="AK159" i="3"/>
  <c r="AM159" i="3"/>
  <c r="AO159" i="3"/>
  <c r="AQ159" i="3"/>
  <c r="AS159" i="3"/>
  <c r="AU159" i="3"/>
  <c r="AW159" i="3"/>
  <c r="AY159" i="3"/>
  <c r="BA159" i="3"/>
  <c r="BC159" i="3"/>
  <c r="BE159" i="3"/>
  <c r="BG159" i="3"/>
  <c r="BI159" i="3"/>
  <c r="N159" i="3"/>
  <c r="P159" i="3"/>
  <c r="R159" i="3"/>
  <c r="T159" i="3"/>
  <c r="V159" i="3"/>
  <c r="X159" i="3"/>
  <c r="Z159" i="3"/>
  <c r="AB159" i="3"/>
  <c r="AD159" i="3"/>
  <c r="AF159" i="3"/>
  <c r="AH159" i="3"/>
  <c r="AJ159" i="3"/>
  <c r="AL159" i="3"/>
  <c r="BK159" i="3" s="1"/>
  <c r="AN159" i="3"/>
  <c r="AP159" i="3"/>
  <c r="AR159" i="3"/>
  <c r="AT159" i="3"/>
  <c r="AV159" i="3"/>
  <c r="AX159" i="3"/>
  <c r="AZ159" i="3"/>
  <c r="BB159" i="3"/>
  <c r="BD159" i="3"/>
  <c r="BF159" i="3"/>
  <c r="BH159" i="3"/>
  <c r="BG161" i="3"/>
  <c r="BC161" i="3"/>
  <c r="AY161" i="3"/>
  <c r="AU161" i="3"/>
  <c r="AQ161" i="3"/>
  <c r="AM161" i="3"/>
  <c r="AI161" i="3"/>
  <c r="AE161" i="3"/>
  <c r="AA161" i="3"/>
  <c r="W161" i="3"/>
  <c r="S161" i="3"/>
  <c r="O161" i="3"/>
  <c r="BH161" i="3"/>
  <c r="BD161" i="3"/>
  <c r="AZ161" i="3"/>
  <c r="AV161" i="3"/>
  <c r="AR161" i="3"/>
  <c r="AN161" i="3"/>
  <c r="AJ161" i="3"/>
  <c r="AF161" i="3"/>
  <c r="AB161" i="3"/>
  <c r="X161" i="3"/>
  <c r="T161" i="3"/>
  <c r="P161" i="3"/>
  <c r="BH163" i="3"/>
  <c r="BD163" i="3"/>
  <c r="AZ163" i="3"/>
  <c r="AV163" i="3"/>
  <c r="AR163" i="3"/>
  <c r="AN163" i="3"/>
  <c r="AJ163" i="3"/>
  <c r="AF163" i="3"/>
  <c r="AB163" i="3"/>
  <c r="X163" i="3"/>
  <c r="T163" i="3"/>
  <c r="P163" i="3"/>
  <c r="BI163" i="3"/>
  <c r="BE163" i="3"/>
  <c r="BA163" i="3"/>
  <c r="AW163" i="3"/>
  <c r="AS163" i="3"/>
  <c r="AO163" i="3"/>
  <c r="AK163" i="3"/>
  <c r="AG163" i="3"/>
  <c r="AC163" i="3"/>
  <c r="Y163" i="3"/>
  <c r="U163" i="3"/>
  <c r="Q163" i="3"/>
  <c r="M163" i="3"/>
  <c r="BG165" i="3"/>
  <c r="BC165" i="3"/>
  <c r="AY165" i="3"/>
  <c r="AU165" i="3"/>
  <c r="AQ165" i="3"/>
  <c r="AM165" i="3"/>
  <c r="AI165" i="3"/>
  <c r="AE165" i="3"/>
  <c r="AA165" i="3"/>
  <c r="W165" i="3"/>
  <c r="S165" i="3"/>
  <c r="O165" i="3"/>
  <c r="BH165" i="3"/>
  <c r="BD165" i="3"/>
  <c r="AZ165" i="3"/>
  <c r="AV165" i="3"/>
  <c r="AR165" i="3"/>
  <c r="AN165" i="3"/>
  <c r="AJ165" i="3"/>
  <c r="AF165" i="3"/>
  <c r="AB165" i="3"/>
  <c r="X165" i="3"/>
  <c r="T165" i="3"/>
  <c r="P165" i="3"/>
  <c r="BH167" i="3"/>
  <c r="BD167" i="3"/>
  <c r="AZ167" i="3"/>
  <c r="AV167" i="3"/>
  <c r="AR167" i="3"/>
  <c r="AN167" i="3"/>
  <c r="AJ167" i="3"/>
  <c r="AF167" i="3"/>
  <c r="AB167" i="3"/>
  <c r="X167" i="3"/>
  <c r="T167" i="3"/>
  <c r="P167" i="3"/>
  <c r="BI167" i="3"/>
  <c r="BE167" i="3"/>
  <c r="BA167" i="3"/>
  <c r="AW167" i="3"/>
  <c r="AS167" i="3"/>
  <c r="AO167" i="3"/>
  <c r="AK167" i="3"/>
  <c r="AG167" i="3"/>
  <c r="AC167" i="3"/>
  <c r="Y167" i="3"/>
  <c r="U167" i="3"/>
  <c r="Q167" i="3"/>
  <c r="M167" i="3"/>
  <c r="BL170" i="3"/>
  <c r="BJ172" i="3"/>
  <c r="BK172" i="3"/>
  <c r="BL174" i="3"/>
  <c r="BI176" i="3"/>
  <c r="BE176" i="3"/>
  <c r="BA176" i="3"/>
  <c r="AW176" i="3"/>
  <c r="AS176" i="3"/>
  <c r="AO176" i="3"/>
  <c r="AK176" i="3"/>
  <c r="AG176" i="3"/>
  <c r="AC176" i="3"/>
  <c r="Y176" i="3"/>
  <c r="U176" i="3"/>
  <c r="Q176" i="3"/>
  <c r="M176" i="3"/>
  <c r="BF176" i="3"/>
  <c r="BB176" i="3"/>
  <c r="AX176" i="3"/>
  <c r="AT176" i="3"/>
  <c r="AP176" i="3"/>
  <c r="AL176" i="3"/>
  <c r="AH176" i="3"/>
  <c r="AD176" i="3"/>
  <c r="Z176" i="3"/>
  <c r="V176" i="3"/>
  <c r="R176" i="3"/>
  <c r="N176" i="3"/>
  <c r="BL178" i="3"/>
  <c r="BJ180" i="3"/>
  <c r="BK180" i="3"/>
  <c r="BG181" i="3"/>
  <c r="BC181" i="3"/>
  <c r="AY181" i="3"/>
  <c r="AU181" i="3"/>
  <c r="AQ181" i="3"/>
  <c r="AM181" i="3"/>
  <c r="AI181" i="3"/>
  <c r="AE181" i="3"/>
  <c r="AA181" i="3"/>
  <c r="W181" i="3"/>
  <c r="S181" i="3"/>
  <c r="O181" i="3"/>
  <c r="BH181" i="3"/>
  <c r="BD181" i="3"/>
  <c r="AZ181" i="3"/>
  <c r="AV181" i="3"/>
  <c r="AR181" i="3"/>
  <c r="AN181" i="3"/>
  <c r="AJ181" i="3"/>
  <c r="AF181" i="3"/>
  <c r="AB181" i="3"/>
  <c r="X181" i="3"/>
  <c r="T181" i="3"/>
  <c r="P181" i="3"/>
  <c r="BH183" i="3"/>
  <c r="BD183" i="3"/>
  <c r="AZ183" i="3"/>
  <c r="AV183" i="3"/>
  <c r="AR183" i="3"/>
  <c r="AN183" i="3"/>
  <c r="AJ183" i="3"/>
  <c r="AF183" i="3"/>
  <c r="AB183" i="3"/>
  <c r="X183" i="3"/>
  <c r="T183" i="3"/>
  <c r="P183" i="3"/>
  <c r="BI183" i="3"/>
  <c r="BE183" i="3"/>
  <c r="BA183" i="3"/>
  <c r="AW183" i="3"/>
  <c r="AS183" i="3"/>
  <c r="AO183" i="3"/>
  <c r="AK183" i="3"/>
  <c r="AG183" i="3"/>
  <c r="AC183" i="3"/>
  <c r="Y183" i="3"/>
  <c r="U183" i="3"/>
  <c r="Q183" i="3"/>
  <c r="M183" i="3"/>
  <c r="BM185" i="3"/>
  <c r="BL185" i="3"/>
  <c r="BM186" i="3"/>
  <c r="BJ186" i="3"/>
  <c r="BK186" i="3"/>
  <c r="BK187" i="3"/>
  <c r="BJ187" i="3"/>
  <c r="BM187" i="3"/>
  <c r="BL187" i="3"/>
  <c r="BJ188" i="3"/>
  <c r="BK188" i="3"/>
  <c r="BM189" i="3"/>
  <c r="BL189" i="3"/>
  <c r="BM190" i="3"/>
  <c r="BJ190" i="3"/>
  <c r="BK190" i="3"/>
  <c r="BK191" i="3"/>
  <c r="BJ191" i="3"/>
  <c r="BM191" i="3"/>
  <c r="BL191" i="3"/>
  <c r="BE123" i="3"/>
  <c r="AW123" i="3"/>
  <c r="AO123" i="3"/>
  <c r="AG123" i="3"/>
  <c r="Y123" i="3"/>
  <c r="Q123" i="3"/>
  <c r="BG123" i="3"/>
  <c r="AY123" i="3"/>
  <c r="AQ123" i="3"/>
  <c r="AI123" i="3"/>
  <c r="AA123" i="3"/>
  <c r="S123" i="3"/>
  <c r="BH123" i="3"/>
  <c r="BD123" i="3"/>
  <c r="AZ123" i="3"/>
  <c r="AV123" i="3"/>
  <c r="AR123" i="3"/>
  <c r="AN123" i="3"/>
  <c r="AJ123" i="3"/>
  <c r="AF123" i="3"/>
  <c r="AB123" i="3"/>
  <c r="X123" i="3"/>
  <c r="T123" i="3"/>
  <c r="P123" i="3"/>
  <c r="BG127" i="3"/>
  <c r="AY127" i="3"/>
  <c r="AQ127" i="3"/>
  <c r="AI127" i="3"/>
  <c r="AA127" i="3"/>
  <c r="S127" i="3"/>
  <c r="BI127" i="3"/>
  <c r="BA127" i="3"/>
  <c r="AS127" i="3"/>
  <c r="AK127" i="3"/>
  <c r="AC127" i="3"/>
  <c r="U127" i="3"/>
  <c r="M127" i="3"/>
  <c r="BF127" i="3"/>
  <c r="BB127" i="3"/>
  <c r="AX127" i="3"/>
  <c r="AT127" i="3"/>
  <c r="AP127" i="3"/>
  <c r="AL127" i="3"/>
  <c r="AH127" i="3"/>
  <c r="AD127" i="3"/>
  <c r="Z127" i="3"/>
  <c r="V127" i="3"/>
  <c r="R127" i="3"/>
  <c r="N127" i="3"/>
  <c r="BE131" i="3"/>
  <c r="AW131" i="3"/>
  <c r="AO131" i="3"/>
  <c r="AG131" i="3"/>
  <c r="Y131" i="3"/>
  <c r="Q131" i="3"/>
  <c r="BG131" i="3"/>
  <c r="AY131" i="3"/>
  <c r="AQ131" i="3"/>
  <c r="AI131" i="3"/>
  <c r="AA131" i="3"/>
  <c r="S131" i="3"/>
  <c r="BH131" i="3"/>
  <c r="BD131" i="3"/>
  <c r="AZ131" i="3"/>
  <c r="AV131" i="3"/>
  <c r="AR131" i="3"/>
  <c r="AN131" i="3"/>
  <c r="AJ131" i="3"/>
  <c r="AF131" i="3"/>
  <c r="AB131" i="3"/>
  <c r="X131" i="3"/>
  <c r="T131" i="3"/>
  <c r="P131" i="3"/>
  <c r="BI138" i="3"/>
  <c r="BE138" i="3"/>
  <c r="BA138" i="3"/>
  <c r="AW138" i="3"/>
  <c r="AS138" i="3"/>
  <c r="AO138" i="3"/>
  <c r="AK138" i="3"/>
  <c r="AG138" i="3"/>
  <c r="AC138" i="3"/>
  <c r="Y138" i="3"/>
  <c r="U138" i="3"/>
  <c r="Q138" i="3"/>
  <c r="M138" i="3"/>
  <c r="BF138" i="3"/>
  <c r="BB138" i="3"/>
  <c r="AX138" i="3"/>
  <c r="AT138" i="3"/>
  <c r="AP138" i="3"/>
  <c r="AL138" i="3"/>
  <c r="AH138" i="3"/>
  <c r="AD138" i="3"/>
  <c r="Z138" i="3"/>
  <c r="V138" i="3"/>
  <c r="R138" i="3"/>
  <c r="N138" i="3"/>
  <c r="BF143" i="3"/>
  <c r="BB143" i="3"/>
  <c r="AX143" i="3"/>
  <c r="AT143" i="3"/>
  <c r="AP143" i="3"/>
  <c r="AL143" i="3"/>
  <c r="AH143" i="3"/>
  <c r="AD143" i="3"/>
  <c r="Z143" i="3"/>
  <c r="V143" i="3"/>
  <c r="R143" i="3"/>
  <c r="N143" i="3"/>
  <c r="BG143" i="3"/>
  <c r="BC143" i="3"/>
  <c r="AY143" i="3"/>
  <c r="AU143" i="3"/>
  <c r="AQ143" i="3"/>
  <c r="AM143" i="3"/>
  <c r="AI143" i="3"/>
  <c r="AE143" i="3"/>
  <c r="AA143" i="3"/>
  <c r="W143" i="3"/>
  <c r="S143" i="3"/>
  <c r="O143" i="3"/>
  <c r="BH147" i="3"/>
  <c r="BD147" i="3"/>
  <c r="AZ147" i="3"/>
  <c r="AV147" i="3"/>
  <c r="AR147" i="3"/>
  <c r="AN147" i="3"/>
  <c r="AJ147" i="3"/>
  <c r="AF147" i="3"/>
  <c r="AB147" i="3"/>
  <c r="X147" i="3"/>
  <c r="T147" i="3"/>
  <c r="P147" i="3"/>
  <c r="BI147" i="3"/>
  <c r="BE147" i="3"/>
  <c r="BA147" i="3"/>
  <c r="AW147" i="3"/>
  <c r="AS147" i="3"/>
  <c r="AO147" i="3"/>
  <c r="AK147" i="3"/>
  <c r="AG147" i="3"/>
  <c r="AC147" i="3"/>
  <c r="Y147" i="3"/>
  <c r="U147" i="3"/>
  <c r="Q147" i="3"/>
  <c r="M147" i="3"/>
  <c r="BG155" i="3"/>
  <c r="BC155" i="3"/>
  <c r="AY155" i="3"/>
  <c r="AU155" i="3"/>
  <c r="AQ155" i="3"/>
  <c r="AM155" i="3"/>
  <c r="AI155" i="3"/>
  <c r="AE155" i="3"/>
  <c r="AA155" i="3"/>
  <c r="W155" i="3"/>
  <c r="S155" i="3"/>
  <c r="O155" i="3"/>
  <c r="BH155" i="3"/>
  <c r="BD155" i="3"/>
  <c r="AZ155" i="3"/>
  <c r="AV155" i="3"/>
  <c r="AR155" i="3"/>
  <c r="AN155" i="3"/>
  <c r="AJ155" i="3"/>
  <c r="AF155" i="3"/>
  <c r="AB155" i="3"/>
  <c r="X155" i="3"/>
  <c r="T155" i="3"/>
  <c r="P155" i="3"/>
  <c r="BI160" i="3"/>
  <c r="BE160" i="3"/>
  <c r="BA160" i="3"/>
  <c r="AW160" i="3"/>
  <c r="AS160" i="3"/>
  <c r="AO160" i="3"/>
  <c r="AK160" i="3"/>
  <c r="AG160" i="3"/>
  <c r="AC160" i="3"/>
  <c r="Y160" i="3"/>
  <c r="U160" i="3"/>
  <c r="Q160" i="3"/>
  <c r="M160" i="3"/>
  <c r="BF160" i="3"/>
  <c r="BB160" i="3"/>
  <c r="AX160" i="3"/>
  <c r="AT160" i="3"/>
  <c r="AP160" i="3"/>
  <c r="AL160" i="3"/>
  <c r="AH160" i="3"/>
  <c r="AD160" i="3"/>
  <c r="Z160" i="3"/>
  <c r="V160" i="3"/>
  <c r="R160" i="3"/>
  <c r="N160" i="3"/>
  <c r="BG168" i="3"/>
  <c r="BC168" i="3"/>
  <c r="AY168" i="3"/>
  <c r="AU168" i="3"/>
  <c r="AQ168" i="3"/>
  <c r="AM168" i="3"/>
  <c r="AI168" i="3"/>
  <c r="AE168" i="3"/>
  <c r="AA168" i="3"/>
  <c r="W168" i="3"/>
  <c r="S168" i="3"/>
  <c r="O168" i="3"/>
  <c r="BH168" i="3"/>
  <c r="BD168" i="3"/>
  <c r="AZ168" i="3"/>
  <c r="AV168" i="3"/>
  <c r="AR168" i="3"/>
  <c r="AN168" i="3"/>
  <c r="AJ168" i="3"/>
  <c r="AF168" i="3"/>
  <c r="AB168" i="3"/>
  <c r="X168" i="3"/>
  <c r="T168" i="3"/>
  <c r="P168" i="3"/>
  <c r="BI177" i="3"/>
  <c r="BE177" i="3"/>
  <c r="BA177" i="3"/>
  <c r="AW177" i="3"/>
  <c r="AS177" i="3"/>
  <c r="AO177" i="3"/>
  <c r="AK177" i="3"/>
  <c r="AG177" i="3"/>
  <c r="AC177" i="3"/>
  <c r="Y177" i="3"/>
  <c r="U177" i="3"/>
  <c r="Q177" i="3"/>
  <c r="M177" i="3"/>
  <c r="BF177" i="3"/>
  <c r="BB177" i="3"/>
  <c r="AX177" i="3"/>
  <c r="AT177" i="3"/>
  <c r="AP177" i="3"/>
  <c r="AL177" i="3"/>
  <c r="AH177" i="3"/>
  <c r="AD177" i="3"/>
  <c r="Z177" i="3"/>
  <c r="V177" i="3"/>
  <c r="R177" i="3"/>
  <c r="N177" i="3"/>
  <c r="BD125" i="3"/>
  <c r="AV125" i="3"/>
  <c r="AN125" i="3"/>
  <c r="AF125" i="3"/>
  <c r="X125" i="3"/>
  <c r="P125" i="3"/>
  <c r="BB125" i="3"/>
  <c r="AT125" i="3"/>
  <c r="AL125" i="3"/>
  <c r="AD125" i="3"/>
  <c r="V125" i="3"/>
  <c r="N125" i="3"/>
  <c r="BG125" i="3"/>
  <c r="BC125" i="3"/>
  <c r="AY125" i="3"/>
  <c r="AU125" i="3"/>
  <c r="AQ125" i="3"/>
  <c r="AM125" i="3"/>
  <c r="AI125" i="3"/>
  <c r="AE125" i="3"/>
  <c r="AA125" i="3"/>
  <c r="W125" i="3"/>
  <c r="S125" i="3"/>
  <c r="O125" i="3"/>
  <c r="BF129" i="3"/>
  <c r="AX129" i="3"/>
  <c r="AP129" i="3"/>
  <c r="AH129" i="3"/>
  <c r="Z129" i="3"/>
  <c r="R129" i="3"/>
  <c r="BH129" i="3"/>
  <c r="AZ129" i="3"/>
  <c r="AR129" i="3"/>
  <c r="AJ129" i="3"/>
  <c r="AB129" i="3"/>
  <c r="T129" i="3"/>
  <c r="BI129" i="3"/>
  <c r="BE129" i="3"/>
  <c r="BA129" i="3"/>
  <c r="AW129" i="3"/>
  <c r="AS129" i="3"/>
  <c r="AO129" i="3"/>
  <c r="AK129" i="3"/>
  <c r="AG129" i="3"/>
  <c r="AC129" i="3"/>
  <c r="Y129" i="3"/>
  <c r="U129" i="3"/>
  <c r="Q129" i="3"/>
  <c r="M129" i="3"/>
  <c r="BG141" i="3"/>
  <c r="BC141" i="3"/>
  <c r="AY141" i="3"/>
  <c r="AU141" i="3"/>
  <c r="AQ141" i="3"/>
  <c r="AM141" i="3"/>
  <c r="AI141" i="3"/>
  <c r="AE141" i="3"/>
  <c r="AA141" i="3"/>
  <c r="W141" i="3"/>
  <c r="S141" i="3"/>
  <c r="O141" i="3"/>
  <c r="BH141" i="3"/>
  <c r="BD141" i="3"/>
  <c r="AZ141" i="3"/>
  <c r="AV141" i="3"/>
  <c r="AR141" i="3"/>
  <c r="AN141" i="3"/>
  <c r="AJ141" i="3"/>
  <c r="AF141" i="3"/>
  <c r="AB141" i="3"/>
  <c r="X141" i="3"/>
  <c r="T141" i="3"/>
  <c r="P141" i="3"/>
  <c r="BH153" i="3"/>
  <c r="BD153" i="3"/>
  <c r="AZ153" i="3"/>
  <c r="AV153" i="3"/>
  <c r="AR153" i="3"/>
  <c r="AN153" i="3"/>
  <c r="AJ153" i="3"/>
  <c r="AF153" i="3"/>
  <c r="AB153" i="3"/>
  <c r="X153" i="3"/>
  <c r="T153" i="3"/>
  <c r="P153" i="3"/>
  <c r="BI153" i="3"/>
  <c r="BE153" i="3"/>
  <c r="BA153" i="3"/>
  <c r="AW153" i="3"/>
  <c r="AS153" i="3"/>
  <c r="AO153" i="3"/>
  <c r="AK153" i="3"/>
  <c r="AG153" i="3"/>
  <c r="AC153" i="3"/>
  <c r="Y153" i="3"/>
  <c r="U153" i="3"/>
  <c r="Q153" i="3"/>
  <c r="M153" i="3"/>
  <c r="BG164" i="3"/>
  <c r="BC164" i="3"/>
  <c r="AY164" i="3"/>
  <c r="AU164" i="3"/>
  <c r="AQ164" i="3"/>
  <c r="AM164" i="3"/>
  <c r="AI164" i="3"/>
  <c r="AE164" i="3"/>
  <c r="AA164" i="3"/>
  <c r="W164" i="3"/>
  <c r="S164" i="3"/>
  <c r="O164" i="3"/>
  <c r="BH164" i="3"/>
  <c r="BD164" i="3"/>
  <c r="AZ164" i="3"/>
  <c r="AV164" i="3"/>
  <c r="AR164" i="3"/>
  <c r="AN164" i="3"/>
  <c r="AJ164" i="3"/>
  <c r="AF164" i="3"/>
  <c r="AB164" i="3"/>
  <c r="X164" i="3"/>
  <c r="T164" i="3"/>
  <c r="P164" i="3"/>
  <c r="BI173" i="3"/>
  <c r="BE173" i="3"/>
  <c r="BA173" i="3"/>
  <c r="AW173" i="3"/>
  <c r="AS173" i="3"/>
  <c r="AO173" i="3"/>
  <c r="AK173" i="3"/>
  <c r="AG173" i="3"/>
  <c r="AC173" i="3"/>
  <c r="Y173" i="3"/>
  <c r="U173" i="3"/>
  <c r="Q173" i="3"/>
  <c r="M173" i="3"/>
  <c r="BF173" i="3"/>
  <c r="BB173" i="3"/>
  <c r="AX173" i="3"/>
  <c r="AT173" i="3"/>
  <c r="AP173" i="3"/>
  <c r="AL173" i="3"/>
  <c r="AH173" i="3"/>
  <c r="AD173" i="3"/>
  <c r="Z173" i="3"/>
  <c r="V173" i="3"/>
  <c r="R173" i="3"/>
  <c r="N173" i="3"/>
  <c r="BG184" i="3"/>
  <c r="BC184" i="3"/>
  <c r="AY184" i="3"/>
  <c r="AU184" i="3"/>
  <c r="AQ184" i="3"/>
  <c r="AM184" i="3"/>
  <c r="AI184" i="3"/>
  <c r="AE184" i="3"/>
  <c r="AA184" i="3"/>
  <c r="W184" i="3"/>
  <c r="S184" i="3"/>
  <c r="O184" i="3"/>
  <c r="BH184" i="3"/>
  <c r="BD184" i="3"/>
  <c r="AZ184" i="3"/>
  <c r="AV184" i="3"/>
  <c r="AR184" i="3"/>
  <c r="AN184" i="3"/>
  <c r="AJ184" i="3"/>
  <c r="AF184" i="3"/>
  <c r="AB184" i="3"/>
  <c r="X184" i="3"/>
  <c r="T184" i="3"/>
  <c r="P184" i="3"/>
  <c r="M256" i="3"/>
  <c r="O256" i="3"/>
  <c r="Q256" i="3"/>
  <c r="S256" i="3"/>
  <c r="U256" i="3"/>
  <c r="W256" i="3"/>
  <c r="Y256" i="3"/>
  <c r="AA256" i="3"/>
  <c r="AC256" i="3"/>
  <c r="AE256" i="3"/>
  <c r="AG256" i="3"/>
  <c r="AI256" i="3"/>
  <c r="AK256" i="3"/>
  <c r="AM256" i="3"/>
  <c r="AO256" i="3"/>
  <c r="AQ256" i="3"/>
  <c r="AS256" i="3"/>
  <c r="AU256" i="3"/>
  <c r="AW256" i="3"/>
  <c r="AY256" i="3"/>
  <c r="BA256" i="3"/>
  <c r="BC256" i="3"/>
  <c r="BE256" i="3"/>
  <c r="BG256" i="3"/>
  <c r="BI256" i="3"/>
  <c r="N256" i="3"/>
  <c r="P256" i="3"/>
  <c r="R256" i="3"/>
  <c r="T256" i="3"/>
  <c r="V256" i="3"/>
  <c r="X256" i="3"/>
  <c r="Z256" i="3"/>
  <c r="AB256" i="3"/>
  <c r="AD256" i="3"/>
  <c r="AF256" i="3"/>
  <c r="AH256" i="3"/>
  <c r="AJ256" i="3"/>
  <c r="AL256" i="3"/>
  <c r="AN256" i="3"/>
  <c r="AP256" i="3"/>
  <c r="AR256" i="3"/>
  <c r="AT256" i="3"/>
  <c r="AV256" i="3"/>
  <c r="AX256" i="3"/>
  <c r="AZ256" i="3"/>
  <c r="BB256" i="3"/>
  <c r="BD256" i="3"/>
  <c r="BF256" i="3"/>
  <c r="BH256" i="3"/>
  <c r="N204" i="3"/>
  <c r="P204" i="3"/>
  <c r="R204" i="3"/>
  <c r="T204" i="3"/>
  <c r="V204" i="3"/>
  <c r="X204" i="3"/>
  <c r="Z204" i="3"/>
  <c r="AB204" i="3"/>
  <c r="AD204" i="3"/>
  <c r="AF204" i="3"/>
  <c r="AH204" i="3"/>
  <c r="AJ204" i="3"/>
  <c r="AL204" i="3"/>
  <c r="AN204" i="3"/>
  <c r="AP204" i="3"/>
  <c r="AR204" i="3"/>
  <c r="AT204" i="3"/>
  <c r="AV204" i="3"/>
  <c r="AX204" i="3"/>
  <c r="AZ204" i="3"/>
  <c r="BB204" i="3"/>
  <c r="BD204" i="3"/>
  <c r="BF204" i="3"/>
  <c r="BH204" i="3"/>
  <c r="M204" i="3"/>
  <c r="Q204" i="3"/>
  <c r="U204" i="3"/>
  <c r="Y204" i="3"/>
  <c r="AC204" i="3"/>
  <c r="AG204" i="3"/>
  <c r="AK204" i="3"/>
  <c r="AO204" i="3"/>
  <c r="AS204" i="3"/>
  <c r="AW204" i="3"/>
  <c r="BA204" i="3"/>
  <c r="BE204" i="3"/>
  <c r="BI204" i="3"/>
  <c r="O204" i="3"/>
  <c r="S204" i="3"/>
  <c r="W204" i="3"/>
  <c r="AA204" i="3"/>
  <c r="AE204" i="3"/>
  <c r="AI204" i="3"/>
  <c r="AM204" i="3"/>
  <c r="AQ204" i="3"/>
  <c r="AU204" i="3"/>
  <c r="AY204" i="3"/>
  <c r="BC204" i="3"/>
  <c r="BG204" i="3"/>
  <c r="M206" i="3"/>
  <c r="O206" i="3"/>
  <c r="Q206" i="3"/>
  <c r="S206" i="3"/>
  <c r="U206" i="3"/>
  <c r="W206" i="3"/>
  <c r="Y206" i="3"/>
  <c r="AA206" i="3"/>
  <c r="AC206" i="3"/>
  <c r="AE206" i="3"/>
  <c r="AG206" i="3"/>
  <c r="AI206" i="3"/>
  <c r="AK206" i="3"/>
  <c r="AM206" i="3"/>
  <c r="AO206" i="3"/>
  <c r="AQ206" i="3"/>
  <c r="AS206" i="3"/>
  <c r="AU206" i="3"/>
  <c r="AW206" i="3"/>
  <c r="AY206" i="3"/>
  <c r="BA206" i="3"/>
  <c r="BC206" i="3"/>
  <c r="BE206" i="3"/>
  <c r="BG206" i="3"/>
  <c r="BI206" i="3"/>
  <c r="N206" i="3"/>
  <c r="P206" i="3"/>
  <c r="R206" i="3"/>
  <c r="T206" i="3"/>
  <c r="V206" i="3"/>
  <c r="X206" i="3"/>
  <c r="Z206" i="3"/>
  <c r="AB206" i="3"/>
  <c r="AD206" i="3"/>
  <c r="AF206" i="3"/>
  <c r="AH206" i="3"/>
  <c r="AJ206" i="3"/>
  <c r="AL206" i="3"/>
  <c r="AN206" i="3"/>
  <c r="AP206" i="3"/>
  <c r="AR206" i="3"/>
  <c r="AT206" i="3"/>
  <c r="AV206" i="3"/>
  <c r="AX206" i="3"/>
  <c r="AZ206" i="3"/>
  <c r="BB206" i="3"/>
  <c r="BD206" i="3"/>
  <c r="BF206" i="3"/>
  <c r="BH206" i="3"/>
  <c r="M208" i="3"/>
  <c r="O208" i="3"/>
  <c r="Q208" i="3"/>
  <c r="S208" i="3"/>
  <c r="U208" i="3"/>
  <c r="W208" i="3"/>
  <c r="Y208" i="3"/>
  <c r="AA208" i="3"/>
  <c r="AC208" i="3"/>
  <c r="AE208" i="3"/>
  <c r="AG208" i="3"/>
  <c r="AI208" i="3"/>
  <c r="AK208" i="3"/>
  <c r="AM208" i="3"/>
  <c r="AO208" i="3"/>
  <c r="AQ208" i="3"/>
  <c r="AS208" i="3"/>
  <c r="AU208" i="3"/>
  <c r="AW208" i="3"/>
  <c r="AY208" i="3"/>
  <c r="BA208" i="3"/>
  <c r="BC208" i="3"/>
  <c r="BE208" i="3"/>
  <c r="BG208" i="3"/>
  <c r="BI208" i="3"/>
  <c r="N208" i="3"/>
  <c r="P208" i="3"/>
  <c r="R208" i="3"/>
  <c r="T208" i="3"/>
  <c r="V208" i="3"/>
  <c r="X208" i="3"/>
  <c r="Z208" i="3"/>
  <c r="AB208" i="3"/>
  <c r="AD208" i="3"/>
  <c r="AF208" i="3"/>
  <c r="AH208" i="3"/>
  <c r="AJ208" i="3"/>
  <c r="AL208" i="3"/>
  <c r="AN208" i="3"/>
  <c r="AP208" i="3"/>
  <c r="AR208" i="3"/>
  <c r="AT208" i="3"/>
  <c r="AV208" i="3"/>
  <c r="AX208" i="3"/>
  <c r="AZ208" i="3"/>
  <c r="BB208" i="3"/>
  <c r="BD208" i="3"/>
  <c r="BF208" i="3"/>
  <c r="BH208" i="3"/>
  <c r="M210" i="3"/>
  <c r="O210" i="3"/>
  <c r="Q210" i="3"/>
  <c r="S210" i="3"/>
  <c r="U210" i="3"/>
  <c r="W210" i="3"/>
  <c r="Y210" i="3"/>
  <c r="AA210" i="3"/>
  <c r="AC210" i="3"/>
  <c r="AE210" i="3"/>
  <c r="AG210" i="3"/>
  <c r="AI210" i="3"/>
  <c r="AK210" i="3"/>
  <c r="AM210" i="3"/>
  <c r="AO210" i="3"/>
  <c r="AQ210" i="3"/>
  <c r="AS210" i="3"/>
  <c r="AU210" i="3"/>
  <c r="AW210" i="3"/>
  <c r="AY210" i="3"/>
  <c r="BA210" i="3"/>
  <c r="BC210" i="3"/>
  <c r="BE210" i="3"/>
  <c r="BG210" i="3"/>
  <c r="BI210" i="3"/>
  <c r="N210" i="3"/>
  <c r="P210" i="3"/>
  <c r="R210" i="3"/>
  <c r="T210" i="3"/>
  <c r="V210" i="3"/>
  <c r="X210" i="3"/>
  <c r="Z210" i="3"/>
  <c r="AB210" i="3"/>
  <c r="AD210" i="3"/>
  <c r="AF210" i="3"/>
  <c r="AH210" i="3"/>
  <c r="AJ210" i="3"/>
  <c r="AL210" i="3"/>
  <c r="AN210" i="3"/>
  <c r="AP210" i="3"/>
  <c r="AR210" i="3"/>
  <c r="AT210" i="3"/>
  <c r="AV210" i="3"/>
  <c r="AX210" i="3"/>
  <c r="AZ210" i="3"/>
  <c r="BB210" i="3"/>
  <c r="BD210" i="3"/>
  <c r="BF210" i="3"/>
  <c r="BH210" i="3"/>
  <c r="M212" i="3"/>
  <c r="O212" i="3"/>
  <c r="Q212" i="3"/>
  <c r="S212" i="3"/>
  <c r="U212" i="3"/>
  <c r="W212" i="3"/>
  <c r="Y212" i="3"/>
  <c r="AA212" i="3"/>
  <c r="AC212" i="3"/>
  <c r="AE212" i="3"/>
  <c r="AG212" i="3"/>
  <c r="AI212" i="3"/>
  <c r="AK212" i="3"/>
  <c r="AM212" i="3"/>
  <c r="AO212" i="3"/>
  <c r="AQ212" i="3"/>
  <c r="AS212" i="3"/>
  <c r="AU212" i="3"/>
  <c r="AW212" i="3"/>
  <c r="AY212" i="3"/>
  <c r="BA212" i="3"/>
  <c r="BC212" i="3"/>
  <c r="BE212" i="3"/>
  <c r="BG212" i="3"/>
  <c r="BI212" i="3"/>
  <c r="N212" i="3"/>
  <c r="P212" i="3"/>
  <c r="R212" i="3"/>
  <c r="T212" i="3"/>
  <c r="V212" i="3"/>
  <c r="X212" i="3"/>
  <c r="Z212" i="3"/>
  <c r="AB212" i="3"/>
  <c r="AD212" i="3"/>
  <c r="AF212" i="3"/>
  <c r="AH212" i="3"/>
  <c r="AJ212" i="3"/>
  <c r="AL212" i="3"/>
  <c r="AN212" i="3"/>
  <c r="AP212" i="3"/>
  <c r="AR212" i="3"/>
  <c r="AT212" i="3"/>
  <c r="AV212" i="3"/>
  <c r="AX212" i="3"/>
  <c r="AZ212" i="3"/>
  <c r="BB212" i="3"/>
  <c r="BD212" i="3"/>
  <c r="BF212" i="3"/>
  <c r="BH212" i="3"/>
  <c r="M214" i="3"/>
  <c r="O214" i="3"/>
  <c r="Q214" i="3"/>
  <c r="S214" i="3"/>
  <c r="U214" i="3"/>
  <c r="W214" i="3"/>
  <c r="Y214" i="3"/>
  <c r="AA214" i="3"/>
  <c r="AC214" i="3"/>
  <c r="AE214" i="3"/>
  <c r="AG214" i="3"/>
  <c r="AI214" i="3"/>
  <c r="AK214" i="3"/>
  <c r="AM214" i="3"/>
  <c r="AO214" i="3"/>
  <c r="AQ214" i="3"/>
  <c r="AS214" i="3"/>
  <c r="AU214" i="3"/>
  <c r="AW214" i="3"/>
  <c r="AY214" i="3"/>
  <c r="BA214" i="3"/>
  <c r="BC214" i="3"/>
  <c r="BE214" i="3"/>
  <c r="BG214" i="3"/>
  <c r="BI214" i="3"/>
  <c r="N214" i="3"/>
  <c r="P214" i="3"/>
  <c r="R214" i="3"/>
  <c r="T214" i="3"/>
  <c r="V214" i="3"/>
  <c r="X214" i="3"/>
  <c r="Z214" i="3"/>
  <c r="AB214" i="3"/>
  <c r="AD214" i="3"/>
  <c r="AF214" i="3"/>
  <c r="AH214" i="3"/>
  <c r="AJ214" i="3"/>
  <c r="AL214" i="3"/>
  <c r="AN214" i="3"/>
  <c r="AP214" i="3"/>
  <c r="AR214" i="3"/>
  <c r="AT214" i="3"/>
  <c r="AV214" i="3"/>
  <c r="AX214" i="3"/>
  <c r="AZ214" i="3"/>
  <c r="BB214" i="3"/>
  <c r="BD214" i="3"/>
  <c r="BF214" i="3"/>
  <c r="BH214" i="3"/>
  <c r="N216" i="3"/>
  <c r="P216" i="3"/>
  <c r="R216" i="3"/>
  <c r="T216" i="3"/>
  <c r="V216" i="3"/>
  <c r="X216" i="3"/>
  <c r="Z216" i="3"/>
  <c r="AB216" i="3"/>
  <c r="AD216" i="3"/>
  <c r="AF216" i="3"/>
  <c r="AH216" i="3"/>
  <c r="AJ216" i="3"/>
  <c r="AL216" i="3"/>
  <c r="AN216" i="3"/>
  <c r="AP216" i="3"/>
  <c r="AR216" i="3"/>
  <c r="AT216" i="3"/>
  <c r="AV216" i="3"/>
  <c r="AX216" i="3"/>
  <c r="AZ216" i="3"/>
  <c r="BB216" i="3"/>
  <c r="BD216" i="3"/>
  <c r="BF216" i="3"/>
  <c r="BH216" i="3"/>
  <c r="M216" i="3"/>
  <c r="O216" i="3"/>
  <c r="Q216" i="3"/>
  <c r="S216" i="3"/>
  <c r="U216" i="3"/>
  <c r="W216" i="3"/>
  <c r="Y216" i="3"/>
  <c r="AA216" i="3"/>
  <c r="AC216" i="3"/>
  <c r="AE216" i="3"/>
  <c r="AG216" i="3"/>
  <c r="AI216" i="3"/>
  <c r="AK216" i="3"/>
  <c r="AM216" i="3"/>
  <c r="AO216" i="3"/>
  <c r="AQ216" i="3"/>
  <c r="AS216" i="3"/>
  <c r="AU216" i="3"/>
  <c r="AW216" i="3"/>
  <c r="AY216" i="3"/>
  <c r="BA216" i="3"/>
  <c r="BC216" i="3"/>
  <c r="BE216" i="3"/>
  <c r="BG216" i="3"/>
  <c r="BI216" i="3"/>
  <c r="N218" i="3"/>
  <c r="P218" i="3"/>
  <c r="R218" i="3"/>
  <c r="T218" i="3"/>
  <c r="V218" i="3"/>
  <c r="X218" i="3"/>
  <c r="Z218" i="3"/>
  <c r="AB218" i="3"/>
  <c r="AD218" i="3"/>
  <c r="AF218" i="3"/>
  <c r="AH218" i="3"/>
  <c r="AJ218" i="3"/>
  <c r="AL218" i="3"/>
  <c r="AN218" i="3"/>
  <c r="AP218" i="3"/>
  <c r="AR218" i="3"/>
  <c r="AT218" i="3"/>
  <c r="AV218" i="3"/>
  <c r="AX218" i="3"/>
  <c r="AZ218" i="3"/>
  <c r="BB218" i="3"/>
  <c r="BD218" i="3"/>
  <c r="BF218" i="3"/>
  <c r="BH218" i="3"/>
  <c r="M218" i="3"/>
  <c r="O218" i="3"/>
  <c r="Q218" i="3"/>
  <c r="S218" i="3"/>
  <c r="U218" i="3"/>
  <c r="W218" i="3"/>
  <c r="Y218" i="3"/>
  <c r="AA218" i="3"/>
  <c r="AC218" i="3"/>
  <c r="AE218" i="3"/>
  <c r="AG218" i="3"/>
  <c r="AI218" i="3"/>
  <c r="AK218" i="3"/>
  <c r="AM218" i="3"/>
  <c r="AO218" i="3"/>
  <c r="AQ218" i="3"/>
  <c r="AS218" i="3"/>
  <c r="AU218" i="3"/>
  <c r="AW218" i="3"/>
  <c r="AY218" i="3"/>
  <c r="BA218" i="3"/>
  <c r="BC218" i="3"/>
  <c r="BE218" i="3"/>
  <c r="BG218" i="3"/>
  <c r="BI218" i="3"/>
  <c r="M220" i="3"/>
  <c r="O220" i="3"/>
  <c r="Q220" i="3"/>
  <c r="S220" i="3"/>
  <c r="U220" i="3"/>
  <c r="W220" i="3"/>
  <c r="Y220" i="3"/>
  <c r="AA220" i="3"/>
  <c r="AC220" i="3"/>
  <c r="AE220" i="3"/>
  <c r="AG220" i="3"/>
  <c r="AI220" i="3"/>
  <c r="AK220" i="3"/>
  <c r="AM220" i="3"/>
  <c r="AO220" i="3"/>
  <c r="AQ220" i="3"/>
  <c r="AS220" i="3"/>
  <c r="AU220" i="3"/>
  <c r="AW220" i="3"/>
  <c r="AY220" i="3"/>
  <c r="BA220" i="3"/>
  <c r="BC220" i="3"/>
  <c r="BE220" i="3"/>
  <c r="BG220" i="3"/>
  <c r="BI220" i="3"/>
  <c r="N220" i="3"/>
  <c r="P220" i="3"/>
  <c r="R220" i="3"/>
  <c r="T220" i="3"/>
  <c r="V220" i="3"/>
  <c r="X220" i="3"/>
  <c r="Z220" i="3"/>
  <c r="AB220" i="3"/>
  <c r="AD220" i="3"/>
  <c r="AF220" i="3"/>
  <c r="AH220" i="3"/>
  <c r="AJ220" i="3"/>
  <c r="AL220" i="3"/>
  <c r="AN220" i="3"/>
  <c r="AP220" i="3"/>
  <c r="AR220" i="3"/>
  <c r="AT220" i="3"/>
  <c r="AV220" i="3"/>
  <c r="AX220" i="3"/>
  <c r="AZ220" i="3"/>
  <c r="BB220" i="3"/>
  <c r="BD220" i="3"/>
  <c r="BF220" i="3"/>
  <c r="BH220" i="3"/>
  <c r="N222" i="3"/>
  <c r="P222" i="3"/>
  <c r="R222" i="3"/>
  <c r="T222" i="3"/>
  <c r="V222" i="3"/>
  <c r="X222" i="3"/>
  <c r="Z222" i="3"/>
  <c r="AB222" i="3"/>
  <c r="AD222" i="3"/>
  <c r="AF222" i="3"/>
  <c r="AH222" i="3"/>
  <c r="AJ222" i="3"/>
  <c r="AL222" i="3"/>
  <c r="AN222" i="3"/>
  <c r="AP222" i="3"/>
  <c r="AR222" i="3"/>
  <c r="AT222" i="3"/>
  <c r="AV222" i="3"/>
  <c r="AX222" i="3"/>
  <c r="AZ222" i="3"/>
  <c r="BB222" i="3"/>
  <c r="BD222" i="3"/>
  <c r="BF222" i="3"/>
  <c r="BH222" i="3"/>
  <c r="M222" i="3"/>
  <c r="O222" i="3"/>
  <c r="Q222" i="3"/>
  <c r="S222" i="3"/>
  <c r="U222" i="3"/>
  <c r="W222" i="3"/>
  <c r="Y222" i="3"/>
  <c r="AA222" i="3"/>
  <c r="AC222" i="3"/>
  <c r="AE222" i="3"/>
  <c r="AG222" i="3"/>
  <c r="AI222" i="3"/>
  <c r="AK222" i="3"/>
  <c r="AM222" i="3"/>
  <c r="AO222" i="3"/>
  <c r="AQ222" i="3"/>
  <c r="AS222" i="3"/>
  <c r="AU222" i="3"/>
  <c r="AW222" i="3"/>
  <c r="AY222" i="3"/>
  <c r="BA222" i="3"/>
  <c r="BC222" i="3"/>
  <c r="BE222" i="3"/>
  <c r="BG222" i="3"/>
  <c r="BI222" i="3"/>
  <c r="N224" i="3"/>
  <c r="P224" i="3"/>
  <c r="R224" i="3"/>
  <c r="T224" i="3"/>
  <c r="V224" i="3"/>
  <c r="X224" i="3"/>
  <c r="Z224" i="3"/>
  <c r="AB224" i="3"/>
  <c r="AD224" i="3"/>
  <c r="AF224" i="3"/>
  <c r="AH224" i="3"/>
  <c r="AJ224" i="3"/>
  <c r="AL224" i="3"/>
  <c r="AN224" i="3"/>
  <c r="AP224" i="3"/>
  <c r="AR224" i="3"/>
  <c r="AT224" i="3"/>
  <c r="AV224" i="3"/>
  <c r="AX224" i="3"/>
  <c r="AZ224" i="3"/>
  <c r="BB224" i="3"/>
  <c r="BD224" i="3"/>
  <c r="BF224" i="3"/>
  <c r="BH224" i="3"/>
  <c r="M224" i="3"/>
  <c r="O224" i="3"/>
  <c r="Q224" i="3"/>
  <c r="S224" i="3"/>
  <c r="U224" i="3"/>
  <c r="W224" i="3"/>
  <c r="Y224" i="3"/>
  <c r="AA224" i="3"/>
  <c r="AC224" i="3"/>
  <c r="AE224" i="3"/>
  <c r="AG224" i="3"/>
  <c r="AI224" i="3"/>
  <c r="AK224" i="3"/>
  <c r="AM224" i="3"/>
  <c r="AO224" i="3"/>
  <c r="AQ224" i="3"/>
  <c r="AS224" i="3"/>
  <c r="AU224" i="3"/>
  <c r="AW224" i="3"/>
  <c r="AY224" i="3"/>
  <c r="BA224" i="3"/>
  <c r="BC224" i="3"/>
  <c r="BE224" i="3"/>
  <c r="BG224" i="3"/>
  <c r="BI224" i="3"/>
  <c r="M226" i="3"/>
  <c r="O226" i="3"/>
  <c r="Q226" i="3"/>
  <c r="S226" i="3"/>
  <c r="U226" i="3"/>
  <c r="W226" i="3"/>
  <c r="Y226" i="3"/>
  <c r="AA226" i="3"/>
  <c r="AC226" i="3"/>
  <c r="AE226" i="3"/>
  <c r="AG226" i="3"/>
  <c r="AI226" i="3"/>
  <c r="AK226" i="3"/>
  <c r="AM226" i="3"/>
  <c r="AO226" i="3"/>
  <c r="AQ226" i="3"/>
  <c r="AS226" i="3"/>
  <c r="AU226" i="3"/>
  <c r="AW226" i="3"/>
  <c r="AY226" i="3"/>
  <c r="BA226" i="3"/>
  <c r="BC226" i="3"/>
  <c r="BE226" i="3"/>
  <c r="BG226" i="3"/>
  <c r="BI226" i="3"/>
  <c r="N226" i="3"/>
  <c r="P226" i="3"/>
  <c r="R226" i="3"/>
  <c r="T226" i="3"/>
  <c r="V226" i="3"/>
  <c r="X226" i="3"/>
  <c r="Z226" i="3"/>
  <c r="AB226" i="3"/>
  <c r="AD226" i="3"/>
  <c r="AF226" i="3"/>
  <c r="AH226" i="3"/>
  <c r="AJ226" i="3"/>
  <c r="AL226" i="3"/>
  <c r="AN226" i="3"/>
  <c r="AP226" i="3"/>
  <c r="AR226" i="3"/>
  <c r="AT226" i="3"/>
  <c r="AV226" i="3"/>
  <c r="AX226" i="3"/>
  <c r="AZ226" i="3"/>
  <c r="BB226" i="3"/>
  <c r="BD226" i="3"/>
  <c r="BF226" i="3"/>
  <c r="BH226" i="3"/>
  <c r="N228" i="3"/>
  <c r="P228" i="3"/>
  <c r="R228" i="3"/>
  <c r="T228" i="3"/>
  <c r="V228" i="3"/>
  <c r="X228" i="3"/>
  <c r="Z228" i="3"/>
  <c r="AB228" i="3"/>
  <c r="AD228" i="3"/>
  <c r="AF228" i="3"/>
  <c r="AH228" i="3"/>
  <c r="AJ228" i="3"/>
  <c r="AL228" i="3"/>
  <c r="AN228" i="3"/>
  <c r="AP228" i="3"/>
  <c r="AR228" i="3"/>
  <c r="AT228" i="3"/>
  <c r="AV228" i="3"/>
  <c r="AX228" i="3"/>
  <c r="AZ228" i="3"/>
  <c r="BB228" i="3"/>
  <c r="BD228" i="3"/>
  <c r="BF228" i="3"/>
  <c r="BH228" i="3"/>
  <c r="M228" i="3"/>
  <c r="O228" i="3"/>
  <c r="Q228" i="3"/>
  <c r="S228" i="3"/>
  <c r="U228" i="3"/>
  <c r="W228" i="3"/>
  <c r="Y228" i="3"/>
  <c r="AA228" i="3"/>
  <c r="AC228" i="3"/>
  <c r="AE228" i="3"/>
  <c r="AG228" i="3"/>
  <c r="AI228" i="3"/>
  <c r="AK228" i="3"/>
  <c r="AM228" i="3"/>
  <c r="AO228" i="3"/>
  <c r="AQ228" i="3"/>
  <c r="AS228" i="3"/>
  <c r="AU228" i="3"/>
  <c r="AW228" i="3"/>
  <c r="AY228" i="3"/>
  <c r="BA228" i="3"/>
  <c r="BC228" i="3"/>
  <c r="BE228" i="3"/>
  <c r="BG228" i="3"/>
  <c r="BI228" i="3"/>
  <c r="M230" i="3"/>
  <c r="O230" i="3"/>
  <c r="Q230" i="3"/>
  <c r="S230" i="3"/>
  <c r="U230" i="3"/>
  <c r="W230" i="3"/>
  <c r="Y230" i="3"/>
  <c r="AA230" i="3"/>
  <c r="AC230" i="3"/>
  <c r="AE230" i="3"/>
  <c r="AG230" i="3"/>
  <c r="AI230" i="3"/>
  <c r="AK230" i="3"/>
  <c r="AM230" i="3"/>
  <c r="AO230" i="3"/>
  <c r="AQ230" i="3"/>
  <c r="AS230" i="3"/>
  <c r="AU230" i="3"/>
  <c r="AW230" i="3"/>
  <c r="AY230" i="3"/>
  <c r="BA230" i="3"/>
  <c r="BC230" i="3"/>
  <c r="BE230" i="3"/>
  <c r="BG230" i="3"/>
  <c r="BI230" i="3"/>
  <c r="N230" i="3"/>
  <c r="P230" i="3"/>
  <c r="R230" i="3"/>
  <c r="T230" i="3"/>
  <c r="V230" i="3"/>
  <c r="X230" i="3"/>
  <c r="Z230" i="3"/>
  <c r="AB230" i="3"/>
  <c r="AD230" i="3"/>
  <c r="AF230" i="3"/>
  <c r="AH230" i="3"/>
  <c r="AJ230" i="3"/>
  <c r="AL230" i="3"/>
  <c r="AN230" i="3"/>
  <c r="AP230" i="3"/>
  <c r="AR230" i="3"/>
  <c r="AT230" i="3"/>
  <c r="AV230" i="3"/>
  <c r="AX230" i="3"/>
  <c r="AZ230" i="3"/>
  <c r="BB230" i="3"/>
  <c r="BD230" i="3"/>
  <c r="BF230" i="3"/>
  <c r="BH230" i="3"/>
  <c r="N232" i="3"/>
  <c r="P232" i="3"/>
  <c r="R232" i="3"/>
  <c r="T232" i="3"/>
  <c r="V232" i="3"/>
  <c r="X232" i="3"/>
  <c r="Z232" i="3"/>
  <c r="AB232" i="3"/>
  <c r="AD232" i="3"/>
  <c r="AF232" i="3"/>
  <c r="AH232" i="3"/>
  <c r="AJ232" i="3"/>
  <c r="AL232" i="3"/>
  <c r="AN232" i="3"/>
  <c r="AP232" i="3"/>
  <c r="AR232" i="3"/>
  <c r="AT232" i="3"/>
  <c r="AV232" i="3"/>
  <c r="AX232" i="3"/>
  <c r="AZ232" i="3"/>
  <c r="BB232" i="3"/>
  <c r="BD232" i="3"/>
  <c r="BF232" i="3"/>
  <c r="BH232" i="3"/>
  <c r="M232" i="3"/>
  <c r="O232" i="3"/>
  <c r="Q232" i="3"/>
  <c r="S232" i="3"/>
  <c r="U232" i="3"/>
  <c r="W232" i="3"/>
  <c r="Y232" i="3"/>
  <c r="AA232" i="3"/>
  <c r="AC232" i="3"/>
  <c r="AE232" i="3"/>
  <c r="AG232" i="3"/>
  <c r="AI232" i="3"/>
  <c r="AK232" i="3"/>
  <c r="AM232" i="3"/>
  <c r="AO232" i="3"/>
  <c r="AQ232" i="3"/>
  <c r="AS232" i="3"/>
  <c r="AU232" i="3"/>
  <c r="AW232" i="3"/>
  <c r="AY232" i="3"/>
  <c r="BA232" i="3"/>
  <c r="BC232" i="3"/>
  <c r="BE232" i="3"/>
  <c r="BG232" i="3"/>
  <c r="BI232" i="3"/>
  <c r="M234" i="3"/>
  <c r="O234" i="3"/>
  <c r="Q234" i="3"/>
  <c r="S234" i="3"/>
  <c r="U234" i="3"/>
  <c r="W234" i="3"/>
  <c r="Y234" i="3"/>
  <c r="AA234" i="3"/>
  <c r="AC234" i="3"/>
  <c r="AE234" i="3"/>
  <c r="AG234" i="3"/>
  <c r="AI234" i="3"/>
  <c r="AK234" i="3"/>
  <c r="AM234" i="3"/>
  <c r="AO234" i="3"/>
  <c r="AQ234" i="3"/>
  <c r="AS234" i="3"/>
  <c r="AU234" i="3"/>
  <c r="AW234" i="3"/>
  <c r="AY234" i="3"/>
  <c r="BA234" i="3"/>
  <c r="BC234" i="3"/>
  <c r="BE234" i="3"/>
  <c r="BG234" i="3"/>
  <c r="BI234" i="3"/>
  <c r="N234" i="3"/>
  <c r="P234" i="3"/>
  <c r="R234" i="3"/>
  <c r="T234" i="3"/>
  <c r="V234" i="3"/>
  <c r="X234" i="3"/>
  <c r="Z234" i="3"/>
  <c r="AB234" i="3"/>
  <c r="AD234" i="3"/>
  <c r="AF234" i="3"/>
  <c r="AH234" i="3"/>
  <c r="AJ234" i="3"/>
  <c r="AL234" i="3"/>
  <c r="AN234" i="3"/>
  <c r="AP234" i="3"/>
  <c r="AR234" i="3"/>
  <c r="AT234" i="3"/>
  <c r="AV234" i="3"/>
  <c r="AX234" i="3"/>
  <c r="AZ234" i="3"/>
  <c r="BB234" i="3"/>
  <c r="BD234" i="3"/>
  <c r="BF234" i="3"/>
  <c r="BH234" i="3"/>
  <c r="N236" i="3"/>
  <c r="P236" i="3"/>
  <c r="R236" i="3"/>
  <c r="T236" i="3"/>
  <c r="V236" i="3"/>
  <c r="X236" i="3"/>
  <c r="Z236" i="3"/>
  <c r="AB236" i="3"/>
  <c r="AD236" i="3"/>
  <c r="AF236" i="3"/>
  <c r="AH236" i="3"/>
  <c r="AJ236" i="3"/>
  <c r="AL236" i="3"/>
  <c r="AN236" i="3"/>
  <c r="AP236" i="3"/>
  <c r="AR236" i="3"/>
  <c r="AT236" i="3"/>
  <c r="AV236" i="3"/>
  <c r="AX236" i="3"/>
  <c r="AZ236" i="3"/>
  <c r="BB236" i="3"/>
  <c r="BD236" i="3"/>
  <c r="BF236" i="3"/>
  <c r="BH236" i="3"/>
  <c r="M236" i="3"/>
  <c r="O236" i="3"/>
  <c r="Q236" i="3"/>
  <c r="S236" i="3"/>
  <c r="U236" i="3"/>
  <c r="W236" i="3"/>
  <c r="Y236" i="3"/>
  <c r="AA236" i="3"/>
  <c r="AC236" i="3"/>
  <c r="AE236" i="3"/>
  <c r="AG236" i="3"/>
  <c r="AI236" i="3"/>
  <c r="AK236" i="3"/>
  <c r="AM236" i="3"/>
  <c r="AO236" i="3"/>
  <c r="AQ236" i="3"/>
  <c r="AS236" i="3"/>
  <c r="AU236" i="3"/>
  <c r="AW236" i="3"/>
  <c r="AY236" i="3"/>
  <c r="BA236" i="3"/>
  <c r="BC236" i="3"/>
  <c r="BE236" i="3"/>
  <c r="BG236" i="3"/>
  <c r="BI236" i="3"/>
  <c r="M238" i="3"/>
  <c r="O238" i="3"/>
  <c r="Q238" i="3"/>
  <c r="S238" i="3"/>
  <c r="U238" i="3"/>
  <c r="W238" i="3"/>
  <c r="Y238" i="3"/>
  <c r="AA238" i="3"/>
  <c r="AC238" i="3"/>
  <c r="AE238" i="3"/>
  <c r="AG238" i="3"/>
  <c r="AI238" i="3"/>
  <c r="AK238" i="3"/>
  <c r="AM238" i="3"/>
  <c r="AO238" i="3"/>
  <c r="AQ238" i="3"/>
  <c r="AS238" i="3"/>
  <c r="AU238" i="3"/>
  <c r="AW238" i="3"/>
  <c r="AY238" i="3"/>
  <c r="BA238" i="3"/>
  <c r="BC238" i="3"/>
  <c r="BE238" i="3"/>
  <c r="BG238" i="3"/>
  <c r="BI238" i="3"/>
  <c r="N238" i="3"/>
  <c r="P238" i="3"/>
  <c r="R238" i="3"/>
  <c r="T238" i="3"/>
  <c r="V238" i="3"/>
  <c r="X238" i="3"/>
  <c r="Z238" i="3"/>
  <c r="AB238" i="3"/>
  <c r="AD238" i="3"/>
  <c r="AF238" i="3"/>
  <c r="AH238" i="3"/>
  <c r="AJ238" i="3"/>
  <c r="AL238" i="3"/>
  <c r="AN238" i="3"/>
  <c r="AP238" i="3"/>
  <c r="AR238" i="3"/>
  <c r="AT238" i="3"/>
  <c r="AV238" i="3"/>
  <c r="AX238" i="3"/>
  <c r="AZ238" i="3"/>
  <c r="BB238" i="3"/>
  <c r="BD238" i="3"/>
  <c r="BF238" i="3"/>
  <c r="BH238" i="3"/>
  <c r="N240" i="3"/>
  <c r="P240" i="3"/>
  <c r="R240" i="3"/>
  <c r="T240" i="3"/>
  <c r="V240" i="3"/>
  <c r="X240" i="3"/>
  <c r="Z240" i="3"/>
  <c r="AB240" i="3"/>
  <c r="AD240" i="3"/>
  <c r="AF240" i="3"/>
  <c r="AH240" i="3"/>
  <c r="AJ240" i="3"/>
  <c r="AL240" i="3"/>
  <c r="AN240" i="3"/>
  <c r="AP240" i="3"/>
  <c r="AR240" i="3"/>
  <c r="AT240" i="3"/>
  <c r="AV240" i="3"/>
  <c r="AX240" i="3"/>
  <c r="AZ240" i="3"/>
  <c r="BB240" i="3"/>
  <c r="BD240" i="3"/>
  <c r="BF240" i="3"/>
  <c r="BH240" i="3"/>
  <c r="M240" i="3"/>
  <c r="O240" i="3"/>
  <c r="Q240" i="3"/>
  <c r="S240" i="3"/>
  <c r="U240" i="3"/>
  <c r="W240" i="3"/>
  <c r="Y240" i="3"/>
  <c r="AA240" i="3"/>
  <c r="AC240" i="3"/>
  <c r="AE240" i="3"/>
  <c r="AG240" i="3"/>
  <c r="AI240" i="3"/>
  <c r="AK240" i="3"/>
  <c r="AM240" i="3"/>
  <c r="AO240" i="3"/>
  <c r="AQ240" i="3"/>
  <c r="AS240" i="3"/>
  <c r="AU240" i="3"/>
  <c r="AW240" i="3"/>
  <c r="AY240" i="3"/>
  <c r="BA240" i="3"/>
  <c r="BC240" i="3"/>
  <c r="BE240" i="3"/>
  <c r="BG240" i="3"/>
  <c r="BI240" i="3"/>
  <c r="BM240" i="3" s="1"/>
  <c r="M242" i="3"/>
  <c r="O242" i="3"/>
  <c r="Q242" i="3"/>
  <c r="S242" i="3"/>
  <c r="U242" i="3"/>
  <c r="W242" i="3"/>
  <c r="Y242" i="3"/>
  <c r="AA242" i="3"/>
  <c r="AC242" i="3"/>
  <c r="AE242" i="3"/>
  <c r="AG242" i="3"/>
  <c r="AI242" i="3"/>
  <c r="AK242" i="3"/>
  <c r="AM242" i="3"/>
  <c r="AO242" i="3"/>
  <c r="AQ242" i="3"/>
  <c r="AS242" i="3"/>
  <c r="AU242" i="3"/>
  <c r="AW242" i="3"/>
  <c r="AY242" i="3"/>
  <c r="BA242" i="3"/>
  <c r="BC242" i="3"/>
  <c r="BE242" i="3"/>
  <c r="BG242" i="3"/>
  <c r="BI242" i="3"/>
  <c r="N242" i="3"/>
  <c r="P242" i="3"/>
  <c r="R242" i="3"/>
  <c r="T242" i="3"/>
  <c r="V242" i="3"/>
  <c r="X242" i="3"/>
  <c r="Z242" i="3"/>
  <c r="AB242" i="3"/>
  <c r="AD242" i="3"/>
  <c r="AF242" i="3"/>
  <c r="AH242" i="3"/>
  <c r="AJ242" i="3"/>
  <c r="AL242" i="3"/>
  <c r="AN242" i="3"/>
  <c r="AP242" i="3"/>
  <c r="AR242" i="3"/>
  <c r="AT242" i="3"/>
  <c r="AV242" i="3"/>
  <c r="AX242" i="3"/>
  <c r="AZ242" i="3"/>
  <c r="BB242" i="3"/>
  <c r="BD242" i="3"/>
  <c r="BF242" i="3"/>
  <c r="BH242" i="3"/>
  <c r="N244" i="3"/>
  <c r="P244" i="3"/>
  <c r="R244" i="3"/>
  <c r="T244" i="3"/>
  <c r="V244" i="3"/>
  <c r="X244" i="3"/>
  <c r="Z244" i="3"/>
  <c r="AB244" i="3"/>
  <c r="AD244" i="3"/>
  <c r="AF244" i="3"/>
  <c r="AH244" i="3"/>
  <c r="AJ244" i="3"/>
  <c r="AL244" i="3"/>
  <c r="AN244" i="3"/>
  <c r="AP244" i="3"/>
  <c r="AR244" i="3"/>
  <c r="AT244" i="3"/>
  <c r="AV244" i="3"/>
  <c r="AX244" i="3"/>
  <c r="AZ244" i="3"/>
  <c r="BB244" i="3"/>
  <c r="BD244" i="3"/>
  <c r="BF244" i="3"/>
  <c r="BH244" i="3"/>
  <c r="M244" i="3"/>
  <c r="O244" i="3"/>
  <c r="Q244" i="3"/>
  <c r="S244" i="3"/>
  <c r="U244" i="3"/>
  <c r="W244" i="3"/>
  <c r="Y244" i="3"/>
  <c r="AA244" i="3"/>
  <c r="AC244" i="3"/>
  <c r="AE244" i="3"/>
  <c r="AG244" i="3"/>
  <c r="AI244" i="3"/>
  <c r="AK244" i="3"/>
  <c r="AM244" i="3"/>
  <c r="AO244" i="3"/>
  <c r="AQ244" i="3"/>
  <c r="AS244" i="3"/>
  <c r="AU244" i="3"/>
  <c r="AW244" i="3"/>
  <c r="AY244" i="3"/>
  <c r="BA244" i="3"/>
  <c r="BC244" i="3"/>
  <c r="BE244" i="3"/>
  <c r="BG244" i="3"/>
  <c r="BI244" i="3"/>
  <c r="M246" i="3"/>
  <c r="O246" i="3"/>
  <c r="Q246" i="3"/>
  <c r="S246" i="3"/>
  <c r="U246" i="3"/>
  <c r="W246" i="3"/>
  <c r="Y246" i="3"/>
  <c r="AA246" i="3"/>
  <c r="AC246" i="3"/>
  <c r="AE246" i="3"/>
  <c r="AG246" i="3"/>
  <c r="AI246" i="3"/>
  <c r="AK246" i="3"/>
  <c r="AM246" i="3"/>
  <c r="AO246" i="3"/>
  <c r="AQ246" i="3"/>
  <c r="AS246" i="3"/>
  <c r="AU246" i="3"/>
  <c r="AW246" i="3"/>
  <c r="AY246" i="3"/>
  <c r="BA246" i="3"/>
  <c r="BC246" i="3"/>
  <c r="BE246" i="3"/>
  <c r="BG246" i="3"/>
  <c r="BI246" i="3"/>
  <c r="N246" i="3"/>
  <c r="P246" i="3"/>
  <c r="R246" i="3"/>
  <c r="T246" i="3"/>
  <c r="V246" i="3"/>
  <c r="X246" i="3"/>
  <c r="Z246" i="3"/>
  <c r="AB246" i="3"/>
  <c r="AD246" i="3"/>
  <c r="AF246" i="3"/>
  <c r="AH246" i="3"/>
  <c r="AJ246" i="3"/>
  <c r="AL246" i="3"/>
  <c r="AN246" i="3"/>
  <c r="AP246" i="3"/>
  <c r="AR246" i="3"/>
  <c r="AT246" i="3"/>
  <c r="AV246" i="3"/>
  <c r="AX246" i="3"/>
  <c r="AZ246" i="3"/>
  <c r="BB246" i="3"/>
  <c r="BD246" i="3"/>
  <c r="BF246" i="3"/>
  <c r="BH246" i="3"/>
  <c r="N248" i="3"/>
  <c r="P248" i="3"/>
  <c r="R248" i="3"/>
  <c r="T248" i="3"/>
  <c r="V248" i="3"/>
  <c r="X248" i="3"/>
  <c r="Z248" i="3"/>
  <c r="AB248" i="3"/>
  <c r="AD248" i="3"/>
  <c r="AF248" i="3"/>
  <c r="AH248" i="3"/>
  <c r="AJ248" i="3"/>
  <c r="AL248" i="3"/>
  <c r="AN248" i="3"/>
  <c r="AP248" i="3"/>
  <c r="AR248" i="3"/>
  <c r="AT248" i="3"/>
  <c r="AV248" i="3"/>
  <c r="AX248" i="3"/>
  <c r="AZ248" i="3"/>
  <c r="BB248" i="3"/>
  <c r="BD248" i="3"/>
  <c r="BF248" i="3"/>
  <c r="BH248" i="3"/>
  <c r="M248" i="3"/>
  <c r="O248" i="3"/>
  <c r="Q248" i="3"/>
  <c r="S248" i="3"/>
  <c r="U248" i="3"/>
  <c r="W248" i="3"/>
  <c r="Y248" i="3"/>
  <c r="AA248" i="3"/>
  <c r="AC248" i="3"/>
  <c r="AE248" i="3"/>
  <c r="AG248" i="3"/>
  <c r="AI248" i="3"/>
  <c r="AK248" i="3"/>
  <c r="AM248" i="3"/>
  <c r="AO248" i="3"/>
  <c r="AQ248" i="3"/>
  <c r="AS248" i="3"/>
  <c r="AU248" i="3"/>
  <c r="AW248" i="3"/>
  <c r="AY248" i="3"/>
  <c r="BA248" i="3"/>
  <c r="BC248" i="3"/>
  <c r="BE248" i="3"/>
  <c r="BG248" i="3"/>
  <c r="BI248" i="3"/>
  <c r="M250" i="3"/>
  <c r="O250" i="3"/>
  <c r="Q250" i="3"/>
  <c r="S250" i="3"/>
  <c r="U250" i="3"/>
  <c r="W250" i="3"/>
  <c r="Y250" i="3"/>
  <c r="AA250" i="3"/>
  <c r="AC250" i="3"/>
  <c r="AE250" i="3"/>
  <c r="AG250" i="3"/>
  <c r="AI250" i="3"/>
  <c r="AK250" i="3"/>
  <c r="AM250" i="3"/>
  <c r="AO250" i="3"/>
  <c r="AQ250" i="3"/>
  <c r="AS250" i="3"/>
  <c r="AU250" i="3"/>
  <c r="AW250" i="3"/>
  <c r="AY250" i="3"/>
  <c r="BA250" i="3"/>
  <c r="BC250" i="3"/>
  <c r="BE250" i="3"/>
  <c r="BG250" i="3"/>
  <c r="BI250" i="3"/>
  <c r="N250" i="3"/>
  <c r="P250" i="3"/>
  <c r="R250" i="3"/>
  <c r="T250" i="3"/>
  <c r="V250" i="3"/>
  <c r="X250" i="3"/>
  <c r="Z250" i="3"/>
  <c r="AB250" i="3"/>
  <c r="AD250" i="3"/>
  <c r="AF250" i="3"/>
  <c r="AH250" i="3"/>
  <c r="AJ250" i="3"/>
  <c r="AL250" i="3"/>
  <c r="AN250" i="3"/>
  <c r="AP250" i="3"/>
  <c r="AR250" i="3"/>
  <c r="AT250" i="3"/>
  <c r="AV250" i="3"/>
  <c r="AX250" i="3"/>
  <c r="AZ250" i="3"/>
  <c r="BB250" i="3"/>
  <c r="BD250" i="3"/>
  <c r="BF250" i="3"/>
  <c r="BH250" i="3"/>
  <c r="M254" i="3"/>
  <c r="O254" i="3"/>
  <c r="Q254" i="3"/>
  <c r="S254" i="3"/>
  <c r="U254" i="3"/>
  <c r="W254" i="3"/>
  <c r="Y254" i="3"/>
  <c r="AA254" i="3"/>
  <c r="AC254" i="3"/>
  <c r="AE254" i="3"/>
  <c r="AG254" i="3"/>
  <c r="AI254" i="3"/>
  <c r="AK254" i="3"/>
  <c r="AM254" i="3"/>
  <c r="AO254" i="3"/>
  <c r="AQ254" i="3"/>
  <c r="AS254" i="3"/>
  <c r="AU254" i="3"/>
  <c r="AW254" i="3"/>
  <c r="AY254" i="3"/>
  <c r="BA254" i="3"/>
  <c r="BC254" i="3"/>
  <c r="BE254" i="3"/>
  <c r="BG254" i="3"/>
  <c r="BI254" i="3"/>
  <c r="N254" i="3"/>
  <c r="P254" i="3"/>
  <c r="R254" i="3"/>
  <c r="T254" i="3"/>
  <c r="V254" i="3"/>
  <c r="X254" i="3"/>
  <c r="Z254" i="3"/>
  <c r="AB254" i="3"/>
  <c r="AD254" i="3"/>
  <c r="AF254" i="3"/>
  <c r="AH254" i="3"/>
  <c r="AJ254" i="3"/>
  <c r="AL254" i="3"/>
  <c r="AN254" i="3"/>
  <c r="AP254" i="3"/>
  <c r="AR254" i="3"/>
  <c r="AT254" i="3"/>
  <c r="AV254" i="3"/>
  <c r="AX254" i="3"/>
  <c r="AZ254" i="3"/>
  <c r="BB254" i="3"/>
  <c r="BD254" i="3"/>
  <c r="BF254" i="3"/>
  <c r="BH254" i="3"/>
  <c r="BE101" i="3"/>
  <c r="AW101" i="3"/>
  <c r="AO101" i="3"/>
  <c r="AG101" i="3"/>
  <c r="Y101" i="3"/>
  <c r="Q101" i="3"/>
  <c r="BG101" i="3"/>
  <c r="AY101" i="3"/>
  <c r="AQ101" i="3"/>
  <c r="AI101" i="3"/>
  <c r="AA101" i="3"/>
  <c r="S101" i="3"/>
  <c r="BH101" i="3"/>
  <c r="BD101" i="3"/>
  <c r="AZ101" i="3"/>
  <c r="AV101" i="3"/>
  <c r="AR101" i="3"/>
  <c r="AN101" i="3"/>
  <c r="AJ101" i="3"/>
  <c r="AF101" i="3"/>
  <c r="AB101" i="3"/>
  <c r="X101" i="3"/>
  <c r="T101" i="3"/>
  <c r="BB102" i="3"/>
  <c r="AT102" i="3"/>
  <c r="AL102" i="3"/>
  <c r="AD102" i="3"/>
  <c r="V102" i="3"/>
  <c r="N102" i="3"/>
  <c r="BD102" i="3"/>
  <c r="AV102" i="3"/>
  <c r="AN102" i="3"/>
  <c r="AF102" i="3"/>
  <c r="X102" i="3"/>
  <c r="P102" i="3"/>
  <c r="BG102" i="3"/>
  <c r="BC102" i="3"/>
  <c r="AY102" i="3"/>
  <c r="AU102" i="3"/>
  <c r="AQ102" i="3"/>
  <c r="AM102" i="3"/>
  <c r="AI102" i="3"/>
  <c r="AE102" i="3"/>
  <c r="AA102" i="3"/>
  <c r="W102" i="3"/>
  <c r="S102" i="3"/>
  <c r="BN104" i="3"/>
  <c r="BL106" i="3"/>
  <c r="BN108" i="3"/>
  <c r="BN112" i="3"/>
  <c r="BK114" i="3"/>
  <c r="BJ114" i="3"/>
  <c r="BM114" i="3"/>
  <c r="BL114" i="3"/>
  <c r="BM116" i="3"/>
  <c r="BK116" i="3"/>
  <c r="BJ116" i="3"/>
  <c r="BK118" i="3"/>
  <c r="BJ118" i="3"/>
  <c r="BM118" i="3"/>
  <c r="BL118" i="3"/>
  <c r="BL120" i="3"/>
  <c r="BK120" i="3"/>
  <c r="BJ120" i="3"/>
  <c r="BK122" i="3"/>
  <c r="BJ122" i="3"/>
  <c r="BM122" i="3"/>
  <c r="BL122" i="3"/>
  <c r="BF103" i="3"/>
  <c r="AX103" i="3"/>
  <c r="AP103" i="3"/>
  <c r="AH103" i="3"/>
  <c r="Z103" i="3"/>
  <c r="R103" i="3"/>
  <c r="BH103" i="3"/>
  <c r="AZ103" i="3"/>
  <c r="AR103" i="3"/>
  <c r="AJ103" i="3"/>
  <c r="AB103" i="3"/>
  <c r="T103" i="3"/>
  <c r="BI103" i="3"/>
  <c r="BE103" i="3"/>
  <c r="BA103" i="3"/>
  <c r="AW103" i="3"/>
  <c r="AS103" i="3"/>
  <c r="AO103" i="3"/>
  <c r="AK103" i="3"/>
  <c r="AG103" i="3"/>
  <c r="AC103" i="3"/>
  <c r="Y103" i="3"/>
  <c r="U103" i="3"/>
  <c r="Q103" i="3"/>
  <c r="BJ103" i="3" s="1"/>
  <c r="BD107" i="3"/>
  <c r="AV107" i="3"/>
  <c r="AN107" i="3"/>
  <c r="AF107" i="3"/>
  <c r="X107" i="3"/>
  <c r="P107" i="3"/>
  <c r="BB107" i="3"/>
  <c r="AT107" i="3"/>
  <c r="AL107" i="3"/>
  <c r="AD107" i="3"/>
  <c r="V107" i="3"/>
  <c r="N107" i="3"/>
  <c r="BG107" i="3"/>
  <c r="BC107" i="3"/>
  <c r="AY107" i="3"/>
  <c r="AU107" i="3"/>
  <c r="AQ107" i="3"/>
  <c r="AM107" i="3"/>
  <c r="AI107" i="3"/>
  <c r="AE107" i="3"/>
  <c r="AA107" i="3"/>
  <c r="W107" i="3"/>
  <c r="S107" i="3"/>
  <c r="BF111" i="3"/>
  <c r="AX111" i="3"/>
  <c r="AP111" i="3"/>
  <c r="AH111" i="3"/>
  <c r="Z111" i="3"/>
  <c r="R111" i="3"/>
  <c r="BH111" i="3"/>
  <c r="AZ111" i="3"/>
  <c r="AR111" i="3"/>
  <c r="AJ111" i="3"/>
  <c r="AB111" i="3"/>
  <c r="T111" i="3"/>
  <c r="BI111" i="3"/>
  <c r="BE111" i="3"/>
  <c r="BA111" i="3"/>
  <c r="AW111" i="3"/>
  <c r="AS111" i="3"/>
  <c r="AO111" i="3"/>
  <c r="AK111" i="3"/>
  <c r="AG111" i="3"/>
  <c r="AC111" i="3"/>
  <c r="Y111" i="3"/>
  <c r="U111" i="3"/>
  <c r="Q111" i="3"/>
  <c r="BE115" i="3"/>
  <c r="AW115" i="3"/>
  <c r="AO115" i="3"/>
  <c r="AG115" i="3"/>
  <c r="BG115" i="3"/>
  <c r="AY115" i="3"/>
  <c r="AQ115" i="3"/>
  <c r="AI115" i="3"/>
  <c r="AA115" i="3"/>
  <c r="W115" i="3"/>
  <c r="S115" i="3"/>
  <c r="O115" i="3"/>
  <c r="BH115" i="3"/>
  <c r="BD115" i="3"/>
  <c r="AZ115" i="3"/>
  <c r="AV115" i="3"/>
  <c r="AR115" i="3"/>
  <c r="AN115" i="3"/>
  <c r="AJ115" i="3"/>
  <c r="AF115" i="3"/>
  <c r="AB115" i="3"/>
  <c r="X115" i="3"/>
  <c r="T115" i="3"/>
  <c r="BM115" i="3" s="1"/>
  <c r="BG119" i="3"/>
  <c r="AY119" i="3"/>
  <c r="AQ119" i="3"/>
  <c r="AI119" i="3"/>
  <c r="AA119" i="3"/>
  <c r="S119" i="3"/>
  <c r="BI119" i="3"/>
  <c r="BA119" i="3"/>
  <c r="AS119" i="3"/>
  <c r="AK119" i="3"/>
  <c r="AC119" i="3"/>
  <c r="U119" i="3"/>
  <c r="M119" i="3"/>
  <c r="BF119" i="3"/>
  <c r="BB119" i="3"/>
  <c r="AX119" i="3"/>
  <c r="AT119" i="3"/>
  <c r="AP119" i="3"/>
  <c r="AL119" i="3"/>
  <c r="AH119" i="3"/>
  <c r="AD119" i="3"/>
  <c r="Z119" i="3"/>
  <c r="V119" i="3"/>
  <c r="R119" i="3"/>
  <c r="BL124" i="3"/>
  <c r="BN126" i="3"/>
  <c r="BM128" i="3"/>
  <c r="BD130" i="3"/>
  <c r="AV130" i="3"/>
  <c r="AN130" i="3"/>
  <c r="AF130" i="3"/>
  <c r="X130" i="3"/>
  <c r="P130" i="3"/>
  <c r="BB130" i="3"/>
  <c r="AT130" i="3"/>
  <c r="AL130" i="3"/>
  <c r="AD130" i="3"/>
  <c r="V130" i="3"/>
  <c r="N130" i="3"/>
  <c r="BG130" i="3"/>
  <c r="BC130" i="3"/>
  <c r="AY130" i="3"/>
  <c r="AU130" i="3"/>
  <c r="AQ130" i="3"/>
  <c r="AM130" i="3"/>
  <c r="AI130" i="3"/>
  <c r="AE130" i="3"/>
  <c r="AA130" i="3"/>
  <c r="W130" i="3"/>
  <c r="S130" i="3"/>
  <c r="BM130" i="3" s="1"/>
  <c r="BC132" i="3"/>
  <c r="AU132" i="3"/>
  <c r="AM132" i="3"/>
  <c r="AE132" i="3"/>
  <c r="W132" i="3"/>
  <c r="O132" i="3"/>
  <c r="BE132" i="3"/>
  <c r="AW132" i="3"/>
  <c r="AO132" i="3"/>
  <c r="AG132" i="3"/>
  <c r="Y132" i="3"/>
  <c r="Q132" i="3"/>
  <c r="BH132" i="3"/>
  <c r="BD132" i="3"/>
  <c r="AZ132" i="3"/>
  <c r="AV132" i="3"/>
  <c r="AR132" i="3"/>
  <c r="AN132" i="3"/>
  <c r="AJ132" i="3"/>
  <c r="AF132" i="3"/>
  <c r="AB132" i="3"/>
  <c r="X132" i="3"/>
  <c r="T132" i="3"/>
  <c r="BG134" i="3"/>
  <c r="BC134" i="3"/>
  <c r="AY134" i="3"/>
  <c r="AU134" i="3"/>
  <c r="AQ134" i="3"/>
  <c r="AM134" i="3"/>
  <c r="AI134" i="3"/>
  <c r="AE134" i="3"/>
  <c r="Z134" i="3"/>
  <c r="R134" i="3"/>
  <c r="BH134" i="3"/>
  <c r="BD134" i="3"/>
  <c r="AZ134" i="3"/>
  <c r="AV134" i="3"/>
  <c r="AR134" i="3"/>
  <c r="AN134" i="3"/>
  <c r="AJ134" i="3"/>
  <c r="AF134" i="3"/>
  <c r="AB134" i="3"/>
  <c r="T134" i="3"/>
  <c r="AA134" i="3"/>
  <c r="W134" i="3"/>
  <c r="S134" i="3"/>
  <c r="BM134" i="3" s="1"/>
  <c r="BF136" i="3"/>
  <c r="BB136" i="3"/>
  <c r="AX136" i="3"/>
  <c r="AT136" i="3"/>
  <c r="AP136" i="3"/>
  <c r="AL136" i="3"/>
  <c r="AH136" i="3"/>
  <c r="AD136" i="3"/>
  <c r="Z136" i="3"/>
  <c r="V136" i="3"/>
  <c r="BK136" i="3" s="1"/>
  <c r="R136" i="3"/>
  <c r="N136" i="3"/>
  <c r="BG136" i="3"/>
  <c r="BC136" i="3"/>
  <c r="AY136" i="3"/>
  <c r="AU136" i="3"/>
  <c r="AQ136" i="3"/>
  <c r="AM136" i="3"/>
  <c r="AI136" i="3"/>
  <c r="AE136" i="3"/>
  <c r="AA136" i="3"/>
  <c r="W136" i="3"/>
  <c r="S136" i="3"/>
  <c r="BK146" i="3"/>
  <c r="BN146" i="3"/>
  <c r="BJ148" i="3"/>
  <c r="BM148" i="3"/>
  <c r="BL148" i="3"/>
  <c r="BG149" i="3"/>
  <c r="BC149" i="3"/>
  <c r="AY149" i="3"/>
  <c r="AU149" i="3"/>
  <c r="AQ149" i="3"/>
  <c r="AM149" i="3"/>
  <c r="AI149" i="3"/>
  <c r="AE149" i="3"/>
  <c r="AA149" i="3"/>
  <c r="W149" i="3"/>
  <c r="S149" i="3"/>
  <c r="O149" i="3"/>
  <c r="BH149" i="3"/>
  <c r="BD149" i="3"/>
  <c r="AZ149" i="3"/>
  <c r="AV149" i="3"/>
  <c r="AR149" i="3"/>
  <c r="AN149" i="3"/>
  <c r="AJ149" i="3"/>
  <c r="AF149" i="3"/>
  <c r="AB149" i="3"/>
  <c r="X149" i="3"/>
  <c r="T149" i="3"/>
  <c r="BG151" i="3"/>
  <c r="BB151" i="3"/>
  <c r="BF151" i="3"/>
  <c r="AZ151" i="3"/>
  <c r="AV151" i="3"/>
  <c r="AR151" i="3"/>
  <c r="AN151" i="3"/>
  <c r="AJ151" i="3"/>
  <c r="AF151" i="3"/>
  <c r="AB151" i="3"/>
  <c r="X151" i="3"/>
  <c r="T151" i="3"/>
  <c r="P151" i="3"/>
  <c r="BC151" i="3"/>
  <c r="AY151" i="3"/>
  <c r="AU151" i="3"/>
  <c r="AQ151" i="3"/>
  <c r="AM151" i="3"/>
  <c r="AI151" i="3"/>
  <c r="AE151" i="3"/>
  <c r="AA151" i="3"/>
  <c r="W151" i="3"/>
  <c r="S151" i="3"/>
  <c r="BM151" i="3" s="1"/>
  <c r="BN154" i="3"/>
  <c r="BK154" i="3"/>
  <c r="BM156" i="3"/>
  <c r="BF157" i="3"/>
  <c r="BB157" i="3"/>
  <c r="AX157" i="3"/>
  <c r="AT157" i="3"/>
  <c r="AP157" i="3"/>
  <c r="AL157" i="3"/>
  <c r="AH157" i="3"/>
  <c r="AD157" i="3"/>
  <c r="Z157" i="3"/>
  <c r="V157" i="3"/>
  <c r="R157" i="3"/>
  <c r="N157" i="3"/>
  <c r="BG157" i="3"/>
  <c r="BC157" i="3"/>
  <c r="AY157" i="3"/>
  <c r="AU157" i="3"/>
  <c r="AQ157" i="3"/>
  <c r="AM157" i="3"/>
  <c r="AI157" i="3"/>
  <c r="AE157" i="3"/>
  <c r="AA157" i="3"/>
  <c r="W157" i="3"/>
  <c r="S157" i="3"/>
  <c r="BM157" i="3" s="1"/>
  <c r="M162" i="3"/>
  <c r="O162" i="3"/>
  <c r="Q162" i="3"/>
  <c r="S162" i="3"/>
  <c r="U162" i="3"/>
  <c r="W162" i="3"/>
  <c r="Y162" i="3"/>
  <c r="AA162" i="3"/>
  <c r="AC162" i="3"/>
  <c r="AE162" i="3"/>
  <c r="AG162" i="3"/>
  <c r="AI162" i="3"/>
  <c r="AK162" i="3"/>
  <c r="AM162" i="3"/>
  <c r="AO162" i="3"/>
  <c r="AQ162" i="3"/>
  <c r="AS162" i="3"/>
  <c r="AU162" i="3"/>
  <c r="AW162" i="3"/>
  <c r="AY162" i="3"/>
  <c r="BA162" i="3"/>
  <c r="BC162" i="3"/>
  <c r="BE162" i="3"/>
  <c r="BG162" i="3"/>
  <c r="BI162" i="3"/>
  <c r="N162" i="3"/>
  <c r="P162" i="3"/>
  <c r="R162" i="3"/>
  <c r="T162" i="3"/>
  <c r="V162" i="3"/>
  <c r="X162" i="3"/>
  <c r="Z162" i="3"/>
  <c r="AB162" i="3"/>
  <c r="AD162" i="3"/>
  <c r="AF162" i="3"/>
  <c r="AH162" i="3"/>
  <c r="AJ162" i="3"/>
  <c r="AL162" i="3"/>
  <c r="AN162" i="3"/>
  <c r="AP162" i="3"/>
  <c r="AR162" i="3"/>
  <c r="AT162" i="3"/>
  <c r="AV162" i="3"/>
  <c r="AX162" i="3"/>
  <c r="AZ162" i="3"/>
  <c r="BB162" i="3"/>
  <c r="BD162" i="3"/>
  <c r="BF162" i="3"/>
  <c r="BH162" i="3"/>
  <c r="M166" i="3"/>
  <c r="O166" i="3"/>
  <c r="Q166" i="3"/>
  <c r="S166" i="3"/>
  <c r="U166" i="3"/>
  <c r="W166" i="3"/>
  <c r="Y166" i="3"/>
  <c r="AA166" i="3"/>
  <c r="AC166" i="3"/>
  <c r="AE166" i="3"/>
  <c r="AG166" i="3"/>
  <c r="AI166" i="3"/>
  <c r="AK166" i="3"/>
  <c r="AM166" i="3"/>
  <c r="AO166" i="3"/>
  <c r="AQ166" i="3"/>
  <c r="AS166" i="3"/>
  <c r="AU166" i="3"/>
  <c r="AW166" i="3"/>
  <c r="AY166" i="3"/>
  <c r="BA166" i="3"/>
  <c r="BC166" i="3"/>
  <c r="BE166" i="3"/>
  <c r="BG166" i="3"/>
  <c r="BI166" i="3"/>
  <c r="N166" i="3"/>
  <c r="P166" i="3"/>
  <c r="R166" i="3"/>
  <c r="T166" i="3"/>
  <c r="V166" i="3"/>
  <c r="X166" i="3"/>
  <c r="Z166" i="3"/>
  <c r="AB166" i="3"/>
  <c r="AD166" i="3"/>
  <c r="AF166" i="3"/>
  <c r="AH166" i="3"/>
  <c r="AJ166" i="3"/>
  <c r="AL166" i="3"/>
  <c r="AN166" i="3"/>
  <c r="AP166" i="3"/>
  <c r="AR166" i="3"/>
  <c r="AT166" i="3"/>
  <c r="AV166" i="3"/>
  <c r="AX166" i="3"/>
  <c r="AZ166" i="3"/>
  <c r="BB166" i="3"/>
  <c r="BD166" i="3"/>
  <c r="BF166" i="3"/>
  <c r="BH166" i="3"/>
  <c r="M171" i="3"/>
  <c r="O171" i="3"/>
  <c r="Q171" i="3"/>
  <c r="S171" i="3"/>
  <c r="U171" i="3"/>
  <c r="W171" i="3"/>
  <c r="Y171" i="3"/>
  <c r="AA171" i="3"/>
  <c r="AC171" i="3"/>
  <c r="AE171" i="3"/>
  <c r="AG171" i="3"/>
  <c r="AI171" i="3"/>
  <c r="AK171" i="3"/>
  <c r="AM171" i="3"/>
  <c r="AO171" i="3"/>
  <c r="AQ171" i="3"/>
  <c r="AS171" i="3"/>
  <c r="AU171" i="3"/>
  <c r="AW171" i="3"/>
  <c r="AY171" i="3"/>
  <c r="BA171" i="3"/>
  <c r="BC171" i="3"/>
  <c r="BE171" i="3"/>
  <c r="BG171" i="3"/>
  <c r="BI171" i="3"/>
  <c r="N171" i="3"/>
  <c r="P171" i="3"/>
  <c r="R171" i="3"/>
  <c r="T171" i="3"/>
  <c r="V171" i="3"/>
  <c r="X171" i="3"/>
  <c r="Z171" i="3"/>
  <c r="AB171" i="3"/>
  <c r="AD171" i="3"/>
  <c r="AF171" i="3"/>
  <c r="AH171" i="3"/>
  <c r="AJ171" i="3"/>
  <c r="AL171" i="3"/>
  <c r="BK171" i="3" s="1"/>
  <c r="AN171" i="3"/>
  <c r="AP171" i="3"/>
  <c r="AR171" i="3"/>
  <c r="AT171" i="3"/>
  <c r="AV171" i="3"/>
  <c r="AX171" i="3"/>
  <c r="AZ171" i="3"/>
  <c r="BB171" i="3"/>
  <c r="BD171" i="3"/>
  <c r="BF171" i="3"/>
  <c r="BH171" i="3"/>
  <c r="M179" i="3"/>
  <c r="O179" i="3"/>
  <c r="Q179" i="3"/>
  <c r="S179" i="3"/>
  <c r="U179" i="3"/>
  <c r="W179" i="3"/>
  <c r="Y179" i="3"/>
  <c r="AA179" i="3"/>
  <c r="AC179" i="3"/>
  <c r="AE179" i="3"/>
  <c r="AG179" i="3"/>
  <c r="AI179" i="3"/>
  <c r="AK179" i="3"/>
  <c r="AM179" i="3"/>
  <c r="AO179" i="3"/>
  <c r="AQ179" i="3"/>
  <c r="AS179" i="3"/>
  <c r="AU179" i="3"/>
  <c r="AW179" i="3"/>
  <c r="AY179" i="3"/>
  <c r="BA179" i="3"/>
  <c r="BC179" i="3"/>
  <c r="BE179" i="3"/>
  <c r="BG179" i="3"/>
  <c r="BI179" i="3"/>
  <c r="N179" i="3"/>
  <c r="P179" i="3"/>
  <c r="R179" i="3"/>
  <c r="T179" i="3"/>
  <c r="V179" i="3"/>
  <c r="X179" i="3"/>
  <c r="Z179" i="3"/>
  <c r="AB179" i="3"/>
  <c r="AD179" i="3"/>
  <c r="AF179" i="3"/>
  <c r="AH179" i="3"/>
  <c r="AJ179" i="3"/>
  <c r="AL179" i="3"/>
  <c r="AN179" i="3"/>
  <c r="AP179" i="3"/>
  <c r="AR179" i="3"/>
  <c r="AT179" i="3"/>
  <c r="AV179" i="3"/>
  <c r="AX179" i="3"/>
  <c r="AZ179" i="3"/>
  <c r="BB179" i="3"/>
  <c r="BD179" i="3"/>
  <c r="BF179" i="3"/>
  <c r="BH179" i="3"/>
  <c r="M182" i="3"/>
  <c r="O182" i="3"/>
  <c r="Q182" i="3"/>
  <c r="S182" i="3"/>
  <c r="U182" i="3"/>
  <c r="W182" i="3"/>
  <c r="Y182" i="3"/>
  <c r="AA182" i="3"/>
  <c r="AC182" i="3"/>
  <c r="AE182" i="3"/>
  <c r="AG182" i="3"/>
  <c r="AI182" i="3"/>
  <c r="AK182" i="3"/>
  <c r="AM182" i="3"/>
  <c r="AO182" i="3"/>
  <c r="AQ182" i="3"/>
  <c r="AS182" i="3"/>
  <c r="AU182" i="3"/>
  <c r="AW182" i="3"/>
  <c r="AY182" i="3"/>
  <c r="BA182" i="3"/>
  <c r="BC182" i="3"/>
  <c r="BE182" i="3"/>
  <c r="BG182" i="3"/>
  <c r="BI182" i="3"/>
  <c r="N182" i="3"/>
  <c r="P182" i="3"/>
  <c r="R182" i="3"/>
  <c r="T182" i="3"/>
  <c r="V182" i="3"/>
  <c r="X182" i="3"/>
  <c r="Z182" i="3"/>
  <c r="AB182" i="3"/>
  <c r="AD182" i="3"/>
  <c r="AF182" i="3"/>
  <c r="AH182" i="3"/>
  <c r="AJ182" i="3"/>
  <c r="AL182" i="3"/>
  <c r="AN182" i="3"/>
  <c r="AP182" i="3"/>
  <c r="AR182" i="3"/>
  <c r="AT182" i="3"/>
  <c r="AV182" i="3"/>
  <c r="AX182" i="3"/>
  <c r="AZ182" i="3"/>
  <c r="BB182" i="3"/>
  <c r="BD182" i="3"/>
  <c r="BF182" i="3"/>
  <c r="BH182" i="3"/>
  <c r="BI105" i="3"/>
  <c r="BA105" i="3"/>
  <c r="AS105" i="3"/>
  <c r="AK105" i="3"/>
  <c r="AC105" i="3"/>
  <c r="U105" i="3"/>
  <c r="M105" i="3"/>
  <c r="BC105" i="3"/>
  <c r="AU105" i="3"/>
  <c r="AM105" i="3"/>
  <c r="AE105" i="3"/>
  <c r="W105" i="3"/>
  <c r="O105" i="3"/>
  <c r="BF105" i="3"/>
  <c r="BB105" i="3"/>
  <c r="AX105" i="3"/>
  <c r="AT105" i="3"/>
  <c r="AP105" i="3"/>
  <c r="AL105" i="3"/>
  <c r="AH105" i="3"/>
  <c r="AD105" i="3"/>
  <c r="Z105" i="3"/>
  <c r="V105" i="3"/>
  <c r="R105" i="3"/>
  <c r="BC109" i="3"/>
  <c r="AU109" i="3"/>
  <c r="AM109" i="3"/>
  <c r="AE109" i="3"/>
  <c r="W109" i="3"/>
  <c r="O109" i="3"/>
  <c r="BE109" i="3"/>
  <c r="AW109" i="3"/>
  <c r="AO109" i="3"/>
  <c r="AG109" i="3"/>
  <c r="Y109" i="3"/>
  <c r="Q109" i="3"/>
  <c r="BH109" i="3"/>
  <c r="BD109" i="3"/>
  <c r="AZ109" i="3"/>
  <c r="AV109" i="3"/>
  <c r="AR109" i="3"/>
  <c r="AN109" i="3"/>
  <c r="AJ109" i="3"/>
  <c r="AF109" i="3"/>
  <c r="AB109" i="3"/>
  <c r="X109" i="3"/>
  <c r="T109" i="3"/>
  <c r="BM109" i="3" s="1"/>
  <c r="BH113" i="3"/>
  <c r="BD113" i="3"/>
  <c r="AZ113" i="3"/>
  <c r="AV113" i="3"/>
  <c r="AR113" i="3"/>
  <c r="AK113" i="3"/>
  <c r="AC113" i="3"/>
  <c r="U113" i="3"/>
  <c r="M113" i="3"/>
  <c r="BG113" i="3"/>
  <c r="BC113" i="3"/>
  <c r="AY113" i="3"/>
  <c r="AU113" i="3"/>
  <c r="AQ113" i="3"/>
  <c r="AI113" i="3"/>
  <c r="AA113" i="3"/>
  <c r="S113" i="3"/>
  <c r="AP113" i="3"/>
  <c r="AL113" i="3"/>
  <c r="AH113" i="3"/>
  <c r="AD113" i="3"/>
  <c r="Z113" i="3"/>
  <c r="V113" i="3"/>
  <c r="R113" i="3"/>
  <c r="BD117" i="3"/>
  <c r="AV117" i="3"/>
  <c r="AN117" i="3"/>
  <c r="AF117" i="3"/>
  <c r="X117" i="3"/>
  <c r="P117" i="3"/>
  <c r="BB117" i="3"/>
  <c r="AT117" i="3"/>
  <c r="AL117" i="3"/>
  <c r="AD117" i="3"/>
  <c r="V117" i="3"/>
  <c r="N117" i="3"/>
  <c r="BG117" i="3"/>
  <c r="BC117" i="3"/>
  <c r="AY117" i="3"/>
  <c r="AU117" i="3"/>
  <c r="AQ117" i="3"/>
  <c r="AM117" i="3"/>
  <c r="AI117" i="3"/>
  <c r="AE117" i="3"/>
  <c r="AA117" i="3"/>
  <c r="W117" i="3"/>
  <c r="S117" i="3"/>
  <c r="BF121" i="3"/>
  <c r="AX121" i="3"/>
  <c r="AP121" i="3"/>
  <c r="AH121" i="3"/>
  <c r="Z121" i="3"/>
  <c r="R121" i="3"/>
  <c r="BH121" i="3"/>
  <c r="AZ121" i="3"/>
  <c r="AR121" i="3"/>
  <c r="AJ121" i="3"/>
  <c r="AB121" i="3"/>
  <c r="T121" i="3"/>
  <c r="BI121" i="3"/>
  <c r="BE121" i="3"/>
  <c r="BA121" i="3"/>
  <c r="AW121" i="3"/>
  <c r="AS121" i="3"/>
  <c r="AO121" i="3"/>
  <c r="AK121" i="3"/>
  <c r="AG121" i="3"/>
  <c r="AC121" i="3"/>
  <c r="Y121" i="3"/>
  <c r="U121" i="3"/>
  <c r="Q121" i="3"/>
  <c r="BD133" i="3"/>
  <c r="AV133" i="3"/>
  <c r="AN133" i="3"/>
  <c r="AF133" i="3"/>
  <c r="X133" i="3"/>
  <c r="P133" i="3"/>
  <c r="BB133" i="3"/>
  <c r="AT133" i="3"/>
  <c r="AL133" i="3"/>
  <c r="AD133" i="3"/>
  <c r="V133" i="3"/>
  <c r="N133" i="3"/>
  <c r="BG133" i="3"/>
  <c r="BC133" i="3"/>
  <c r="AY133" i="3"/>
  <c r="AU133" i="3"/>
  <c r="AQ133" i="3"/>
  <c r="AM133" i="3"/>
  <c r="AI133" i="3"/>
  <c r="AE133" i="3"/>
  <c r="AA133" i="3"/>
  <c r="W133" i="3"/>
  <c r="S133" i="3"/>
  <c r="BF135" i="3"/>
  <c r="BB135" i="3"/>
  <c r="AX135" i="3"/>
  <c r="AT135" i="3"/>
  <c r="AP135" i="3"/>
  <c r="AL135" i="3"/>
  <c r="AH135" i="3"/>
  <c r="AD135" i="3"/>
  <c r="Z135" i="3"/>
  <c r="V135" i="3"/>
  <c r="R135" i="3"/>
  <c r="N135" i="3"/>
  <c r="BG135" i="3"/>
  <c r="BC135" i="3"/>
  <c r="AY135" i="3"/>
  <c r="AU135" i="3"/>
  <c r="AQ135" i="3"/>
  <c r="AM135" i="3"/>
  <c r="AI135" i="3"/>
  <c r="AE135" i="3"/>
  <c r="AA135" i="3"/>
  <c r="W135" i="3"/>
  <c r="S135" i="3"/>
  <c r="BJ137" i="3"/>
  <c r="BN137" i="3"/>
  <c r="BL139" i="3"/>
  <c r="BN142" i="3"/>
  <c r="BK142" i="3"/>
  <c r="BJ142" i="3"/>
  <c r="BJ144" i="3"/>
  <c r="BM144" i="3"/>
  <c r="BL144" i="3"/>
  <c r="BG145" i="3"/>
  <c r="BC145" i="3"/>
  <c r="AY145" i="3"/>
  <c r="AU145" i="3"/>
  <c r="AQ145" i="3"/>
  <c r="AM145" i="3"/>
  <c r="AI145" i="3"/>
  <c r="AE145" i="3"/>
  <c r="AA145" i="3"/>
  <c r="W145" i="3"/>
  <c r="S145" i="3"/>
  <c r="O145" i="3"/>
  <c r="BH145" i="3"/>
  <c r="BD145" i="3"/>
  <c r="AZ145" i="3"/>
  <c r="AV145" i="3"/>
  <c r="AR145" i="3"/>
  <c r="AN145" i="3"/>
  <c r="AJ145" i="3"/>
  <c r="AF145" i="3"/>
  <c r="AB145" i="3"/>
  <c r="X145" i="3"/>
  <c r="T145" i="3"/>
  <c r="BK150" i="3"/>
  <c r="BN150" i="3"/>
  <c r="BJ152" i="3"/>
  <c r="BM152" i="3"/>
  <c r="BL152" i="3"/>
  <c r="BD158" i="3"/>
  <c r="AZ158" i="3"/>
  <c r="AV158" i="3"/>
  <c r="AR158" i="3"/>
  <c r="AN158" i="3"/>
  <c r="AJ158" i="3"/>
  <c r="AF158" i="3"/>
  <c r="AB158" i="3"/>
  <c r="X158" i="3"/>
  <c r="T158" i="3"/>
  <c r="P158" i="3"/>
  <c r="BI158" i="3"/>
  <c r="BE158" i="3"/>
  <c r="BA158" i="3"/>
  <c r="AW158" i="3"/>
  <c r="AS158" i="3"/>
  <c r="AO158" i="3"/>
  <c r="AK158" i="3"/>
  <c r="AG158" i="3"/>
  <c r="AC158" i="3"/>
  <c r="Y158" i="3"/>
  <c r="U158" i="3"/>
  <c r="Q158" i="3"/>
  <c r="BI161" i="3"/>
  <c r="BE161" i="3"/>
  <c r="BA161" i="3"/>
  <c r="AW161" i="3"/>
  <c r="AS161" i="3"/>
  <c r="AO161" i="3"/>
  <c r="AK161" i="3"/>
  <c r="AG161" i="3"/>
  <c r="AC161" i="3"/>
  <c r="Y161" i="3"/>
  <c r="U161" i="3"/>
  <c r="Q161" i="3"/>
  <c r="M161" i="3"/>
  <c r="BN161" i="3" s="1"/>
  <c r="BF161" i="3"/>
  <c r="BB161" i="3"/>
  <c r="AX161" i="3"/>
  <c r="AT161" i="3"/>
  <c r="AP161" i="3"/>
  <c r="AL161" i="3"/>
  <c r="AH161" i="3"/>
  <c r="AD161" i="3"/>
  <c r="Z161" i="3"/>
  <c r="V161" i="3"/>
  <c r="R161" i="3"/>
  <c r="BF163" i="3"/>
  <c r="BB163" i="3"/>
  <c r="AX163" i="3"/>
  <c r="AT163" i="3"/>
  <c r="AP163" i="3"/>
  <c r="AL163" i="3"/>
  <c r="AH163" i="3"/>
  <c r="AD163" i="3"/>
  <c r="Z163" i="3"/>
  <c r="V163" i="3"/>
  <c r="R163" i="3"/>
  <c r="N163" i="3"/>
  <c r="BG163" i="3"/>
  <c r="BC163" i="3"/>
  <c r="AY163" i="3"/>
  <c r="AU163" i="3"/>
  <c r="AQ163" i="3"/>
  <c r="AM163" i="3"/>
  <c r="AI163" i="3"/>
  <c r="AE163" i="3"/>
  <c r="AA163" i="3"/>
  <c r="W163" i="3"/>
  <c r="S163" i="3"/>
  <c r="BM163" i="3" s="1"/>
  <c r="BI165" i="3"/>
  <c r="BE165" i="3"/>
  <c r="BA165" i="3"/>
  <c r="AW165" i="3"/>
  <c r="AS165" i="3"/>
  <c r="AO165" i="3"/>
  <c r="AK165" i="3"/>
  <c r="AG165" i="3"/>
  <c r="AC165" i="3"/>
  <c r="Y165" i="3"/>
  <c r="U165" i="3"/>
  <c r="Q165" i="3"/>
  <c r="M165" i="3"/>
  <c r="BF165" i="3"/>
  <c r="BB165" i="3"/>
  <c r="AX165" i="3"/>
  <c r="AT165" i="3"/>
  <c r="AP165" i="3"/>
  <c r="AL165" i="3"/>
  <c r="AH165" i="3"/>
  <c r="AD165" i="3"/>
  <c r="Z165" i="3"/>
  <c r="V165" i="3"/>
  <c r="R165" i="3"/>
  <c r="BF167" i="3"/>
  <c r="BB167" i="3"/>
  <c r="AX167" i="3"/>
  <c r="AT167" i="3"/>
  <c r="AP167" i="3"/>
  <c r="AL167" i="3"/>
  <c r="AH167" i="3"/>
  <c r="AD167" i="3"/>
  <c r="Z167" i="3"/>
  <c r="V167" i="3"/>
  <c r="BK167" i="3" s="1"/>
  <c r="R167" i="3"/>
  <c r="N167" i="3"/>
  <c r="BG167" i="3"/>
  <c r="BC167" i="3"/>
  <c r="AY167" i="3"/>
  <c r="AU167" i="3"/>
  <c r="AQ167" i="3"/>
  <c r="AM167" i="3"/>
  <c r="AI167" i="3"/>
  <c r="AE167" i="3"/>
  <c r="AA167" i="3"/>
  <c r="W167" i="3"/>
  <c r="S167" i="3"/>
  <c r="BM170" i="3"/>
  <c r="BJ170" i="3"/>
  <c r="BK170" i="3"/>
  <c r="BL172" i="3"/>
  <c r="BM172" i="3"/>
  <c r="BM174" i="3"/>
  <c r="BJ174" i="3"/>
  <c r="BK174" i="3"/>
  <c r="BG176" i="3"/>
  <c r="BC176" i="3"/>
  <c r="AY176" i="3"/>
  <c r="AU176" i="3"/>
  <c r="AQ176" i="3"/>
  <c r="AM176" i="3"/>
  <c r="AI176" i="3"/>
  <c r="AE176" i="3"/>
  <c r="AA176" i="3"/>
  <c r="W176" i="3"/>
  <c r="S176" i="3"/>
  <c r="O176" i="3"/>
  <c r="BH176" i="3"/>
  <c r="BD176" i="3"/>
  <c r="AZ176" i="3"/>
  <c r="AV176" i="3"/>
  <c r="AR176" i="3"/>
  <c r="AN176" i="3"/>
  <c r="AJ176" i="3"/>
  <c r="AF176" i="3"/>
  <c r="AB176" i="3"/>
  <c r="X176" i="3"/>
  <c r="T176" i="3"/>
  <c r="BM176" i="3" s="1"/>
  <c r="BM178" i="3"/>
  <c r="BJ178" i="3"/>
  <c r="BK178" i="3"/>
  <c r="BL180" i="3"/>
  <c r="BM180" i="3"/>
  <c r="BI181" i="3"/>
  <c r="BE181" i="3"/>
  <c r="BA181" i="3"/>
  <c r="AW181" i="3"/>
  <c r="AS181" i="3"/>
  <c r="AO181" i="3"/>
  <c r="AK181" i="3"/>
  <c r="AG181" i="3"/>
  <c r="AC181" i="3"/>
  <c r="Y181" i="3"/>
  <c r="U181" i="3"/>
  <c r="Q181" i="3"/>
  <c r="M181" i="3"/>
  <c r="BN181" i="3" s="1"/>
  <c r="BF181" i="3"/>
  <c r="BB181" i="3"/>
  <c r="AX181" i="3"/>
  <c r="AT181" i="3"/>
  <c r="AP181" i="3"/>
  <c r="AL181" i="3"/>
  <c r="AH181" i="3"/>
  <c r="AD181" i="3"/>
  <c r="Z181" i="3"/>
  <c r="V181" i="3"/>
  <c r="BK181" i="3" s="1"/>
  <c r="R181" i="3"/>
  <c r="BF183" i="3"/>
  <c r="BB183" i="3"/>
  <c r="AX183" i="3"/>
  <c r="AT183" i="3"/>
  <c r="AP183" i="3"/>
  <c r="AL183" i="3"/>
  <c r="AH183" i="3"/>
  <c r="AD183" i="3"/>
  <c r="Z183" i="3"/>
  <c r="V183" i="3"/>
  <c r="R183" i="3"/>
  <c r="N183" i="3"/>
  <c r="BG183" i="3"/>
  <c r="BC183" i="3"/>
  <c r="AY183" i="3"/>
  <c r="AU183" i="3"/>
  <c r="AQ183" i="3"/>
  <c r="AM183" i="3"/>
  <c r="AI183" i="3"/>
  <c r="AE183" i="3"/>
  <c r="AA183" i="3"/>
  <c r="W183" i="3"/>
  <c r="S183" i="3"/>
  <c r="BM183" i="3" s="1"/>
  <c r="BN185" i="3"/>
  <c r="BK185" i="3"/>
  <c r="BJ185" i="3"/>
  <c r="BL186" i="3"/>
  <c r="BN187" i="3"/>
  <c r="BL188" i="3"/>
  <c r="BM188" i="3"/>
  <c r="BN189" i="3"/>
  <c r="BK189" i="3"/>
  <c r="BJ189" i="3"/>
  <c r="BL190" i="3"/>
  <c r="N192" i="3"/>
  <c r="P192" i="3"/>
  <c r="R192" i="3"/>
  <c r="T192" i="3"/>
  <c r="V192" i="3"/>
  <c r="X192" i="3"/>
  <c r="Z192" i="3"/>
  <c r="AB192" i="3"/>
  <c r="AD192" i="3"/>
  <c r="AF192" i="3"/>
  <c r="AH192" i="3"/>
  <c r="AJ192" i="3"/>
  <c r="AL192" i="3"/>
  <c r="AN192" i="3"/>
  <c r="AP192" i="3"/>
  <c r="AR192" i="3"/>
  <c r="AT192" i="3"/>
  <c r="AV192" i="3"/>
  <c r="AX192" i="3"/>
  <c r="AZ192" i="3"/>
  <c r="BB192" i="3"/>
  <c r="BD192" i="3"/>
  <c r="BF192" i="3"/>
  <c r="BH192" i="3"/>
  <c r="M192" i="3"/>
  <c r="O192" i="3"/>
  <c r="Q192" i="3"/>
  <c r="S192" i="3"/>
  <c r="U192" i="3"/>
  <c r="W192" i="3"/>
  <c r="Y192" i="3"/>
  <c r="AA192" i="3"/>
  <c r="AC192" i="3"/>
  <c r="AE192" i="3"/>
  <c r="AG192" i="3"/>
  <c r="AI192" i="3"/>
  <c r="AK192" i="3"/>
  <c r="AM192" i="3"/>
  <c r="AO192" i="3"/>
  <c r="AQ192" i="3"/>
  <c r="AS192" i="3"/>
  <c r="AU192" i="3"/>
  <c r="AW192" i="3"/>
  <c r="AY192" i="3"/>
  <c r="BA192" i="3"/>
  <c r="BC192" i="3"/>
  <c r="BE192" i="3"/>
  <c r="BG192" i="3"/>
  <c r="BI192" i="3"/>
  <c r="N193" i="3"/>
  <c r="P193" i="3"/>
  <c r="R193" i="3"/>
  <c r="T193" i="3"/>
  <c r="V193" i="3"/>
  <c r="X193" i="3"/>
  <c r="Z193" i="3"/>
  <c r="AB193" i="3"/>
  <c r="AD193" i="3"/>
  <c r="AF193" i="3"/>
  <c r="AH193" i="3"/>
  <c r="AJ193" i="3"/>
  <c r="AL193" i="3"/>
  <c r="AN193" i="3"/>
  <c r="AP193" i="3"/>
  <c r="AR193" i="3"/>
  <c r="AT193" i="3"/>
  <c r="AV193" i="3"/>
  <c r="AX193" i="3"/>
  <c r="AZ193" i="3"/>
  <c r="BB193" i="3"/>
  <c r="BD193" i="3"/>
  <c r="BF193" i="3"/>
  <c r="BH193" i="3"/>
  <c r="M193" i="3"/>
  <c r="O193" i="3"/>
  <c r="Q193" i="3"/>
  <c r="S193" i="3"/>
  <c r="U193" i="3"/>
  <c r="W193" i="3"/>
  <c r="Y193" i="3"/>
  <c r="AA193" i="3"/>
  <c r="AC193" i="3"/>
  <c r="AE193" i="3"/>
  <c r="AG193" i="3"/>
  <c r="AI193" i="3"/>
  <c r="AK193" i="3"/>
  <c r="AM193" i="3"/>
  <c r="AO193" i="3"/>
  <c r="AQ193" i="3"/>
  <c r="AS193" i="3"/>
  <c r="AU193" i="3"/>
  <c r="AW193" i="3"/>
  <c r="AY193" i="3"/>
  <c r="BA193" i="3"/>
  <c r="BC193" i="3"/>
  <c r="BE193" i="3"/>
  <c r="BG193" i="3"/>
  <c r="BI193" i="3"/>
  <c r="M194" i="3"/>
  <c r="O194" i="3"/>
  <c r="Q194" i="3"/>
  <c r="S194" i="3"/>
  <c r="U194" i="3"/>
  <c r="W194" i="3"/>
  <c r="Y194" i="3"/>
  <c r="AA194" i="3"/>
  <c r="AC194" i="3"/>
  <c r="AE194" i="3"/>
  <c r="AG194" i="3"/>
  <c r="AI194" i="3"/>
  <c r="AK194" i="3"/>
  <c r="AM194" i="3"/>
  <c r="AO194" i="3"/>
  <c r="AQ194" i="3"/>
  <c r="AS194" i="3"/>
  <c r="AU194" i="3"/>
  <c r="AW194" i="3"/>
  <c r="AY194" i="3"/>
  <c r="BA194" i="3"/>
  <c r="BC194" i="3"/>
  <c r="BE194" i="3"/>
  <c r="BG194" i="3"/>
  <c r="BI194" i="3"/>
  <c r="N194" i="3"/>
  <c r="P194" i="3"/>
  <c r="BN194" i="3" s="1"/>
  <c r="R194" i="3"/>
  <c r="T194" i="3"/>
  <c r="V194" i="3"/>
  <c r="X194" i="3"/>
  <c r="Z194" i="3"/>
  <c r="AB194" i="3"/>
  <c r="AD194" i="3"/>
  <c r="AF194" i="3"/>
  <c r="AH194" i="3"/>
  <c r="AJ194" i="3"/>
  <c r="AL194" i="3"/>
  <c r="AN194" i="3"/>
  <c r="AP194" i="3"/>
  <c r="AR194" i="3"/>
  <c r="AT194" i="3"/>
  <c r="AV194" i="3"/>
  <c r="AX194" i="3"/>
  <c r="AZ194" i="3"/>
  <c r="BB194" i="3"/>
  <c r="BD194" i="3"/>
  <c r="BF194" i="3"/>
  <c r="BH194" i="3"/>
  <c r="M195" i="3"/>
  <c r="O195" i="3"/>
  <c r="Q195" i="3"/>
  <c r="S195" i="3"/>
  <c r="U195" i="3"/>
  <c r="W195" i="3"/>
  <c r="Y195" i="3"/>
  <c r="AA195" i="3"/>
  <c r="AC195" i="3"/>
  <c r="AE195" i="3"/>
  <c r="AG195" i="3"/>
  <c r="AI195" i="3"/>
  <c r="AK195" i="3"/>
  <c r="AM195" i="3"/>
  <c r="AO195" i="3"/>
  <c r="AQ195" i="3"/>
  <c r="AS195" i="3"/>
  <c r="AU195" i="3"/>
  <c r="AW195" i="3"/>
  <c r="AY195" i="3"/>
  <c r="BA195" i="3"/>
  <c r="BC195" i="3"/>
  <c r="BE195" i="3"/>
  <c r="BG195" i="3"/>
  <c r="BI195" i="3"/>
  <c r="N195" i="3"/>
  <c r="P195" i="3"/>
  <c r="R195" i="3"/>
  <c r="T195" i="3"/>
  <c r="V195" i="3"/>
  <c r="X195" i="3"/>
  <c r="Z195" i="3"/>
  <c r="AB195" i="3"/>
  <c r="AD195" i="3"/>
  <c r="AF195" i="3"/>
  <c r="AH195" i="3"/>
  <c r="AJ195" i="3"/>
  <c r="AL195" i="3"/>
  <c r="AN195" i="3"/>
  <c r="AP195" i="3"/>
  <c r="AR195" i="3"/>
  <c r="AT195" i="3"/>
  <c r="AV195" i="3"/>
  <c r="AX195" i="3"/>
  <c r="AZ195" i="3"/>
  <c r="BB195" i="3"/>
  <c r="BD195" i="3"/>
  <c r="BF195" i="3"/>
  <c r="BH195" i="3"/>
  <c r="N196" i="3"/>
  <c r="P196" i="3"/>
  <c r="R196" i="3"/>
  <c r="T196" i="3"/>
  <c r="V196" i="3"/>
  <c r="X196" i="3"/>
  <c r="Z196" i="3"/>
  <c r="AB196" i="3"/>
  <c r="AD196" i="3"/>
  <c r="AF196" i="3"/>
  <c r="AH196" i="3"/>
  <c r="AJ196" i="3"/>
  <c r="AL196" i="3"/>
  <c r="AN196" i="3"/>
  <c r="AP196" i="3"/>
  <c r="AR196" i="3"/>
  <c r="AT196" i="3"/>
  <c r="AV196" i="3"/>
  <c r="AX196" i="3"/>
  <c r="AZ196" i="3"/>
  <c r="BB196" i="3"/>
  <c r="BD196" i="3"/>
  <c r="BF196" i="3"/>
  <c r="BH196" i="3"/>
  <c r="M196" i="3"/>
  <c r="O196" i="3"/>
  <c r="Q196" i="3"/>
  <c r="S196" i="3"/>
  <c r="U196" i="3"/>
  <c r="W196" i="3"/>
  <c r="Y196" i="3"/>
  <c r="AA196" i="3"/>
  <c r="AC196" i="3"/>
  <c r="AE196" i="3"/>
  <c r="AG196" i="3"/>
  <c r="AI196" i="3"/>
  <c r="AK196" i="3"/>
  <c r="AM196" i="3"/>
  <c r="AO196" i="3"/>
  <c r="AQ196" i="3"/>
  <c r="AS196" i="3"/>
  <c r="AU196" i="3"/>
  <c r="AW196" i="3"/>
  <c r="AY196" i="3"/>
  <c r="BA196" i="3"/>
  <c r="BC196" i="3"/>
  <c r="BE196" i="3"/>
  <c r="BG196" i="3"/>
  <c r="BI196" i="3"/>
  <c r="N197" i="3"/>
  <c r="P197" i="3"/>
  <c r="R197" i="3"/>
  <c r="T197" i="3"/>
  <c r="V197" i="3"/>
  <c r="X197" i="3"/>
  <c r="Z197" i="3"/>
  <c r="AB197" i="3"/>
  <c r="AD197" i="3"/>
  <c r="AF197" i="3"/>
  <c r="AH197" i="3"/>
  <c r="AJ197" i="3"/>
  <c r="AL197" i="3"/>
  <c r="AN197" i="3"/>
  <c r="AP197" i="3"/>
  <c r="AR197" i="3"/>
  <c r="AT197" i="3"/>
  <c r="AV197" i="3"/>
  <c r="AX197" i="3"/>
  <c r="AZ197" i="3"/>
  <c r="BB197" i="3"/>
  <c r="BD197" i="3"/>
  <c r="BF197" i="3"/>
  <c r="BH197" i="3"/>
  <c r="M197" i="3"/>
  <c r="O197" i="3"/>
  <c r="Q197" i="3"/>
  <c r="S197" i="3"/>
  <c r="U197" i="3"/>
  <c r="W197" i="3"/>
  <c r="Y197" i="3"/>
  <c r="AA197" i="3"/>
  <c r="AC197" i="3"/>
  <c r="AE197" i="3"/>
  <c r="AG197" i="3"/>
  <c r="AI197" i="3"/>
  <c r="AK197" i="3"/>
  <c r="AM197" i="3"/>
  <c r="AO197" i="3"/>
  <c r="AQ197" i="3"/>
  <c r="AS197" i="3"/>
  <c r="AU197" i="3"/>
  <c r="AW197" i="3"/>
  <c r="AY197" i="3"/>
  <c r="BA197" i="3"/>
  <c r="BC197" i="3"/>
  <c r="BE197" i="3"/>
  <c r="BG197" i="3"/>
  <c r="BI197" i="3"/>
  <c r="M198" i="3"/>
  <c r="O198" i="3"/>
  <c r="Q198" i="3"/>
  <c r="S198" i="3"/>
  <c r="U198" i="3"/>
  <c r="W198" i="3"/>
  <c r="Y198" i="3"/>
  <c r="AA198" i="3"/>
  <c r="AC198" i="3"/>
  <c r="AE198" i="3"/>
  <c r="AG198" i="3"/>
  <c r="AI198" i="3"/>
  <c r="AK198" i="3"/>
  <c r="AM198" i="3"/>
  <c r="AO198" i="3"/>
  <c r="AQ198" i="3"/>
  <c r="AS198" i="3"/>
  <c r="AU198" i="3"/>
  <c r="AW198" i="3"/>
  <c r="AY198" i="3"/>
  <c r="BA198" i="3"/>
  <c r="BC198" i="3"/>
  <c r="BE198" i="3"/>
  <c r="BG198" i="3"/>
  <c r="BI198" i="3"/>
  <c r="N198" i="3"/>
  <c r="P198" i="3"/>
  <c r="R198" i="3"/>
  <c r="T198" i="3"/>
  <c r="V198" i="3"/>
  <c r="X198" i="3"/>
  <c r="Z198" i="3"/>
  <c r="AB198" i="3"/>
  <c r="AD198" i="3"/>
  <c r="AF198" i="3"/>
  <c r="AH198" i="3"/>
  <c r="AJ198" i="3"/>
  <c r="AL198" i="3"/>
  <c r="AN198" i="3"/>
  <c r="AP198" i="3"/>
  <c r="AR198" i="3"/>
  <c r="AT198" i="3"/>
  <c r="AV198" i="3"/>
  <c r="AX198" i="3"/>
  <c r="AZ198" i="3"/>
  <c r="BB198" i="3"/>
  <c r="BD198" i="3"/>
  <c r="BF198" i="3"/>
  <c r="BH198" i="3"/>
  <c r="M199" i="3"/>
  <c r="O199" i="3"/>
  <c r="Q199" i="3"/>
  <c r="S199" i="3"/>
  <c r="U199" i="3"/>
  <c r="W199" i="3"/>
  <c r="Y199" i="3"/>
  <c r="AA199" i="3"/>
  <c r="AC199" i="3"/>
  <c r="AE199" i="3"/>
  <c r="AG199" i="3"/>
  <c r="AI199" i="3"/>
  <c r="AK199" i="3"/>
  <c r="AM199" i="3"/>
  <c r="AO199" i="3"/>
  <c r="AQ199" i="3"/>
  <c r="AS199" i="3"/>
  <c r="AU199" i="3"/>
  <c r="AW199" i="3"/>
  <c r="AY199" i="3"/>
  <c r="BA199" i="3"/>
  <c r="BC199" i="3"/>
  <c r="BE199" i="3"/>
  <c r="BG199" i="3"/>
  <c r="BI199" i="3"/>
  <c r="N199" i="3"/>
  <c r="P199" i="3"/>
  <c r="R199" i="3"/>
  <c r="T199" i="3"/>
  <c r="V199" i="3"/>
  <c r="X199" i="3"/>
  <c r="Z199" i="3"/>
  <c r="AB199" i="3"/>
  <c r="AD199" i="3"/>
  <c r="AF199" i="3"/>
  <c r="AH199" i="3"/>
  <c r="AJ199" i="3"/>
  <c r="AL199" i="3"/>
  <c r="AN199" i="3"/>
  <c r="AP199" i="3"/>
  <c r="AR199" i="3"/>
  <c r="AT199" i="3"/>
  <c r="AV199" i="3"/>
  <c r="AX199" i="3"/>
  <c r="AZ199" i="3"/>
  <c r="BB199" i="3"/>
  <c r="BD199" i="3"/>
  <c r="BF199" i="3"/>
  <c r="BH199" i="3"/>
  <c r="N200" i="3"/>
  <c r="P200" i="3"/>
  <c r="R200" i="3"/>
  <c r="T200" i="3"/>
  <c r="V200" i="3"/>
  <c r="X200" i="3"/>
  <c r="Z200" i="3"/>
  <c r="AB200" i="3"/>
  <c r="AD200" i="3"/>
  <c r="AF200" i="3"/>
  <c r="AH200" i="3"/>
  <c r="AJ200" i="3"/>
  <c r="AL200" i="3"/>
  <c r="AN200" i="3"/>
  <c r="AP200" i="3"/>
  <c r="AR200" i="3"/>
  <c r="AT200" i="3"/>
  <c r="AV200" i="3"/>
  <c r="AX200" i="3"/>
  <c r="AZ200" i="3"/>
  <c r="BB200" i="3"/>
  <c r="BD200" i="3"/>
  <c r="BF200" i="3"/>
  <c r="BH200" i="3"/>
  <c r="M200" i="3"/>
  <c r="O200" i="3"/>
  <c r="Q200" i="3"/>
  <c r="S200" i="3"/>
  <c r="U200" i="3"/>
  <c r="W200" i="3"/>
  <c r="Y200" i="3"/>
  <c r="AA200" i="3"/>
  <c r="AC200" i="3"/>
  <c r="AE200" i="3"/>
  <c r="AG200" i="3"/>
  <c r="AI200" i="3"/>
  <c r="AK200" i="3"/>
  <c r="AM200" i="3"/>
  <c r="AO200" i="3"/>
  <c r="AQ200" i="3"/>
  <c r="AS200" i="3"/>
  <c r="AU200" i="3"/>
  <c r="AW200" i="3"/>
  <c r="BA200" i="3"/>
  <c r="BE200" i="3"/>
  <c r="BI200" i="3"/>
  <c r="AY200" i="3"/>
  <c r="BC200" i="3"/>
  <c r="BG200" i="3"/>
  <c r="N201" i="3"/>
  <c r="P201" i="3"/>
  <c r="R201" i="3"/>
  <c r="T201" i="3"/>
  <c r="V201" i="3"/>
  <c r="X201" i="3"/>
  <c r="Z201" i="3"/>
  <c r="AB201" i="3"/>
  <c r="AD201" i="3"/>
  <c r="AF201" i="3"/>
  <c r="AH201" i="3"/>
  <c r="AJ201" i="3"/>
  <c r="AL201" i="3"/>
  <c r="AN201" i="3"/>
  <c r="AP201" i="3"/>
  <c r="AR201" i="3"/>
  <c r="AT201" i="3"/>
  <c r="AV201" i="3"/>
  <c r="AX201" i="3"/>
  <c r="AZ201" i="3"/>
  <c r="BB201" i="3"/>
  <c r="BD201" i="3"/>
  <c r="BF201" i="3"/>
  <c r="BH201" i="3"/>
  <c r="O201" i="3"/>
  <c r="S201" i="3"/>
  <c r="W201" i="3"/>
  <c r="AA201" i="3"/>
  <c r="AE201" i="3"/>
  <c r="AI201" i="3"/>
  <c r="AM201" i="3"/>
  <c r="AQ201" i="3"/>
  <c r="AU201" i="3"/>
  <c r="AY201" i="3"/>
  <c r="BC201" i="3"/>
  <c r="BG201" i="3"/>
  <c r="M201" i="3"/>
  <c r="Q201" i="3"/>
  <c r="U201" i="3"/>
  <c r="Y201" i="3"/>
  <c r="AC201" i="3"/>
  <c r="AG201" i="3"/>
  <c r="AK201" i="3"/>
  <c r="AO201" i="3"/>
  <c r="AS201" i="3"/>
  <c r="AW201" i="3"/>
  <c r="BA201" i="3"/>
  <c r="BE201" i="3"/>
  <c r="BI201" i="3"/>
  <c r="M202" i="3"/>
  <c r="O202" i="3"/>
  <c r="Q202" i="3"/>
  <c r="S202" i="3"/>
  <c r="U202" i="3"/>
  <c r="W202" i="3"/>
  <c r="Y202" i="3"/>
  <c r="AA202" i="3"/>
  <c r="AC202" i="3"/>
  <c r="AE202" i="3"/>
  <c r="AG202" i="3"/>
  <c r="AI202" i="3"/>
  <c r="AK202" i="3"/>
  <c r="AM202" i="3"/>
  <c r="AO202" i="3"/>
  <c r="AQ202" i="3"/>
  <c r="AS202" i="3"/>
  <c r="AU202" i="3"/>
  <c r="AW202" i="3"/>
  <c r="AY202" i="3"/>
  <c r="BA202" i="3"/>
  <c r="BC202" i="3"/>
  <c r="BE202" i="3"/>
  <c r="BG202" i="3"/>
  <c r="BI202" i="3"/>
  <c r="P202" i="3"/>
  <c r="T202" i="3"/>
  <c r="X202" i="3"/>
  <c r="AB202" i="3"/>
  <c r="AF202" i="3"/>
  <c r="AJ202" i="3"/>
  <c r="AN202" i="3"/>
  <c r="AR202" i="3"/>
  <c r="AV202" i="3"/>
  <c r="AZ202" i="3"/>
  <c r="BD202" i="3"/>
  <c r="BH202" i="3"/>
  <c r="N202" i="3"/>
  <c r="R202" i="3"/>
  <c r="V202" i="3"/>
  <c r="Z202" i="3"/>
  <c r="AD202" i="3"/>
  <c r="AH202" i="3"/>
  <c r="AL202" i="3"/>
  <c r="AP202" i="3"/>
  <c r="AT202" i="3"/>
  <c r="AX202" i="3"/>
  <c r="BB202" i="3"/>
  <c r="BF202" i="3"/>
  <c r="N203" i="3"/>
  <c r="P203" i="3"/>
  <c r="R203" i="3"/>
  <c r="T203" i="3"/>
  <c r="V203" i="3"/>
  <c r="X203" i="3"/>
  <c r="Z203" i="3"/>
  <c r="AB203" i="3"/>
  <c r="AD203" i="3"/>
  <c r="AF203" i="3"/>
  <c r="AH203" i="3"/>
  <c r="AJ203" i="3"/>
  <c r="AL203" i="3"/>
  <c r="AN203" i="3"/>
  <c r="AP203" i="3"/>
  <c r="AR203" i="3"/>
  <c r="AT203" i="3"/>
  <c r="AV203" i="3"/>
  <c r="AX203" i="3"/>
  <c r="AZ203" i="3"/>
  <c r="BB203" i="3"/>
  <c r="BD203" i="3"/>
  <c r="BF203" i="3"/>
  <c r="BH203" i="3"/>
  <c r="M203" i="3"/>
  <c r="Q203" i="3"/>
  <c r="U203" i="3"/>
  <c r="Y203" i="3"/>
  <c r="AC203" i="3"/>
  <c r="AG203" i="3"/>
  <c r="AK203" i="3"/>
  <c r="AO203" i="3"/>
  <c r="AS203" i="3"/>
  <c r="AW203" i="3"/>
  <c r="BA203" i="3"/>
  <c r="BE203" i="3"/>
  <c r="BI203" i="3"/>
  <c r="O203" i="3"/>
  <c r="S203" i="3"/>
  <c r="W203" i="3"/>
  <c r="AA203" i="3"/>
  <c r="AE203" i="3"/>
  <c r="AI203" i="3"/>
  <c r="AM203" i="3"/>
  <c r="AQ203" i="3"/>
  <c r="AU203" i="3"/>
  <c r="AY203" i="3"/>
  <c r="BC203" i="3"/>
  <c r="BG203" i="3"/>
  <c r="N205" i="3"/>
  <c r="P205" i="3"/>
  <c r="R205" i="3"/>
  <c r="T205" i="3"/>
  <c r="V205" i="3"/>
  <c r="X205" i="3"/>
  <c r="Z205" i="3"/>
  <c r="AB205" i="3"/>
  <c r="AD205" i="3"/>
  <c r="AF205" i="3"/>
  <c r="AH205" i="3"/>
  <c r="AJ205" i="3"/>
  <c r="AL205" i="3"/>
  <c r="AN205" i="3"/>
  <c r="AP205" i="3"/>
  <c r="AR205" i="3"/>
  <c r="AT205" i="3"/>
  <c r="AV205" i="3"/>
  <c r="AX205" i="3"/>
  <c r="AZ205" i="3"/>
  <c r="BB205" i="3"/>
  <c r="BD205" i="3"/>
  <c r="BF205" i="3"/>
  <c r="O205" i="3"/>
  <c r="S205" i="3"/>
  <c r="W205" i="3"/>
  <c r="AA205" i="3"/>
  <c r="AE205" i="3"/>
  <c r="AI205" i="3"/>
  <c r="AM205" i="3"/>
  <c r="AQ205" i="3"/>
  <c r="AU205" i="3"/>
  <c r="AY205" i="3"/>
  <c r="BC205" i="3"/>
  <c r="BG205" i="3"/>
  <c r="BI205" i="3"/>
  <c r="M205" i="3"/>
  <c r="Q205" i="3"/>
  <c r="U205" i="3"/>
  <c r="Y205" i="3"/>
  <c r="AC205" i="3"/>
  <c r="AG205" i="3"/>
  <c r="AK205" i="3"/>
  <c r="AO205" i="3"/>
  <c r="AS205" i="3"/>
  <c r="AW205" i="3"/>
  <c r="BA205" i="3"/>
  <c r="BE205" i="3"/>
  <c r="BH205" i="3"/>
  <c r="N207" i="3"/>
  <c r="P207" i="3"/>
  <c r="R207" i="3"/>
  <c r="T207" i="3"/>
  <c r="V207" i="3"/>
  <c r="X207" i="3"/>
  <c r="Z207" i="3"/>
  <c r="AB207" i="3"/>
  <c r="AD207" i="3"/>
  <c r="AF207" i="3"/>
  <c r="AH207" i="3"/>
  <c r="AJ207" i="3"/>
  <c r="AL207" i="3"/>
  <c r="AN207" i="3"/>
  <c r="AP207" i="3"/>
  <c r="AR207" i="3"/>
  <c r="AT207" i="3"/>
  <c r="AV207" i="3"/>
  <c r="AX207" i="3"/>
  <c r="AZ207" i="3"/>
  <c r="BB207" i="3"/>
  <c r="BD207" i="3"/>
  <c r="BF207" i="3"/>
  <c r="BH207" i="3"/>
  <c r="M207" i="3"/>
  <c r="O207" i="3"/>
  <c r="Q207" i="3"/>
  <c r="S207" i="3"/>
  <c r="U207" i="3"/>
  <c r="W207" i="3"/>
  <c r="Y207" i="3"/>
  <c r="AA207" i="3"/>
  <c r="AC207" i="3"/>
  <c r="AE207" i="3"/>
  <c r="AG207" i="3"/>
  <c r="AI207" i="3"/>
  <c r="AK207" i="3"/>
  <c r="AM207" i="3"/>
  <c r="AO207" i="3"/>
  <c r="AQ207" i="3"/>
  <c r="AS207" i="3"/>
  <c r="AU207" i="3"/>
  <c r="AW207" i="3"/>
  <c r="AY207" i="3"/>
  <c r="BA207" i="3"/>
  <c r="BC207" i="3"/>
  <c r="BE207" i="3"/>
  <c r="BG207" i="3"/>
  <c r="BI207" i="3"/>
  <c r="M209" i="3"/>
  <c r="O209" i="3"/>
  <c r="Q209" i="3"/>
  <c r="S209" i="3"/>
  <c r="U209" i="3"/>
  <c r="W209" i="3"/>
  <c r="Y209" i="3"/>
  <c r="AA209" i="3"/>
  <c r="AC209" i="3"/>
  <c r="AE209" i="3"/>
  <c r="AG209" i="3"/>
  <c r="AI209" i="3"/>
  <c r="AK209" i="3"/>
  <c r="AM209" i="3"/>
  <c r="AO209" i="3"/>
  <c r="AQ209" i="3"/>
  <c r="AS209" i="3"/>
  <c r="AU209" i="3"/>
  <c r="AW209" i="3"/>
  <c r="AY209" i="3"/>
  <c r="BA209" i="3"/>
  <c r="BC209" i="3"/>
  <c r="BE209" i="3"/>
  <c r="BG209" i="3"/>
  <c r="BI209" i="3"/>
  <c r="N209" i="3"/>
  <c r="P209" i="3"/>
  <c r="R209" i="3"/>
  <c r="T209" i="3"/>
  <c r="V209" i="3"/>
  <c r="X209" i="3"/>
  <c r="Z209" i="3"/>
  <c r="AB209" i="3"/>
  <c r="AD209" i="3"/>
  <c r="AF209" i="3"/>
  <c r="AH209" i="3"/>
  <c r="AJ209" i="3"/>
  <c r="AL209" i="3"/>
  <c r="AN209" i="3"/>
  <c r="AP209" i="3"/>
  <c r="AR209" i="3"/>
  <c r="AT209" i="3"/>
  <c r="AV209" i="3"/>
  <c r="AX209" i="3"/>
  <c r="AZ209" i="3"/>
  <c r="BB209" i="3"/>
  <c r="BD209" i="3"/>
  <c r="BF209" i="3"/>
  <c r="BH209" i="3"/>
  <c r="M211" i="3"/>
  <c r="O211" i="3"/>
  <c r="Q211" i="3"/>
  <c r="S211" i="3"/>
  <c r="U211" i="3"/>
  <c r="W211" i="3"/>
  <c r="Y211" i="3"/>
  <c r="AA211" i="3"/>
  <c r="AC211" i="3"/>
  <c r="AE211" i="3"/>
  <c r="AG211" i="3"/>
  <c r="AI211" i="3"/>
  <c r="AK211" i="3"/>
  <c r="AM211" i="3"/>
  <c r="AO211" i="3"/>
  <c r="AQ211" i="3"/>
  <c r="AS211" i="3"/>
  <c r="AU211" i="3"/>
  <c r="AW211" i="3"/>
  <c r="AY211" i="3"/>
  <c r="BA211" i="3"/>
  <c r="BC211" i="3"/>
  <c r="BE211" i="3"/>
  <c r="BG211" i="3"/>
  <c r="BI211" i="3"/>
  <c r="N211" i="3"/>
  <c r="P211" i="3"/>
  <c r="R211" i="3"/>
  <c r="T211" i="3"/>
  <c r="V211" i="3"/>
  <c r="X211" i="3"/>
  <c r="Z211" i="3"/>
  <c r="AB211" i="3"/>
  <c r="AD211" i="3"/>
  <c r="AF211" i="3"/>
  <c r="AH211" i="3"/>
  <c r="AJ211" i="3"/>
  <c r="AL211" i="3"/>
  <c r="AN211" i="3"/>
  <c r="AP211" i="3"/>
  <c r="AR211" i="3"/>
  <c r="AT211" i="3"/>
  <c r="AV211" i="3"/>
  <c r="AX211" i="3"/>
  <c r="AZ211" i="3"/>
  <c r="BB211" i="3"/>
  <c r="BD211" i="3"/>
  <c r="BF211" i="3"/>
  <c r="BH211" i="3"/>
  <c r="M213" i="3"/>
  <c r="O213" i="3"/>
  <c r="Q213" i="3"/>
  <c r="S213" i="3"/>
  <c r="U213" i="3"/>
  <c r="W213" i="3"/>
  <c r="Y213" i="3"/>
  <c r="AA213" i="3"/>
  <c r="AC213" i="3"/>
  <c r="AE213" i="3"/>
  <c r="AG213" i="3"/>
  <c r="AI213" i="3"/>
  <c r="AK213" i="3"/>
  <c r="AM213" i="3"/>
  <c r="AO213" i="3"/>
  <c r="AQ213" i="3"/>
  <c r="AS213" i="3"/>
  <c r="AU213" i="3"/>
  <c r="AW213" i="3"/>
  <c r="AY213" i="3"/>
  <c r="BA213" i="3"/>
  <c r="BC213" i="3"/>
  <c r="BE213" i="3"/>
  <c r="BG213" i="3"/>
  <c r="BI213" i="3"/>
  <c r="N213" i="3"/>
  <c r="P213" i="3"/>
  <c r="R213" i="3"/>
  <c r="T213" i="3"/>
  <c r="V213" i="3"/>
  <c r="X213" i="3"/>
  <c r="Z213" i="3"/>
  <c r="AB213" i="3"/>
  <c r="AD213" i="3"/>
  <c r="AF213" i="3"/>
  <c r="AH213" i="3"/>
  <c r="AJ213" i="3"/>
  <c r="AL213" i="3"/>
  <c r="AN213" i="3"/>
  <c r="AP213" i="3"/>
  <c r="AR213" i="3"/>
  <c r="AT213" i="3"/>
  <c r="AV213" i="3"/>
  <c r="AX213" i="3"/>
  <c r="AZ213" i="3"/>
  <c r="BB213" i="3"/>
  <c r="BD213" i="3"/>
  <c r="BF213" i="3"/>
  <c r="BH213" i="3"/>
  <c r="N215" i="3"/>
  <c r="P215" i="3"/>
  <c r="R215" i="3"/>
  <c r="T215" i="3"/>
  <c r="V215" i="3"/>
  <c r="X215" i="3"/>
  <c r="Z215" i="3"/>
  <c r="AB215" i="3"/>
  <c r="AD215" i="3"/>
  <c r="AF215" i="3"/>
  <c r="AH215" i="3"/>
  <c r="AJ215" i="3"/>
  <c r="AL215" i="3"/>
  <c r="AN215" i="3"/>
  <c r="AP215" i="3"/>
  <c r="AR215" i="3"/>
  <c r="AT215" i="3"/>
  <c r="AV215" i="3"/>
  <c r="AX215" i="3"/>
  <c r="AZ215" i="3"/>
  <c r="BB215" i="3"/>
  <c r="BD215" i="3"/>
  <c r="BF215" i="3"/>
  <c r="BH215" i="3"/>
  <c r="M215" i="3"/>
  <c r="O215" i="3"/>
  <c r="Q215" i="3"/>
  <c r="S215" i="3"/>
  <c r="U215" i="3"/>
  <c r="W215" i="3"/>
  <c r="Y215" i="3"/>
  <c r="AA215" i="3"/>
  <c r="AC215" i="3"/>
  <c r="AE215" i="3"/>
  <c r="AG215" i="3"/>
  <c r="AI215" i="3"/>
  <c r="AK215" i="3"/>
  <c r="AM215" i="3"/>
  <c r="AO215" i="3"/>
  <c r="AQ215" i="3"/>
  <c r="AS215" i="3"/>
  <c r="AU215" i="3"/>
  <c r="AW215" i="3"/>
  <c r="AY215" i="3"/>
  <c r="BA215" i="3"/>
  <c r="BC215" i="3"/>
  <c r="BE215" i="3"/>
  <c r="BG215" i="3"/>
  <c r="BI215" i="3"/>
  <c r="N217" i="3"/>
  <c r="P217" i="3"/>
  <c r="R217" i="3"/>
  <c r="T217" i="3"/>
  <c r="V217" i="3"/>
  <c r="X217" i="3"/>
  <c r="Z217" i="3"/>
  <c r="AB217" i="3"/>
  <c r="AD217" i="3"/>
  <c r="AF217" i="3"/>
  <c r="AH217" i="3"/>
  <c r="AJ217" i="3"/>
  <c r="AL217" i="3"/>
  <c r="AN217" i="3"/>
  <c r="AP217" i="3"/>
  <c r="AR217" i="3"/>
  <c r="AT217" i="3"/>
  <c r="AV217" i="3"/>
  <c r="AX217" i="3"/>
  <c r="AZ217" i="3"/>
  <c r="BB217" i="3"/>
  <c r="BD217" i="3"/>
  <c r="BF217" i="3"/>
  <c r="BH217" i="3"/>
  <c r="M217" i="3"/>
  <c r="O217" i="3"/>
  <c r="Q217" i="3"/>
  <c r="S217" i="3"/>
  <c r="U217" i="3"/>
  <c r="W217" i="3"/>
  <c r="Y217" i="3"/>
  <c r="AA217" i="3"/>
  <c r="AC217" i="3"/>
  <c r="AE217" i="3"/>
  <c r="AG217" i="3"/>
  <c r="AI217" i="3"/>
  <c r="AK217" i="3"/>
  <c r="AM217" i="3"/>
  <c r="AO217" i="3"/>
  <c r="AQ217" i="3"/>
  <c r="AS217" i="3"/>
  <c r="AU217" i="3"/>
  <c r="AW217" i="3"/>
  <c r="AY217" i="3"/>
  <c r="BA217" i="3"/>
  <c r="BC217" i="3"/>
  <c r="BE217" i="3"/>
  <c r="BG217" i="3"/>
  <c r="BI217" i="3"/>
  <c r="M219" i="3"/>
  <c r="O219" i="3"/>
  <c r="Q219" i="3"/>
  <c r="S219" i="3"/>
  <c r="U219" i="3"/>
  <c r="W219" i="3"/>
  <c r="Y219" i="3"/>
  <c r="AA219" i="3"/>
  <c r="AC219" i="3"/>
  <c r="AE219" i="3"/>
  <c r="AG219" i="3"/>
  <c r="AI219" i="3"/>
  <c r="AK219" i="3"/>
  <c r="AM219" i="3"/>
  <c r="AO219" i="3"/>
  <c r="AQ219" i="3"/>
  <c r="AS219" i="3"/>
  <c r="AU219" i="3"/>
  <c r="AW219" i="3"/>
  <c r="AY219" i="3"/>
  <c r="BA219" i="3"/>
  <c r="BC219" i="3"/>
  <c r="BE219" i="3"/>
  <c r="BG219" i="3"/>
  <c r="BI219" i="3"/>
  <c r="N219" i="3"/>
  <c r="P219" i="3"/>
  <c r="R219" i="3"/>
  <c r="T219" i="3"/>
  <c r="V219" i="3"/>
  <c r="X219" i="3"/>
  <c r="Z219" i="3"/>
  <c r="AB219" i="3"/>
  <c r="AD219" i="3"/>
  <c r="AF219" i="3"/>
  <c r="AH219" i="3"/>
  <c r="AJ219" i="3"/>
  <c r="AL219" i="3"/>
  <c r="AN219" i="3"/>
  <c r="AP219" i="3"/>
  <c r="AR219" i="3"/>
  <c r="AT219" i="3"/>
  <c r="AV219" i="3"/>
  <c r="AX219" i="3"/>
  <c r="AZ219" i="3"/>
  <c r="BB219" i="3"/>
  <c r="BD219" i="3"/>
  <c r="BF219" i="3"/>
  <c r="BH219" i="3"/>
  <c r="N221" i="3"/>
  <c r="P221" i="3"/>
  <c r="R221" i="3"/>
  <c r="T221" i="3"/>
  <c r="V221" i="3"/>
  <c r="X221" i="3"/>
  <c r="Z221" i="3"/>
  <c r="AB221" i="3"/>
  <c r="AD221" i="3"/>
  <c r="AF221" i="3"/>
  <c r="AH221" i="3"/>
  <c r="AJ221" i="3"/>
  <c r="AL221" i="3"/>
  <c r="AN221" i="3"/>
  <c r="AP221" i="3"/>
  <c r="AR221" i="3"/>
  <c r="AT221" i="3"/>
  <c r="AV221" i="3"/>
  <c r="AX221" i="3"/>
  <c r="AZ221" i="3"/>
  <c r="BB221" i="3"/>
  <c r="BD221" i="3"/>
  <c r="BF221" i="3"/>
  <c r="BH221" i="3"/>
  <c r="M221" i="3"/>
  <c r="O221" i="3"/>
  <c r="Q221" i="3"/>
  <c r="S221" i="3"/>
  <c r="U221" i="3"/>
  <c r="W221" i="3"/>
  <c r="Y221" i="3"/>
  <c r="AA221" i="3"/>
  <c r="AC221" i="3"/>
  <c r="AE221" i="3"/>
  <c r="AG221" i="3"/>
  <c r="AI221" i="3"/>
  <c r="AK221" i="3"/>
  <c r="AM221" i="3"/>
  <c r="AO221" i="3"/>
  <c r="AQ221" i="3"/>
  <c r="AS221" i="3"/>
  <c r="AU221" i="3"/>
  <c r="AW221" i="3"/>
  <c r="AY221" i="3"/>
  <c r="BA221" i="3"/>
  <c r="BC221" i="3"/>
  <c r="BE221" i="3"/>
  <c r="BG221" i="3"/>
  <c r="BI221" i="3"/>
  <c r="N223" i="3"/>
  <c r="P223" i="3"/>
  <c r="R223" i="3"/>
  <c r="T223" i="3"/>
  <c r="V223" i="3"/>
  <c r="X223" i="3"/>
  <c r="Z223" i="3"/>
  <c r="AB223" i="3"/>
  <c r="AD223" i="3"/>
  <c r="AF223" i="3"/>
  <c r="AH223" i="3"/>
  <c r="AJ223" i="3"/>
  <c r="AL223" i="3"/>
  <c r="AN223" i="3"/>
  <c r="AP223" i="3"/>
  <c r="AR223" i="3"/>
  <c r="AT223" i="3"/>
  <c r="AV223" i="3"/>
  <c r="AX223" i="3"/>
  <c r="AZ223" i="3"/>
  <c r="BB223" i="3"/>
  <c r="BD223" i="3"/>
  <c r="BF223" i="3"/>
  <c r="BH223" i="3"/>
  <c r="M223" i="3"/>
  <c r="O223" i="3"/>
  <c r="Q223" i="3"/>
  <c r="S223" i="3"/>
  <c r="U223" i="3"/>
  <c r="W223" i="3"/>
  <c r="Y223" i="3"/>
  <c r="AA223" i="3"/>
  <c r="AC223" i="3"/>
  <c r="AE223" i="3"/>
  <c r="AG223" i="3"/>
  <c r="AI223" i="3"/>
  <c r="AK223" i="3"/>
  <c r="AM223" i="3"/>
  <c r="AO223" i="3"/>
  <c r="AQ223" i="3"/>
  <c r="AS223" i="3"/>
  <c r="AU223" i="3"/>
  <c r="AW223" i="3"/>
  <c r="AY223" i="3"/>
  <c r="BA223" i="3"/>
  <c r="BC223" i="3"/>
  <c r="BE223" i="3"/>
  <c r="BG223" i="3"/>
  <c r="BI223" i="3"/>
  <c r="M225" i="3"/>
  <c r="O225" i="3"/>
  <c r="Q225" i="3"/>
  <c r="S225" i="3"/>
  <c r="U225" i="3"/>
  <c r="W225" i="3"/>
  <c r="Y225" i="3"/>
  <c r="AA225" i="3"/>
  <c r="AC225" i="3"/>
  <c r="AE225" i="3"/>
  <c r="AG225" i="3"/>
  <c r="AI225" i="3"/>
  <c r="AK225" i="3"/>
  <c r="AM225" i="3"/>
  <c r="AO225" i="3"/>
  <c r="AQ225" i="3"/>
  <c r="AS225" i="3"/>
  <c r="AU225" i="3"/>
  <c r="AW225" i="3"/>
  <c r="AY225" i="3"/>
  <c r="BA225" i="3"/>
  <c r="BC225" i="3"/>
  <c r="BE225" i="3"/>
  <c r="BG225" i="3"/>
  <c r="BI225" i="3"/>
  <c r="N225" i="3"/>
  <c r="P225" i="3"/>
  <c r="R225" i="3"/>
  <c r="T225" i="3"/>
  <c r="V225" i="3"/>
  <c r="X225" i="3"/>
  <c r="Z225" i="3"/>
  <c r="AB225" i="3"/>
  <c r="AD225" i="3"/>
  <c r="AF225" i="3"/>
  <c r="AH225" i="3"/>
  <c r="AJ225" i="3"/>
  <c r="AL225" i="3"/>
  <c r="AN225" i="3"/>
  <c r="AP225" i="3"/>
  <c r="AR225" i="3"/>
  <c r="AT225" i="3"/>
  <c r="AV225" i="3"/>
  <c r="AX225" i="3"/>
  <c r="AZ225" i="3"/>
  <c r="BB225" i="3"/>
  <c r="BD225" i="3"/>
  <c r="BF225" i="3"/>
  <c r="BH225" i="3"/>
  <c r="N227" i="3"/>
  <c r="P227" i="3"/>
  <c r="R227" i="3"/>
  <c r="T227" i="3"/>
  <c r="V227" i="3"/>
  <c r="X227" i="3"/>
  <c r="Z227" i="3"/>
  <c r="AB227" i="3"/>
  <c r="AD227" i="3"/>
  <c r="AF227" i="3"/>
  <c r="AH227" i="3"/>
  <c r="AJ227" i="3"/>
  <c r="AL227" i="3"/>
  <c r="AN227" i="3"/>
  <c r="AP227" i="3"/>
  <c r="AR227" i="3"/>
  <c r="AT227" i="3"/>
  <c r="AV227" i="3"/>
  <c r="AX227" i="3"/>
  <c r="AZ227" i="3"/>
  <c r="BB227" i="3"/>
  <c r="BD227" i="3"/>
  <c r="BF227" i="3"/>
  <c r="BH227" i="3"/>
  <c r="M227" i="3"/>
  <c r="O227" i="3"/>
  <c r="Q227" i="3"/>
  <c r="S227" i="3"/>
  <c r="U227" i="3"/>
  <c r="W227" i="3"/>
  <c r="Y227" i="3"/>
  <c r="AA227" i="3"/>
  <c r="AC227" i="3"/>
  <c r="AE227" i="3"/>
  <c r="AG227" i="3"/>
  <c r="AI227" i="3"/>
  <c r="AK227" i="3"/>
  <c r="AM227" i="3"/>
  <c r="AO227" i="3"/>
  <c r="AQ227" i="3"/>
  <c r="AS227" i="3"/>
  <c r="AU227" i="3"/>
  <c r="AW227" i="3"/>
  <c r="AY227" i="3"/>
  <c r="BA227" i="3"/>
  <c r="BC227" i="3"/>
  <c r="BE227" i="3"/>
  <c r="BG227" i="3"/>
  <c r="BI227" i="3"/>
  <c r="M229" i="3"/>
  <c r="O229" i="3"/>
  <c r="Q229" i="3"/>
  <c r="S229" i="3"/>
  <c r="U229" i="3"/>
  <c r="W229" i="3"/>
  <c r="Y229" i="3"/>
  <c r="AA229" i="3"/>
  <c r="AC229" i="3"/>
  <c r="AE229" i="3"/>
  <c r="AG229" i="3"/>
  <c r="AI229" i="3"/>
  <c r="AK229" i="3"/>
  <c r="AM229" i="3"/>
  <c r="AO229" i="3"/>
  <c r="AQ229" i="3"/>
  <c r="AS229" i="3"/>
  <c r="AU229" i="3"/>
  <c r="AW229" i="3"/>
  <c r="AY229" i="3"/>
  <c r="BA229" i="3"/>
  <c r="BC229" i="3"/>
  <c r="BE229" i="3"/>
  <c r="BG229" i="3"/>
  <c r="BI229" i="3"/>
  <c r="N229" i="3"/>
  <c r="P229" i="3"/>
  <c r="R229" i="3"/>
  <c r="T229" i="3"/>
  <c r="V229" i="3"/>
  <c r="X229" i="3"/>
  <c r="Z229" i="3"/>
  <c r="AB229" i="3"/>
  <c r="AD229" i="3"/>
  <c r="AF229" i="3"/>
  <c r="AH229" i="3"/>
  <c r="AJ229" i="3"/>
  <c r="AL229" i="3"/>
  <c r="AN229" i="3"/>
  <c r="AP229" i="3"/>
  <c r="AR229" i="3"/>
  <c r="AT229" i="3"/>
  <c r="AV229" i="3"/>
  <c r="AX229" i="3"/>
  <c r="AZ229" i="3"/>
  <c r="BB229" i="3"/>
  <c r="BD229" i="3"/>
  <c r="BF229" i="3"/>
  <c r="BH229" i="3"/>
  <c r="N231" i="3"/>
  <c r="P231" i="3"/>
  <c r="R231" i="3"/>
  <c r="T231" i="3"/>
  <c r="V231" i="3"/>
  <c r="X231" i="3"/>
  <c r="Z231" i="3"/>
  <c r="AB231" i="3"/>
  <c r="AD231" i="3"/>
  <c r="AF231" i="3"/>
  <c r="AH231" i="3"/>
  <c r="AJ231" i="3"/>
  <c r="AL231" i="3"/>
  <c r="AN231" i="3"/>
  <c r="AP231" i="3"/>
  <c r="AR231" i="3"/>
  <c r="AT231" i="3"/>
  <c r="AV231" i="3"/>
  <c r="AX231" i="3"/>
  <c r="AZ231" i="3"/>
  <c r="BB231" i="3"/>
  <c r="BD231" i="3"/>
  <c r="BF231" i="3"/>
  <c r="BH231" i="3"/>
  <c r="M231" i="3"/>
  <c r="O231" i="3"/>
  <c r="Q231" i="3"/>
  <c r="S231" i="3"/>
  <c r="U231" i="3"/>
  <c r="W231" i="3"/>
  <c r="Y231" i="3"/>
  <c r="AA231" i="3"/>
  <c r="AC231" i="3"/>
  <c r="AE231" i="3"/>
  <c r="AG231" i="3"/>
  <c r="AI231" i="3"/>
  <c r="AK231" i="3"/>
  <c r="AM231" i="3"/>
  <c r="AO231" i="3"/>
  <c r="AQ231" i="3"/>
  <c r="AS231" i="3"/>
  <c r="AU231" i="3"/>
  <c r="AW231" i="3"/>
  <c r="AY231" i="3"/>
  <c r="BA231" i="3"/>
  <c r="BC231" i="3"/>
  <c r="BE231" i="3"/>
  <c r="BG231" i="3"/>
  <c r="BI231" i="3"/>
  <c r="M233" i="3"/>
  <c r="O233" i="3"/>
  <c r="Q233" i="3"/>
  <c r="S233" i="3"/>
  <c r="U233" i="3"/>
  <c r="W233" i="3"/>
  <c r="Y233" i="3"/>
  <c r="AA233" i="3"/>
  <c r="AC233" i="3"/>
  <c r="AE233" i="3"/>
  <c r="AG233" i="3"/>
  <c r="AI233" i="3"/>
  <c r="AK233" i="3"/>
  <c r="AM233" i="3"/>
  <c r="AO233" i="3"/>
  <c r="AQ233" i="3"/>
  <c r="AS233" i="3"/>
  <c r="AU233" i="3"/>
  <c r="AW233" i="3"/>
  <c r="AY233" i="3"/>
  <c r="BA233" i="3"/>
  <c r="BC233" i="3"/>
  <c r="BE233" i="3"/>
  <c r="BG233" i="3"/>
  <c r="BI233" i="3"/>
  <c r="N233" i="3"/>
  <c r="P233" i="3"/>
  <c r="R233" i="3"/>
  <c r="T233" i="3"/>
  <c r="V233" i="3"/>
  <c r="X233" i="3"/>
  <c r="Z233" i="3"/>
  <c r="AB233" i="3"/>
  <c r="AD233" i="3"/>
  <c r="AF233" i="3"/>
  <c r="AH233" i="3"/>
  <c r="AJ233" i="3"/>
  <c r="AL233" i="3"/>
  <c r="AN233" i="3"/>
  <c r="AP233" i="3"/>
  <c r="AR233" i="3"/>
  <c r="AT233" i="3"/>
  <c r="AV233" i="3"/>
  <c r="AX233" i="3"/>
  <c r="AZ233" i="3"/>
  <c r="BB233" i="3"/>
  <c r="BD233" i="3"/>
  <c r="BF233" i="3"/>
  <c r="BH233" i="3"/>
  <c r="N235" i="3"/>
  <c r="P235" i="3"/>
  <c r="R235" i="3"/>
  <c r="T235" i="3"/>
  <c r="V235" i="3"/>
  <c r="X235" i="3"/>
  <c r="Z235" i="3"/>
  <c r="AB235" i="3"/>
  <c r="AD235" i="3"/>
  <c r="AF235" i="3"/>
  <c r="AH235" i="3"/>
  <c r="AJ235" i="3"/>
  <c r="AL235" i="3"/>
  <c r="AN235" i="3"/>
  <c r="AP235" i="3"/>
  <c r="AR235" i="3"/>
  <c r="AT235" i="3"/>
  <c r="AV235" i="3"/>
  <c r="AX235" i="3"/>
  <c r="AZ235" i="3"/>
  <c r="BB235" i="3"/>
  <c r="BD235" i="3"/>
  <c r="BF235" i="3"/>
  <c r="BH235" i="3"/>
  <c r="M235" i="3"/>
  <c r="O235" i="3"/>
  <c r="Q235" i="3"/>
  <c r="S235" i="3"/>
  <c r="U235" i="3"/>
  <c r="W235" i="3"/>
  <c r="Y235" i="3"/>
  <c r="AA235" i="3"/>
  <c r="AC235" i="3"/>
  <c r="AE235" i="3"/>
  <c r="AG235" i="3"/>
  <c r="AI235" i="3"/>
  <c r="AK235" i="3"/>
  <c r="AM235" i="3"/>
  <c r="AO235" i="3"/>
  <c r="AQ235" i="3"/>
  <c r="AS235" i="3"/>
  <c r="AU235" i="3"/>
  <c r="AW235" i="3"/>
  <c r="AY235" i="3"/>
  <c r="BA235" i="3"/>
  <c r="BC235" i="3"/>
  <c r="BE235" i="3"/>
  <c r="BG235" i="3"/>
  <c r="BI235" i="3"/>
  <c r="M237" i="3"/>
  <c r="O237" i="3"/>
  <c r="Q237" i="3"/>
  <c r="S237" i="3"/>
  <c r="U237" i="3"/>
  <c r="W237" i="3"/>
  <c r="Y237" i="3"/>
  <c r="AA237" i="3"/>
  <c r="AC237" i="3"/>
  <c r="AE237" i="3"/>
  <c r="AG237" i="3"/>
  <c r="AI237" i="3"/>
  <c r="AK237" i="3"/>
  <c r="AM237" i="3"/>
  <c r="AO237" i="3"/>
  <c r="AQ237" i="3"/>
  <c r="AS237" i="3"/>
  <c r="AU237" i="3"/>
  <c r="AW237" i="3"/>
  <c r="AY237" i="3"/>
  <c r="BA237" i="3"/>
  <c r="BC237" i="3"/>
  <c r="BE237" i="3"/>
  <c r="BG237" i="3"/>
  <c r="BI237" i="3"/>
  <c r="N237" i="3"/>
  <c r="P237" i="3"/>
  <c r="R237" i="3"/>
  <c r="T237" i="3"/>
  <c r="V237" i="3"/>
  <c r="X237" i="3"/>
  <c r="Z237" i="3"/>
  <c r="AB237" i="3"/>
  <c r="AD237" i="3"/>
  <c r="AF237" i="3"/>
  <c r="AH237" i="3"/>
  <c r="AJ237" i="3"/>
  <c r="AL237" i="3"/>
  <c r="AN237" i="3"/>
  <c r="AP237" i="3"/>
  <c r="AR237" i="3"/>
  <c r="AT237" i="3"/>
  <c r="AV237" i="3"/>
  <c r="AX237" i="3"/>
  <c r="AZ237" i="3"/>
  <c r="BB237" i="3"/>
  <c r="BD237" i="3"/>
  <c r="BF237" i="3"/>
  <c r="BH237" i="3"/>
  <c r="N239" i="3"/>
  <c r="P239" i="3"/>
  <c r="R239" i="3"/>
  <c r="T239" i="3"/>
  <c r="V239" i="3"/>
  <c r="X239" i="3"/>
  <c r="Z239" i="3"/>
  <c r="AB239" i="3"/>
  <c r="AD239" i="3"/>
  <c r="AF239" i="3"/>
  <c r="AH239" i="3"/>
  <c r="AJ239" i="3"/>
  <c r="AL239" i="3"/>
  <c r="AN239" i="3"/>
  <c r="AP239" i="3"/>
  <c r="AR239" i="3"/>
  <c r="AT239" i="3"/>
  <c r="AV239" i="3"/>
  <c r="AX239" i="3"/>
  <c r="AZ239" i="3"/>
  <c r="BB239" i="3"/>
  <c r="BD239" i="3"/>
  <c r="BF239" i="3"/>
  <c r="BH239" i="3"/>
  <c r="M239" i="3"/>
  <c r="O239" i="3"/>
  <c r="Q239" i="3"/>
  <c r="S239" i="3"/>
  <c r="U239" i="3"/>
  <c r="W239" i="3"/>
  <c r="Y239" i="3"/>
  <c r="AA239" i="3"/>
  <c r="AC239" i="3"/>
  <c r="AE239" i="3"/>
  <c r="AG239" i="3"/>
  <c r="AI239" i="3"/>
  <c r="AK239" i="3"/>
  <c r="AM239" i="3"/>
  <c r="AO239" i="3"/>
  <c r="AQ239" i="3"/>
  <c r="AS239" i="3"/>
  <c r="AU239" i="3"/>
  <c r="AW239" i="3"/>
  <c r="AY239" i="3"/>
  <c r="BA239" i="3"/>
  <c r="BC239" i="3"/>
  <c r="BE239" i="3"/>
  <c r="BG239" i="3"/>
  <c r="BI239" i="3"/>
  <c r="M241" i="3"/>
  <c r="O241" i="3"/>
  <c r="Q241" i="3"/>
  <c r="S241" i="3"/>
  <c r="U241" i="3"/>
  <c r="W241" i="3"/>
  <c r="Y241" i="3"/>
  <c r="AA241" i="3"/>
  <c r="AC241" i="3"/>
  <c r="AE241" i="3"/>
  <c r="AG241" i="3"/>
  <c r="AI241" i="3"/>
  <c r="AK241" i="3"/>
  <c r="AM241" i="3"/>
  <c r="AO241" i="3"/>
  <c r="AQ241" i="3"/>
  <c r="AS241" i="3"/>
  <c r="AU241" i="3"/>
  <c r="AW241" i="3"/>
  <c r="AY241" i="3"/>
  <c r="BA241" i="3"/>
  <c r="BC241" i="3"/>
  <c r="BE241" i="3"/>
  <c r="BG241" i="3"/>
  <c r="BI241" i="3"/>
  <c r="N241" i="3"/>
  <c r="P241" i="3"/>
  <c r="R241" i="3"/>
  <c r="T241" i="3"/>
  <c r="V241" i="3"/>
  <c r="X241" i="3"/>
  <c r="Z241" i="3"/>
  <c r="AB241" i="3"/>
  <c r="AD241" i="3"/>
  <c r="AF241" i="3"/>
  <c r="AH241" i="3"/>
  <c r="AJ241" i="3"/>
  <c r="AL241" i="3"/>
  <c r="AN241" i="3"/>
  <c r="AP241" i="3"/>
  <c r="AR241" i="3"/>
  <c r="AT241" i="3"/>
  <c r="AV241" i="3"/>
  <c r="AX241" i="3"/>
  <c r="AZ241" i="3"/>
  <c r="BB241" i="3"/>
  <c r="BD241" i="3"/>
  <c r="BF241" i="3"/>
  <c r="BH241" i="3"/>
  <c r="N243" i="3"/>
  <c r="P243" i="3"/>
  <c r="R243" i="3"/>
  <c r="T243" i="3"/>
  <c r="V243" i="3"/>
  <c r="X243" i="3"/>
  <c r="Z243" i="3"/>
  <c r="AB243" i="3"/>
  <c r="AD243" i="3"/>
  <c r="AF243" i="3"/>
  <c r="AH243" i="3"/>
  <c r="AJ243" i="3"/>
  <c r="AL243" i="3"/>
  <c r="AN243" i="3"/>
  <c r="AP243" i="3"/>
  <c r="AR243" i="3"/>
  <c r="AT243" i="3"/>
  <c r="AV243" i="3"/>
  <c r="AX243" i="3"/>
  <c r="AZ243" i="3"/>
  <c r="BB243" i="3"/>
  <c r="BD243" i="3"/>
  <c r="BF243" i="3"/>
  <c r="BH243" i="3"/>
  <c r="M243" i="3"/>
  <c r="O243" i="3"/>
  <c r="Q243" i="3"/>
  <c r="S243" i="3"/>
  <c r="U243" i="3"/>
  <c r="W243" i="3"/>
  <c r="Y243" i="3"/>
  <c r="AA243" i="3"/>
  <c r="AC243" i="3"/>
  <c r="AE243" i="3"/>
  <c r="AG243" i="3"/>
  <c r="AI243" i="3"/>
  <c r="AK243" i="3"/>
  <c r="AM243" i="3"/>
  <c r="AO243" i="3"/>
  <c r="AQ243" i="3"/>
  <c r="AS243" i="3"/>
  <c r="AU243" i="3"/>
  <c r="AW243" i="3"/>
  <c r="AY243" i="3"/>
  <c r="BA243" i="3"/>
  <c r="BC243" i="3"/>
  <c r="BE243" i="3"/>
  <c r="BG243" i="3"/>
  <c r="BI243" i="3"/>
  <c r="N245" i="3"/>
  <c r="P245" i="3"/>
  <c r="R245" i="3"/>
  <c r="T245" i="3"/>
  <c r="V245" i="3"/>
  <c r="X245" i="3"/>
  <c r="Z245" i="3"/>
  <c r="AB245" i="3"/>
  <c r="AD245" i="3"/>
  <c r="AF245" i="3"/>
  <c r="AH245" i="3"/>
  <c r="AJ245" i="3"/>
  <c r="AL245" i="3"/>
  <c r="AN245" i="3"/>
  <c r="AP245" i="3"/>
  <c r="AR245" i="3"/>
  <c r="AT245" i="3"/>
  <c r="AV245" i="3"/>
  <c r="AX245" i="3"/>
  <c r="AZ245" i="3"/>
  <c r="BB245" i="3"/>
  <c r="BD245" i="3"/>
  <c r="BF245" i="3"/>
  <c r="BH245" i="3"/>
  <c r="M245" i="3"/>
  <c r="O245" i="3"/>
  <c r="Q245" i="3"/>
  <c r="S245" i="3"/>
  <c r="U245" i="3"/>
  <c r="W245" i="3"/>
  <c r="Y245" i="3"/>
  <c r="AA245" i="3"/>
  <c r="AC245" i="3"/>
  <c r="AE245" i="3"/>
  <c r="AG245" i="3"/>
  <c r="AI245" i="3"/>
  <c r="AK245" i="3"/>
  <c r="AM245" i="3"/>
  <c r="AO245" i="3"/>
  <c r="AQ245" i="3"/>
  <c r="AS245" i="3"/>
  <c r="AU245" i="3"/>
  <c r="AW245" i="3"/>
  <c r="AY245" i="3"/>
  <c r="BA245" i="3"/>
  <c r="BC245" i="3"/>
  <c r="BE245" i="3"/>
  <c r="BG245" i="3"/>
  <c r="BI245" i="3"/>
  <c r="N247" i="3"/>
  <c r="P247" i="3"/>
  <c r="R247" i="3"/>
  <c r="T247" i="3"/>
  <c r="V247" i="3"/>
  <c r="X247" i="3"/>
  <c r="Z247" i="3"/>
  <c r="AB247" i="3"/>
  <c r="AD247" i="3"/>
  <c r="AF247" i="3"/>
  <c r="AH247" i="3"/>
  <c r="AJ247" i="3"/>
  <c r="AL247" i="3"/>
  <c r="AN247" i="3"/>
  <c r="AP247" i="3"/>
  <c r="AR247" i="3"/>
  <c r="AT247" i="3"/>
  <c r="AV247" i="3"/>
  <c r="AX247" i="3"/>
  <c r="AZ247" i="3"/>
  <c r="BB247" i="3"/>
  <c r="BD247" i="3"/>
  <c r="BF247" i="3"/>
  <c r="BH247" i="3"/>
  <c r="M247" i="3"/>
  <c r="O247" i="3"/>
  <c r="Q247" i="3"/>
  <c r="S247" i="3"/>
  <c r="U247" i="3"/>
  <c r="W247" i="3"/>
  <c r="Y247" i="3"/>
  <c r="AA247" i="3"/>
  <c r="AC247" i="3"/>
  <c r="AE247" i="3"/>
  <c r="AG247" i="3"/>
  <c r="AI247" i="3"/>
  <c r="AK247" i="3"/>
  <c r="AM247" i="3"/>
  <c r="AO247" i="3"/>
  <c r="AQ247" i="3"/>
  <c r="AS247" i="3"/>
  <c r="AU247" i="3"/>
  <c r="AW247" i="3"/>
  <c r="AY247" i="3"/>
  <c r="BA247" i="3"/>
  <c r="BC247" i="3"/>
  <c r="BE247" i="3"/>
  <c r="BG247" i="3"/>
  <c r="BI247" i="3"/>
  <c r="M249" i="3"/>
  <c r="O249" i="3"/>
  <c r="Q249" i="3"/>
  <c r="S249" i="3"/>
  <c r="U249" i="3"/>
  <c r="W249" i="3"/>
  <c r="Y249" i="3"/>
  <c r="AA249" i="3"/>
  <c r="AC249" i="3"/>
  <c r="AE249" i="3"/>
  <c r="AG249" i="3"/>
  <c r="AI249" i="3"/>
  <c r="AK249" i="3"/>
  <c r="AM249" i="3"/>
  <c r="AO249" i="3"/>
  <c r="AQ249" i="3"/>
  <c r="AS249" i="3"/>
  <c r="AU249" i="3"/>
  <c r="AW249" i="3"/>
  <c r="AY249" i="3"/>
  <c r="BA249" i="3"/>
  <c r="BC249" i="3"/>
  <c r="BE249" i="3"/>
  <c r="BG249" i="3"/>
  <c r="BI249" i="3"/>
  <c r="N249" i="3"/>
  <c r="P249" i="3"/>
  <c r="R249" i="3"/>
  <c r="T249" i="3"/>
  <c r="V249" i="3"/>
  <c r="X249" i="3"/>
  <c r="Z249" i="3"/>
  <c r="AB249" i="3"/>
  <c r="AD249" i="3"/>
  <c r="AF249" i="3"/>
  <c r="AH249" i="3"/>
  <c r="AJ249" i="3"/>
  <c r="AL249" i="3"/>
  <c r="AN249" i="3"/>
  <c r="AP249" i="3"/>
  <c r="AR249" i="3"/>
  <c r="AT249" i="3"/>
  <c r="AV249" i="3"/>
  <c r="AX249" i="3"/>
  <c r="AZ249" i="3"/>
  <c r="BB249" i="3"/>
  <c r="BD249" i="3"/>
  <c r="BF249" i="3"/>
  <c r="BH249" i="3"/>
  <c r="N251" i="3"/>
  <c r="P251" i="3"/>
  <c r="R251" i="3"/>
  <c r="T251" i="3"/>
  <c r="V251" i="3"/>
  <c r="X251" i="3"/>
  <c r="Z251" i="3"/>
  <c r="AB251" i="3"/>
  <c r="AD251" i="3"/>
  <c r="AF251" i="3"/>
  <c r="AH251" i="3"/>
  <c r="AJ251" i="3"/>
  <c r="AL251" i="3"/>
  <c r="AN251" i="3"/>
  <c r="AP251" i="3"/>
  <c r="AR251" i="3"/>
  <c r="AT251" i="3"/>
  <c r="AV251" i="3"/>
  <c r="AX251" i="3"/>
  <c r="AZ251" i="3"/>
  <c r="BB251" i="3"/>
  <c r="BD251" i="3"/>
  <c r="BF251" i="3"/>
  <c r="BH251" i="3"/>
  <c r="M251" i="3"/>
  <c r="O251" i="3"/>
  <c r="Q251" i="3"/>
  <c r="S251" i="3"/>
  <c r="U251" i="3"/>
  <c r="W251" i="3"/>
  <c r="Y251" i="3"/>
  <c r="AA251" i="3"/>
  <c r="AC251" i="3"/>
  <c r="AE251" i="3"/>
  <c r="AG251" i="3"/>
  <c r="AI251" i="3"/>
  <c r="AK251" i="3"/>
  <c r="AM251" i="3"/>
  <c r="AO251" i="3"/>
  <c r="AQ251" i="3"/>
  <c r="AS251" i="3"/>
  <c r="AU251" i="3"/>
  <c r="AW251" i="3"/>
  <c r="AY251" i="3"/>
  <c r="BA251" i="3"/>
  <c r="BC251" i="3"/>
  <c r="BE251" i="3"/>
  <c r="BG251" i="3"/>
  <c r="BI251" i="3"/>
  <c r="M253" i="3"/>
  <c r="O253" i="3"/>
  <c r="Q253" i="3"/>
  <c r="S253" i="3"/>
  <c r="U253" i="3"/>
  <c r="W253" i="3"/>
  <c r="Y253" i="3"/>
  <c r="AA253" i="3"/>
  <c r="AC253" i="3"/>
  <c r="AE253" i="3"/>
  <c r="AG253" i="3"/>
  <c r="AI253" i="3"/>
  <c r="AK253" i="3"/>
  <c r="AM253" i="3"/>
  <c r="AO253" i="3"/>
  <c r="AQ253" i="3"/>
  <c r="AS253" i="3"/>
  <c r="AU253" i="3"/>
  <c r="AW253" i="3"/>
  <c r="AY253" i="3"/>
  <c r="BA253" i="3"/>
  <c r="BC253" i="3"/>
  <c r="BE253" i="3"/>
  <c r="BG253" i="3"/>
  <c r="BI253" i="3"/>
  <c r="N253" i="3"/>
  <c r="P253" i="3"/>
  <c r="R253" i="3"/>
  <c r="T253" i="3"/>
  <c r="V253" i="3"/>
  <c r="X253" i="3"/>
  <c r="Z253" i="3"/>
  <c r="AB253" i="3"/>
  <c r="AD253" i="3"/>
  <c r="AF253" i="3"/>
  <c r="AH253" i="3"/>
  <c r="AJ253" i="3"/>
  <c r="AL253" i="3"/>
  <c r="AN253" i="3"/>
  <c r="AP253" i="3"/>
  <c r="AR253" i="3"/>
  <c r="AT253" i="3"/>
  <c r="AV253" i="3"/>
  <c r="AX253" i="3"/>
  <c r="AZ253" i="3"/>
  <c r="BB253" i="3"/>
  <c r="BD253" i="3"/>
  <c r="BF253" i="3"/>
  <c r="BH253" i="3"/>
  <c r="M255" i="3"/>
  <c r="O255" i="3"/>
  <c r="Q255" i="3"/>
  <c r="S255" i="3"/>
  <c r="U255" i="3"/>
  <c r="W255" i="3"/>
  <c r="Y255" i="3"/>
  <c r="AA255" i="3"/>
  <c r="AC255" i="3"/>
  <c r="AE255" i="3"/>
  <c r="AG255" i="3"/>
  <c r="AI255" i="3"/>
  <c r="AK255" i="3"/>
  <c r="AM255" i="3"/>
  <c r="AO255" i="3"/>
  <c r="AQ255" i="3"/>
  <c r="AS255" i="3"/>
  <c r="AU255" i="3"/>
  <c r="AW255" i="3"/>
  <c r="AY255" i="3"/>
  <c r="BA255" i="3"/>
  <c r="BC255" i="3"/>
  <c r="BE255" i="3"/>
  <c r="BG255" i="3"/>
  <c r="BI255" i="3"/>
  <c r="N255" i="3"/>
  <c r="P255" i="3"/>
  <c r="R255" i="3"/>
  <c r="T255" i="3"/>
  <c r="V255" i="3"/>
  <c r="X255" i="3"/>
  <c r="Z255" i="3"/>
  <c r="AB255" i="3"/>
  <c r="AD255" i="3"/>
  <c r="AF255" i="3"/>
  <c r="AH255" i="3"/>
  <c r="AJ255" i="3"/>
  <c r="AL255" i="3"/>
  <c r="AN255" i="3"/>
  <c r="AP255" i="3"/>
  <c r="AR255" i="3"/>
  <c r="AT255" i="3"/>
  <c r="AV255" i="3"/>
  <c r="AX255" i="3"/>
  <c r="AZ255" i="3"/>
  <c r="BB255" i="3"/>
  <c r="BD255" i="3"/>
  <c r="BF255" i="3"/>
  <c r="BH255" i="3"/>
  <c r="M257" i="3"/>
  <c r="O257" i="3"/>
  <c r="Q257" i="3"/>
  <c r="S257" i="3"/>
  <c r="U257" i="3"/>
  <c r="W257" i="3"/>
  <c r="Y257" i="3"/>
  <c r="AA257" i="3"/>
  <c r="AC257" i="3"/>
  <c r="AE257" i="3"/>
  <c r="AG257" i="3"/>
  <c r="AI257" i="3"/>
  <c r="AK257" i="3"/>
  <c r="AM257" i="3"/>
  <c r="AO257" i="3"/>
  <c r="AQ257" i="3"/>
  <c r="AS257" i="3"/>
  <c r="AU257" i="3"/>
  <c r="AW257" i="3"/>
  <c r="AY257" i="3"/>
  <c r="BA257" i="3"/>
  <c r="BC257" i="3"/>
  <c r="BE257" i="3"/>
  <c r="BG257" i="3"/>
  <c r="BI257" i="3"/>
  <c r="N257" i="3"/>
  <c r="P257" i="3"/>
  <c r="R257" i="3"/>
  <c r="T257" i="3"/>
  <c r="V257" i="3"/>
  <c r="X257" i="3"/>
  <c r="Z257" i="3"/>
  <c r="AB257" i="3"/>
  <c r="AD257" i="3"/>
  <c r="AF257" i="3"/>
  <c r="AH257" i="3"/>
  <c r="AJ257" i="3"/>
  <c r="AL257" i="3"/>
  <c r="AN257" i="3"/>
  <c r="AP257" i="3"/>
  <c r="AR257" i="3"/>
  <c r="AT257" i="3"/>
  <c r="AV257" i="3"/>
  <c r="AX257" i="3"/>
  <c r="AZ257" i="3"/>
  <c r="BB257" i="3"/>
  <c r="BD257" i="3"/>
  <c r="BF257" i="3"/>
  <c r="BH257" i="3"/>
  <c r="BI123" i="3"/>
  <c r="BA123" i="3"/>
  <c r="AS123" i="3"/>
  <c r="AK123" i="3"/>
  <c r="AC123" i="3"/>
  <c r="U123" i="3"/>
  <c r="M123" i="3"/>
  <c r="BC123" i="3"/>
  <c r="AU123" i="3"/>
  <c r="AM123" i="3"/>
  <c r="AE123" i="3"/>
  <c r="W123" i="3"/>
  <c r="O123" i="3"/>
  <c r="BF123" i="3"/>
  <c r="BB123" i="3"/>
  <c r="AX123" i="3"/>
  <c r="AT123" i="3"/>
  <c r="AP123" i="3"/>
  <c r="AL123" i="3"/>
  <c r="AH123" i="3"/>
  <c r="AD123" i="3"/>
  <c r="Z123" i="3"/>
  <c r="V123" i="3"/>
  <c r="R123" i="3"/>
  <c r="BC127" i="3"/>
  <c r="AU127" i="3"/>
  <c r="AM127" i="3"/>
  <c r="AE127" i="3"/>
  <c r="W127" i="3"/>
  <c r="O127" i="3"/>
  <c r="BE127" i="3"/>
  <c r="AW127" i="3"/>
  <c r="AO127" i="3"/>
  <c r="AG127" i="3"/>
  <c r="Y127" i="3"/>
  <c r="Q127" i="3"/>
  <c r="BH127" i="3"/>
  <c r="BD127" i="3"/>
  <c r="AZ127" i="3"/>
  <c r="AV127" i="3"/>
  <c r="AR127" i="3"/>
  <c r="AN127" i="3"/>
  <c r="AJ127" i="3"/>
  <c r="AF127" i="3"/>
  <c r="AB127" i="3"/>
  <c r="X127" i="3"/>
  <c r="T127" i="3"/>
  <c r="BI131" i="3"/>
  <c r="BA131" i="3"/>
  <c r="AS131" i="3"/>
  <c r="AK131" i="3"/>
  <c r="AC131" i="3"/>
  <c r="U131" i="3"/>
  <c r="M131" i="3"/>
  <c r="BC131" i="3"/>
  <c r="AU131" i="3"/>
  <c r="AM131" i="3"/>
  <c r="AE131" i="3"/>
  <c r="W131" i="3"/>
  <c r="O131" i="3"/>
  <c r="BF131" i="3"/>
  <c r="BB131" i="3"/>
  <c r="AX131" i="3"/>
  <c r="AT131" i="3"/>
  <c r="AP131" i="3"/>
  <c r="AL131" i="3"/>
  <c r="AH131" i="3"/>
  <c r="AD131" i="3"/>
  <c r="Z131" i="3"/>
  <c r="V131" i="3"/>
  <c r="R131" i="3"/>
  <c r="BG138" i="3"/>
  <c r="BC138" i="3"/>
  <c r="AY138" i="3"/>
  <c r="AU138" i="3"/>
  <c r="AQ138" i="3"/>
  <c r="AM138" i="3"/>
  <c r="AI138" i="3"/>
  <c r="AE138" i="3"/>
  <c r="AA138" i="3"/>
  <c r="W138" i="3"/>
  <c r="S138" i="3"/>
  <c r="O138" i="3"/>
  <c r="BH138" i="3"/>
  <c r="BD138" i="3"/>
  <c r="AZ138" i="3"/>
  <c r="AV138" i="3"/>
  <c r="AR138" i="3"/>
  <c r="AN138" i="3"/>
  <c r="AJ138" i="3"/>
  <c r="AF138" i="3"/>
  <c r="AB138" i="3"/>
  <c r="X138" i="3"/>
  <c r="T138" i="3"/>
  <c r="BH143" i="3"/>
  <c r="BD143" i="3"/>
  <c r="AZ143" i="3"/>
  <c r="AV143" i="3"/>
  <c r="AR143" i="3"/>
  <c r="AN143" i="3"/>
  <c r="AJ143" i="3"/>
  <c r="AF143" i="3"/>
  <c r="AB143" i="3"/>
  <c r="X143" i="3"/>
  <c r="T143" i="3"/>
  <c r="P143" i="3"/>
  <c r="BI143" i="3"/>
  <c r="BE143" i="3"/>
  <c r="BA143" i="3"/>
  <c r="AW143" i="3"/>
  <c r="AS143" i="3"/>
  <c r="AO143" i="3"/>
  <c r="AK143" i="3"/>
  <c r="AG143" i="3"/>
  <c r="AC143" i="3"/>
  <c r="Y143" i="3"/>
  <c r="U143" i="3"/>
  <c r="Q143" i="3"/>
  <c r="BF147" i="3"/>
  <c r="BB147" i="3"/>
  <c r="AX147" i="3"/>
  <c r="AT147" i="3"/>
  <c r="AP147" i="3"/>
  <c r="AL147" i="3"/>
  <c r="AH147" i="3"/>
  <c r="AD147" i="3"/>
  <c r="Z147" i="3"/>
  <c r="V147" i="3"/>
  <c r="R147" i="3"/>
  <c r="N147" i="3"/>
  <c r="BG147" i="3"/>
  <c r="BC147" i="3"/>
  <c r="AY147" i="3"/>
  <c r="AU147" i="3"/>
  <c r="AQ147" i="3"/>
  <c r="AM147" i="3"/>
  <c r="AI147" i="3"/>
  <c r="AE147" i="3"/>
  <c r="AA147" i="3"/>
  <c r="W147" i="3"/>
  <c r="S147" i="3"/>
  <c r="BI155" i="3"/>
  <c r="BE155" i="3"/>
  <c r="BA155" i="3"/>
  <c r="AW155" i="3"/>
  <c r="AS155" i="3"/>
  <c r="AO155" i="3"/>
  <c r="AK155" i="3"/>
  <c r="AG155" i="3"/>
  <c r="AC155" i="3"/>
  <c r="Y155" i="3"/>
  <c r="U155" i="3"/>
  <c r="Q155" i="3"/>
  <c r="M155" i="3"/>
  <c r="BF155" i="3"/>
  <c r="BB155" i="3"/>
  <c r="AX155" i="3"/>
  <c r="AT155" i="3"/>
  <c r="AP155" i="3"/>
  <c r="AL155" i="3"/>
  <c r="AH155" i="3"/>
  <c r="AD155" i="3"/>
  <c r="Z155" i="3"/>
  <c r="V155" i="3"/>
  <c r="R155" i="3"/>
  <c r="BG160" i="3"/>
  <c r="BC160" i="3"/>
  <c r="AY160" i="3"/>
  <c r="AU160" i="3"/>
  <c r="AQ160" i="3"/>
  <c r="AM160" i="3"/>
  <c r="AI160" i="3"/>
  <c r="AE160" i="3"/>
  <c r="AA160" i="3"/>
  <c r="W160" i="3"/>
  <c r="S160" i="3"/>
  <c r="O160" i="3"/>
  <c r="BH160" i="3"/>
  <c r="BD160" i="3"/>
  <c r="AZ160" i="3"/>
  <c r="AV160" i="3"/>
  <c r="AR160" i="3"/>
  <c r="AN160" i="3"/>
  <c r="AJ160" i="3"/>
  <c r="AF160" i="3"/>
  <c r="AB160" i="3"/>
  <c r="X160" i="3"/>
  <c r="T160" i="3"/>
  <c r="BI168" i="3"/>
  <c r="BE168" i="3"/>
  <c r="BA168" i="3"/>
  <c r="AW168" i="3"/>
  <c r="AS168" i="3"/>
  <c r="AO168" i="3"/>
  <c r="AK168" i="3"/>
  <c r="AG168" i="3"/>
  <c r="AC168" i="3"/>
  <c r="Y168" i="3"/>
  <c r="U168" i="3"/>
  <c r="Q168" i="3"/>
  <c r="M168" i="3"/>
  <c r="BF168" i="3"/>
  <c r="BB168" i="3"/>
  <c r="AX168" i="3"/>
  <c r="AT168" i="3"/>
  <c r="AP168" i="3"/>
  <c r="AL168" i="3"/>
  <c r="AH168" i="3"/>
  <c r="AD168" i="3"/>
  <c r="Z168" i="3"/>
  <c r="V168" i="3"/>
  <c r="R168" i="3"/>
  <c r="BG177" i="3"/>
  <c r="BC177" i="3"/>
  <c r="AY177" i="3"/>
  <c r="AU177" i="3"/>
  <c r="AQ177" i="3"/>
  <c r="AM177" i="3"/>
  <c r="AI177" i="3"/>
  <c r="AE177" i="3"/>
  <c r="AA177" i="3"/>
  <c r="W177" i="3"/>
  <c r="S177" i="3"/>
  <c r="O177" i="3"/>
  <c r="BH177" i="3"/>
  <c r="BD177" i="3"/>
  <c r="AZ177" i="3"/>
  <c r="AV177" i="3"/>
  <c r="AR177" i="3"/>
  <c r="AN177" i="3"/>
  <c r="AJ177" i="3"/>
  <c r="AF177" i="3"/>
  <c r="AB177" i="3"/>
  <c r="X177" i="3"/>
  <c r="T177" i="3"/>
  <c r="BH125" i="3"/>
  <c r="AZ125" i="3"/>
  <c r="AR125" i="3"/>
  <c r="AJ125" i="3"/>
  <c r="AB125" i="3"/>
  <c r="T125" i="3"/>
  <c r="BF125" i="3"/>
  <c r="AX125" i="3"/>
  <c r="AP125" i="3"/>
  <c r="AH125" i="3"/>
  <c r="Z125" i="3"/>
  <c r="R125" i="3"/>
  <c r="BI125" i="3"/>
  <c r="BE125" i="3"/>
  <c r="BA125" i="3"/>
  <c r="AW125" i="3"/>
  <c r="AS125" i="3"/>
  <c r="AO125" i="3"/>
  <c r="AK125" i="3"/>
  <c r="AG125" i="3"/>
  <c r="AC125" i="3"/>
  <c r="Y125" i="3"/>
  <c r="U125" i="3"/>
  <c r="Q125" i="3"/>
  <c r="BB129" i="3"/>
  <c r="AT129" i="3"/>
  <c r="AL129" i="3"/>
  <c r="AD129" i="3"/>
  <c r="V129" i="3"/>
  <c r="N129" i="3"/>
  <c r="BD129" i="3"/>
  <c r="AV129" i="3"/>
  <c r="AN129" i="3"/>
  <c r="AF129" i="3"/>
  <c r="X129" i="3"/>
  <c r="P129" i="3"/>
  <c r="BG129" i="3"/>
  <c r="BC129" i="3"/>
  <c r="AY129" i="3"/>
  <c r="AU129" i="3"/>
  <c r="AQ129" i="3"/>
  <c r="AM129" i="3"/>
  <c r="AI129" i="3"/>
  <c r="AE129" i="3"/>
  <c r="AA129" i="3"/>
  <c r="W129" i="3"/>
  <c r="S129" i="3"/>
  <c r="BI141" i="3"/>
  <c r="BE141" i="3"/>
  <c r="BA141" i="3"/>
  <c r="AW141" i="3"/>
  <c r="AS141" i="3"/>
  <c r="AO141" i="3"/>
  <c r="AK141" i="3"/>
  <c r="AG141" i="3"/>
  <c r="AC141" i="3"/>
  <c r="Y141" i="3"/>
  <c r="U141" i="3"/>
  <c r="Q141" i="3"/>
  <c r="M141" i="3"/>
  <c r="BF141" i="3"/>
  <c r="BB141" i="3"/>
  <c r="AX141" i="3"/>
  <c r="AT141" i="3"/>
  <c r="AP141" i="3"/>
  <c r="AL141" i="3"/>
  <c r="AH141" i="3"/>
  <c r="AD141" i="3"/>
  <c r="Z141" i="3"/>
  <c r="V141" i="3"/>
  <c r="R141" i="3"/>
  <c r="BF153" i="3"/>
  <c r="BB153" i="3"/>
  <c r="AX153" i="3"/>
  <c r="AT153" i="3"/>
  <c r="AP153" i="3"/>
  <c r="AL153" i="3"/>
  <c r="AH153" i="3"/>
  <c r="AD153" i="3"/>
  <c r="Z153" i="3"/>
  <c r="V153" i="3"/>
  <c r="R153" i="3"/>
  <c r="N153" i="3"/>
  <c r="BG153" i="3"/>
  <c r="BC153" i="3"/>
  <c r="AY153" i="3"/>
  <c r="AU153" i="3"/>
  <c r="AQ153" i="3"/>
  <c r="AM153" i="3"/>
  <c r="AI153" i="3"/>
  <c r="AE153" i="3"/>
  <c r="AA153" i="3"/>
  <c r="W153" i="3"/>
  <c r="S153" i="3"/>
  <c r="BI164" i="3"/>
  <c r="BE164" i="3"/>
  <c r="BA164" i="3"/>
  <c r="AW164" i="3"/>
  <c r="AS164" i="3"/>
  <c r="AO164" i="3"/>
  <c r="AK164" i="3"/>
  <c r="AG164" i="3"/>
  <c r="AC164" i="3"/>
  <c r="Y164" i="3"/>
  <c r="U164" i="3"/>
  <c r="Q164" i="3"/>
  <c r="M164" i="3"/>
  <c r="BF164" i="3"/>
  <c r="BB164" i="3"/>
  <c r="AX164" i="3"/>
  <c r="AT164" i="3"/>
  <c r="AP164" i="3"/>
  <c r="AL164" i="3"/>
  <c r="AH164" i="3"/>
  <c r="AD164" i="3"/>
  <c r="Z164" i="3"/>
  <c r="V164" i="3"/>
  <c r="R164" i="3"/>
  <c r="BG173" i="3"/>
  <c r="BC173" i="3"/>
  <c r="AY173" i="3"/>
  <c r="AU173" i="3"/>
  <c r="AQ173" i="3"/>
  <c r="AM173" i="3"/>
  <c r="AI173" i="3"/>
  <c r="AE173" i="3"/>
  <c r="AA173" i="3"/>
  <c r="W173" i="3"/>
  <c r="S173" i="3"/>
  <c r="O173" i="3"/>
  <c r="BH173" i="3"/>
  <c r="BD173" i="3"/>
  <c r="AZ173" i="3"/>
  <c r="AV173" i="3"/>
  <c r="AR173" i="3"/>
  <c r="AN173" i="3"/>
  <c r="AJ173" i="3"/>
  <c r="AF173" i="3"/>
  <c r="AB173" i="3"/>
  <c r="X173" i="3"/>
  <c r="T173" i="3"/>
  <c r="BI184" i="3"/>
  <c r="BE184" i="3"/>
  <c r="BA184" i="3"/>
  <c r="AW184" i="3"/>
  <c r="AS184" i="3"/>
  <c r="AO184" i="3"/>
  <c r="AK184" i="3"/>
  <c r="AG184" i="3"/>
  <c r="AC184" i="3"/>
  <c r="Y184" i="3"/>
  <c r="U184" i="3"/>
  <c r="Q184" i="3"/>
  <c r="M184" i="3"/>
  <c r="BF184" i="3"/>
  <c r="BB184" i="3"/>
  <c r="AX184" i="3"/>
  <c r="AT184" i="3"/>
  <c r="AP184" i="3"/>
  <c r="AL184" i="3"/>
  <c r="AH184" i="3"/>
  <c r="AD184" i="3"/>
  <c r="Z184" i="3"/>
  <c r="V184" i="3"/>
  <c r="R184" i="3"/>
  <c r="K17" i="3"/>
  <c r="BF17" i="3" s="1"/>
  <c r="K13" i="3"/>
  <c r="K11" i="3"/>
  <c r="K9" i="3"/>
  <c r="L81" i="3"/>
  <c r="L77" i="3"/>
  <c r="L73" i="3"/>
  <c r="L69" i="3"/>
  <c r="L49" i="3"/>
  <c r="L45" i="3"/>
  <c r="L41" i="3"/>
  <c r="L37" i="3"/>
  <c r="L17" i="3"/>
  <c r="BD17" i="3" s="1"/>
  <c r="L53" i="3"/>
  <c r="L21" i="3"/>
  <c r="L85" i="3"/>
  <c r="L68" i="3"/>
  <c r="K99" i="3"/>
  <c r="K67" i="3"/>
  <c r="K66" i="3"/>
  <c r="K37" i="3"/>
  <c r="K36" i="3"/>
  <c r="K35" i="3"/>
  <c r="K34" i="3"/>
  <c r="L97" i="3"/>
  <c r="L93" i="3"/>
  <c r="L89" i="3"/>
  <c r="K83" i="3"/>
  <c r="L65" i="3"/>
  <c r="L61" i="3"/>
  <c r="L57" i="3"/>
  <c r="K53" i="3"/>
  <c r="AB53" i="3" s="1"/>
  <c r="L52" i="3"/>
  <c r="K52" i="3"/>
  <c r="K51" i="3"/>
  <c r="K50" i="3"/>
  <c r="L33" i="3"/>
  <c r="L29" i="3"/>
  <c r="L25" i="3"/>
  <c r="K21" i="3"/>
  <c r="K20" i="3"/>
  <c r="K19" i="3"/>
  <c r="K18" i="3"/>
  <c r="K14" i="3"/>
  <c r="K12" i="3"/>
  <c r="K10" i="3"/>
  <c r="K91" i="3"/>
  <c r="K75" i="3"/>
  <c r="K61" i="3"/>
  <c r="K60" i="3"/>
  <c r="K59" i="3"/>
  <c r="K58" i="3"/>
  <c r="K45" i="3"/>
  <c r="L44" i="3"/>
  <c r="K44" i="3"/>
  <c r="K43" i="3"/>
  <c r="K42" i="3"/>
  <c r="K29" i="3"/>
  <c r="K28" i="3"/>
  <c r="K27" i="3"/>
  <c r="K26" i="3"/>
  <c r="L13" i="3"/>
  <c r="N13" i="3" s="1"/>
  <c r="L9" i="3"/>
  <c r="L95" i="3"/>
  <c r="L94" i="3"/>
  <c r="L88" i="3"/>
  <c r="L87" i="3"/>
  <c r="L86" i="3"/>
  <c r="L80" i="3"/>
  <c r="L79" i="3"/>
  <c r="L78" i="3"/>
  <c r="L72" i="3"/>
  <c r="L71" i="3"/>
  <c r="L70" i="3"/>
  <c r="L47" i="3"/>
  <c r="L46" i="3"/>
  <c r="L32" i="3"/>
  <c r="L31" i="3"/>
  <c r="L30" i="3"/>
  <c r="L16" i="3"/>
  <c r="L15" i="3"/>
  <c r="L11" i="3"/>
  <c r="L96" i="3"/>
  <c r="L63" i="3"/>
  <c r="L62" i="3"/>
  <c r="K16" i="3"/>
  <c r="K15" i="3"/>
  <c r="L14" i="3"/>
  <c r="L12" i="3"/>
  <c r="L10" i="3"/>
  <c r="L100" i="3"/>
  <c r="L99" i="3"/>
  <c r="L98" i="3"/>
  <c r="K95" i="3"/>
  <c r="L92" i="3"/>
  <c r="L91" i="3"/>
  <c r="L90" i="3"/>
  <c r="K87" i="3"/>
  <c r="L84" i="3"/>
  <c r="L83" i="3"/>
  <c r="L82" i="3"/>
  <c r="K79" i="3"/>
  <c r="L76" i="3"/>
  <c r="L75" i="3"/>
  <c r="L74" i="3"/>
  <c r="K71" i="3"/>
  <c r="L67" i="3"/>
  <c r="L66" i="3"/>
  <c r="L64" i="3"/>
  <c r="K63" i="3"/>
  <c r="K62" i="3"/>
  <c r="L60" i="3"/>
  <c r="L59" i="3"/>
  <c r="L58" i="3"/>
  <c r="L55" i="3"/>
  <c r="L54" i="3"/>
  <c r="L40" i="3"/>
  <c r="L39" i="3"/>
  <c r="L38" i="3"/>
  <c r="L24" i="3"/>
  <c r="L23" i="3"/>
  <c r="L22" i="3"/>
  <c r="AE17" i="3"/>
  <c r="K57" i="3"/>
  <c r="L56" i="3"/>
  <c r="K56" i="3"/>
  <c r="K55" i="3"/>
  <c r="K54" i="3"/>
  <c r="L51" i="3"/>
  <c r="L50" i="3"/>
  <c r="K49" i="3"/>
  <c r="L48" i="3"/>
  <c r="K48" i="3"/>
  <c r="K47" i="3"/>
  <c r="K46" i="3"/>
  <c r="L43" i="3"/>
  <c r="L42" i="3"/>
  <c r="K41" i="3"/>
  <c r="K40" i="3"/>
  <c r="K39" i="3"/>
  <c r="K38" i="3"/>
  <c r="L36" i="3"/>
  <c r="L35" i="3"/>
  <c r="L34" i="3"/>
  <c r="K33" i="3"/>
  <c r="K32" i="3"/>
  <c r="K31" i="3"/>
  <c r="K30" i="3"/>
  <c r="L28" i="3"/>
  <c r="L27" i="3"/>
  <c r="L26" i="3"/>
  <c r="K25" i="3"/>
  <c r="K24" i="3"/>
  <c r="K23" i="3"/>
  <c r="K22" i="3"/>
  <c r="L20" i="3"/>
  <c r="L19" i="3"/>
  <c r="L18" i="3"/>
  <c r="K100" i="3"/>
  <c r="K92" i="3"/>
  <c r="K80" i="3"/>
  <c r="K96" i="3"/>
  <c r="K84" i="3"/>
  <c r="K72" i="3"/>
  <c r="K97" i="3"/>
  <c r="K93" i="3"/>
  <c r="K89" i="3"/>
  <c r="K85" i="3"/>
  <c r="K81" i="3"/>
  <c r="K77" i="3"/>
  <c r="K73" i="3"/>
  <c r="K69" i="3"/>
  <c r="K65" i="3"/>
  <c r="K88" i="3"/>
  <c r="K76" i="3"/>
  <c r="K68" i="3"/>
  <c r="K64" i="3"/>
  <c r="K98" i="3"/>
  <c r="K94" i="3"/>
  <c r="K90" i="3"/>
  <c r="K86" i="3"/>
  <c r="K82" i="3"/>
  <c r="K78" i="3"/>
  <c r="K74" i="3"/>
  <c r="K70" i="3"/>
  <c r="BJ181" i="3" l="1"/>
  <c r="BL167" i="3"/>
  <c r="BJ161" i="3"/>
  <c r="BK158" i="3"/>
  <c r="BL135" i="3"/>
  <c r="BL136" i="3"/>
  <c r="BL134" i="3"/>
  <c r="BL129" i="3"/>
  <c r="BN125" i="3"/>
  <c r="BK125" i="3"/>
  <c r="BL133" i="3"/>
  <c r="BK121" i="3"/>
  <c r="BN121" i="3"/>
  <c r="BK132" i="3"/>
  <c r="BL130" i="3"/>
  <c r="BL107" i="3"/>
  <c r="BN103" i="3"/>
  <c r="BL153" i="3"/>
  <c r="BJ155" i="3"/>
  <c r="BJ143" i="3"/>
  <c r="BK143" i="3"/>
  <c r="BN198" i="3"/>
  <c r="BL183" i="3"/>
  <c r="BJ165" i="3"/>
  <c r="BL163" i="3"/>
  <c r="BN143" i="3"/>
  <c r="BN158" i="3"/>
  <c r="BL117" i="3"/>
  <c r="BK109" i="3"/>
  <c r="BN111" i="3"/>
  <c r="BM173" i="3"/>
  <c r="BK164" i="3"/>
  <c r="BN164" i="3"/>
  <c r="BJ153" i="3"/>
  <c r="BJ141" i="3"/>
  <c r="BL177" i="3"/>
  <c r="BJ168" i="3"/>
  <c r="BN155" i="3"/>
  <c r="BK155" i="3"/>
  <c r="BL155" i="3"/>
  <c r="BM138" i="3"/>
  <c r="BL131" i="3"/>
  <c r="BN131" i="3"/>
  <c r="BK131" i="3"/>
  <c r="BJ127" i="3"/>
  <c r="BL127" i="3"/>
  <c r="BJ257" i="3"/>
  <c r="BK257" i="3"/>
  <c r="BN257" i="3"/>
  <c r="BM255" i="3"/>
  <c r="BL255" i="3"/>
  <c r="BJ253" i="3"/>
  <c r="BN253" i="3"/>
  <c r="BK253" i="3"/>
  <c r="BM251" i="3"/>
  <c r="BL251" i="3"/>
  <c r="BJ249" i="3"/>
  <c r="BN249" i="3"/>
  <c r="BK249" i="3"/>
  <c r="BM247" i="3"/>
  <c r="BL247" i="3"/>
  <c r="BJ245" i="3"/>
  <c r="BN245" i="3"/>
  <c r="BM243" i="3"/>
  <c r="BL243" i="3"/>
  <c r="BJ241" i="3"/>
  <c r="BN241" i="3"/>
  <c r="BK241" i="3"/>
  <c r="BM239" i="3"/>
  <c r="BL239" i="3"/>
  <c r="BJ237" i="3"/>
  <c r="BN237" i="3"/>
  <c r="BK237" i="3"/>
  <c r="BM235" i="3"/>
  <c r="BL235" i="3"/>
  <c r="BJ233" i="3"/>
  <c r="BN233" i="3"/>
  <c r="BK233" i="3"/>
  <c r="BM231" i="3"/>
  <c r="BL231" i="3"/>
  <c r="BJ229" i="3"/>
  <c r="BN229" i="3"/>
  <c r="BK229" i="3"/>
  <c r="BM227" i="3"/>
  <c r="BL227" i="3"/>
  <c r="BJ225" i="3"/>
  <c r="BN225" i="3"/>
  <c r="BK225" i="3"/>
  <c r="BM223" i="3"/>
  <c r="BL223" i="3"/>
  <c r="BJ221" i="3"/>
  <c r="BN221" i="3"/>
  <c r="BK221" i="3"/>
  <c r="BM219" i="3"/>
  <c r="BL219" i="3"/>
  <c r="BJ217" i="3"/>
  <c r="BN217" i="3"/>
  <c r="BK217" i="3"/>
  <c r="BM215" i="3"/>
  <c r="BL215" i="3"/>
  <c r="BJ213" i="3"/>
  <c r="BN213" i="3"/>
  <c r="BK213" i="3"/>
  <c r="BM211" i="3"/>
  <c r="BL211" i="3"/>
  <c r="BK209" i="3"/>
  <c r="BN209" i="3"/>
  <c r="BL207" i="3"/>
  <c r="BK205" i="3"/>
  <c r="BN205" i="3"/>
  <c r="BM205" i="3"/>
  <c r="BJ205" i="3"/>
  <c r="BL203" i="3"/>
  <c r="BJ202" i="3"/>
  <c r="BK202" i="3"/>
  <c r="BM201" i="3"/>
  <c r="BK200" i="3"/>
  <c r="BJ200" i="3"/>
  <c r="BK199" i="3"/>
  <c r="BL199" i="3"/>
  <c r="BJ199" i="3"/>
  <c r="BM199" i="3"/>
  <c r="BM198" i="3"/>
  <c r="BK198" i="3"/>
  <c r="BM197" i="3"/>
  <c r="BK196" i="3"/>
  <c r="BJ196" i="3"/>
  <c r="BK195" i="3"/>
  <c r="BL195" i="3"/>
  <c r="BJ195" i="3"/>
  <c r="BM195" i="3"/>
  <c r="BM194" i="3"/>
  <c r="BK194" i="3"/>
  <c r="BM193" i="3"/>
  <c r="BJ192" i="3"/>
  <c r="BK192" i="3"/>
  <c r="BN192" i="3"/>
  <c r="BJ167" i="3"/>
  <c r="BK161" i="3"/>
  <c r="BM158" i="3"/>
  <c r="BL105" i="3"/>
  <c r="BN105" i="3"/>
  <c r="BL182" i="3"/>
  <c r="BN179" i="3"/>
  <c r="BJ171" i="3"/>
  <c r="BM171" i="3"/>
  <c r="BL171" i="3"/>
  <c r="BM166" i="3"/>
  <c r="BJ166" i="3"/>
  <c r="BK166" i="3"/>
  <c r="BN166" i="3"/>
  <c r="BL162" i="3"/>
  <c r="BJ136" i="3"/>
  <c r="BL132" i="3"/>
  <c r="BK130" i="3"/>
  <c r="BK107" i="3"/>
  <c r="BM103" i="3"/>
  <c r="BJ254" i="3"/>
  <c r="BN254" i="3"/>
  <c r="BK254" i="3"/>
  <c r="BL250" i="3"/>
  <c r="BM248" i="3"/>
  <c r="BJ248" i="3"/>
  <c r="BN248" i="3"/>
  <c r="BK248" i="3"/>
  <c r="BL246" i="3"/>
  <c r="BJ244" i="3"/>
  <c r="BN244" i="3"/>
  <c r="BK244" i="3"/>
  <c r="BL242" i="3"/>
  <c r="BJ240" i="3"/>
  <c r="BN240" i="3"/>
  <c r="BK240" i="3"/>
  <c r="BL238" i="3"/>
  <c r="BM236" i="3"/>
  <c r="BJ236" i="3"/>
  <c r="BN236" i="3"/>
  <c r="BK236" i="3"/>
  <c r="BL234" i="3"/>
  <c r="BM232" i="3"/>
  <c r="BJ232" i="3"/>
  <c r="BN232" i="3"/>
  <c r="BK232" i="3"/>
  <c r="BL230" i="3"/>
  <c r="BM228" i="3"/>
  <c r="BJ228" i="3"/>
  <c r="BN228" i="3"/>
  <c r="BK228" i="3"/>
  <c r="BL226" i="3"/>
  <c r="BM224" i="3"/>
  <c r="BJ224" i="3"/>
  <c r="BN224" i="3"/>
  <c r="BK224" i="3"/>
  <c r="BM222" i="3"/>
  <c r="BL222" i="3"/>
  <c r="BM220" i="3"/>
  <c r="BJ220" i="3"/>
  <c r="BN220" i="3"/>
  <c r="BK220" i="3"/>
  <c r="BL218" i="3"/>
  <c r="BJ216" i="3"/>
  <c r="BN216" i="3"/>
  <c r="BK216" i="3"/>
  <c r="BL214" i="3"/>
  <c r="BJ212" i="3"/>
  <c r="BN212" i="3"/>
  <c r="BK212" i="3"/>
  <c r="BJ210" i="3"/>
  <c r="BM210" i="3"/>
  <c r="BL210" i="3"/>
  <c r="BN208" i="3"/>
  <c r="BK208" i="3"/>
  <c r="BJ206" i="3"/>
  <c r="BK206" i="3"/>
  <c r="BM206" i="3"/>
  <c r="BL206" i="3"/>
  <c r="BK204" i="3"/>
  <c r="BN204" i="3"/>
  <c r="BM256" i="3"/>
  <c r="BL256" i="3"/>
  <c r="BL184" i="3"/>
  <c r="BJ173" i="3"/>
  <c r="BK173" i="3"/>
  <c r="BN173" i="3"/>
  <c r="BL141" i="3"/>
  <c r="BN129" i="3"/>
  <c r="BK129" i="3"/>
  <c r="BM168" i="3"/>
  <c r="BL168" i="3"/>
  <c r="BK160" i="3"/>
  <c r="BN160" i="3"/>
  <c r="BM155" i="3"/>
  <c r="BJ147" i="3"/>
  <c r="BJ138" i="3"/>
  <c r="BK138" i="3"/>
  <c r="BN138" i="3"/>
  <c r="BM131" i="3"/>
  <c r="BJ123" i="3"/>
  <c r="BN183" i="3"/>
  <c r="BM181" i="3"/>
  <c r="BK176" i="3"/>
  <c r="BN176" i="3"/>
  <c r="BL165" i="3"/>
  <c r="BN163" i="3"/>
  <c r="BM161" i="3"/>
  <c r="BJ159" i="3"/>
  <c r="BM159" i="3"/>
  <c r="BL159" i="3"/>
  <c r="BL158" i="3"/>
  <c r="BL150" i="3"/>
  <c r="BJ150" i="3"/>
  <c r="BN145" i="3"/>
  <c r="BK145" i="3"/>
  <c r="BL145" i="3"/>
  <c r="BN135" i="3"/>
  <c r="BK135" i="3"/>
  <c r="BM135" i="3"/>
  <c r="BJ133" i="3"/>
  <c r="BM133" i="3"/>
  <c r="BL121" i="3"/>
  <c r="BN117" i="3"/>
  <c r="BK117" i="3"/>
  <c r="BM113" i="3"/>
  <c r="BL113" i="3"/>
  <c r="BK105" i="3"/>
  <c r="BJ105" i="3"/>
  <c r="BN175" i="3"/>
  <c r="BM169" i="3"/>
  <c r="BL169" i="3"/>
  <c r="BK157" i="3"/>
  <c r="BN157" i="3"/>
  <c r="BL157" i="3"/>
  <c r="BN151" i="3"/>
  <c r="BK151" i="3"/>
  <c r="BL151" i="3"/>
  <c r="BJ149" i="3"/>
  <c r="BM146" i="3"/>
  <c r="BK140" i="3"/>
  <c r="BJ140" i="3"/>
  <c r="BM140" i="3"/>
  <c r="BL140" i="3"/>
  <c r="BN136" i="3"/>
  <c r="BK134" i="3"/>
  <c r="BJ132" i="3"/>
  <c r="BN132" i="3"/>
  <c r="BJ119" i="3"/>
  <c r="BL119" i="3"/>
  <c r="BN115" i="3"/>
  <c r="BK115" i="3"/>
  <c r="BJ107" i="3"/>
  <c r="BM107" i="3"/>
  <c r="BL103" i="3"/>
  <c r="BK103" i="3"/>
  <c r="BK102" i="3"/>
  <c r="BN102" i="3"/>
  <c r="BL102" i="3"/>
  <c r="BM102" i="3"/>
  <c r="BM101" i="3"/>
  <c r="BM252" i="3"/>
  <c r="BJ252" i="3"/>
  <c r="BN252" i="3"/>
  <c r="BK252" i="3"/>
  <c r="BJ184" i="3"/>
  <c r="AU17" i="3"/>
  <c r="BK184" i="3"/>
  <c r="BN184" i="3"/>
  <c r="BL173" i="3"/>
  <c r="BJ164" i="3"/>
  <c r="BM153" i="3"/>
  <c r="BN141" i="3"/>
  <c r="BK141" i="3"/>
  <c r="BJ125" i="3"/>
  <c r="BM125" i="3"/>
  <c r="BM177" i="3"/>
  <c r="BK168" i="3"/>
  <c r="BN168" i="3"/>
  <c r="BM160" i="3"/>
  <c r="BL160" i="3"/>
  <c r="BM147" i="3"/>
  <c r="BL143" i="3"/>
  <c r="BL138" i="3"/>
  <c r="BM127" i="3"/>
  <c r="BL123" i="3"/>
  <c r="BN123" i="3"/>
  <c r="BK123" i="3"/>
  <c r="BM257" i="3"/>
  <c r="BL257" i="3"/>
  <c r="BJ255" i="3"/>
  <c r="BN255" i="3"/>
  <c r="BK255" i="3"/>
  <c r="BM253" i="3"/>
  <c r="BL253" i="3"/>
  <c r="BJ251" i="3"/>
  <c r="BN251" i="3"/>
  <c r="BK251" i="3"/>
  <c r="BM249" i="3"/>
  <c r="BL249" i="3"/>
  <c r="BJ247" i="3"/>
  <c r="BN247" i="3"/>
  <c r="BK247" i="3"/>
  <c r="BK245" i="3"/>
  <c r="BM245" i="3"/>
  <c r="BL245" i="3"/>
  <c r="BJ243" i="3"/>
  <c r="BN243" i="3"/>
  <c r="BK243" i="3"/>
  <c r="BM241" i="3"/>
  <c r="BL241" i="3"/>
  <c r="BJ239" i="3"/>
  <c r="BN239" i="3"/>
  <c r="BK239" i="3"/>
  <c r="BM237" i="3"/>
  <c r="BL237" i="3"/>
  <c r="BJ235" i="3"/>
  <c r="BN235" i="3"/>
  <c r="BK235" i="3"/>
  <c r="BM233" i="3"/>
  <c r="BL233" i="3"/>
  <c r="BJ231" i="3"/>
  <c r="BN231" i="3"/>
  <c r="BK231" i="3"/>
  <c r="BM229" i="3"/>
  <c r="BL229" i="3"/>
  <c r="BJ227" i="3"/>
  <c r="BN227" i="3"/>
  <c r="BK227" i="3"/>
  <c r="BM225" i="3"/>
  <c r="BL225" i="3"/>
  <c r="BJ223" i="3"/>
  <c r="BN223" i="3"/>
  <c r="BK223" i="3"/>
  <c r="BM221" i="3"/>
  <c r="BL221" i="3"/>
  <c r="BJ219" i="3"/>
  <c r="BN219" i="3"/>
  <c r="BK219" i="3"/>
  <c r="BM217" i="3"/>
  <c r="BL217" i="3"/>
  <c r="BJ215" i="3"/>
  <c r="BN215" i="3"/>
  <c r="BK215" i="3"/>
  <c r="BM213" i="3"/>
  <c r="BL213" i="3"/>
  <c r="BJ211" i="3"/>
  <c r="BN211" i="3"/>
  <c r="BK211" i="3"/>
  <c r="BJ209" i="3"/>
  <c r="BM209" i="3"/>
  <c r="BL209" i="3"/>
  <c r="BM207" i="3"/>
  <c r="BK207" i="3"/>
  <c r="BN207" i="3"/>
  <c r="BJ207" i="3"/>
  <c r="BL205" i="3"/>
  <c r="BM203" i="3"/>
  <c r="BN203" i="3"/>
  <c r="BK203" i="3"/>
  <c r="BJ203" i="3"/>
  <c r="BN202" i="3"/>
  <c r="BM202" i="3"/>
  <c r="BL202" i="3"/>
  <c r="BN201" i="3"/>
  <c r="BK201" i="3"/>
  <c r="BL201" i="3"/>
  <c r="BJ201" i="3"/>
  <c r="BL200" i="3"/>
  <c r="BM200" i="3"/>
  <c r="BN200" i="3"/>
  <c r="BN199" i="3"/>
  <c r="BJ198" i="3"/>
  <c r="BL198" i="3"/>
  <c r="BN197" i="3"/>
  <c r="BK197" i="3"/>
  <c r="BL197" i="3"/>
  <c r="BJ197" i="3"/>
  <c r="BL196" i="3"/>
  <c r="BM196" i="3"/>
  <c r="BN196" i="3"/>
  <c r="BN195" i="3"/>
  <c r="BJ194" i="3"/>
  <c r="BL194" i="3"/>
  <c r="BN193" i="3"/>
  <c r="BK193" i="3"/>
  <c r="BL193" i="3"/>
  <c r="BJ193" i="3"/>
  <c r="BL192" i="3"/>
  <c r="BM192" i="3"/>
  <c r="BJ183" i="3"/>
  <c r="BK183" i="3"/>
  <c r="BL176" i="3"/>
  <c r="BM167" i="3"/>
  <c r="BK165" i="3"/>
  <c r="BN165" i="3"/>
  <c r="BJ163" i="3"/>
  <c r="BK163" i="3"/>
  <c r="BJ158" i="3"/>
  <c r="BM145" i="3"/>
  <c r="BJ121" i="3"/>
  <c r="BM121" i="3"/>
  <c r="BN113" i="3"/>
  <c r="BJ109" i="3"/>
  <c r="BL109" i="3"/>
  <c r="BM182" i="3"/>
  <c r="BJ182" i="3"/>
  <c r="BK182" i="3"/>
  <c r="BN182" i="3"/>
  <c r="BK179" i="3"/>
  <c r="BJ179" i="3"/>
  <c r="BM179" i="3"/>
  <c r="BL179" i="3"/>
  <c r="BN171" i="3"/>
  <c r="BL166" i="3"/>
  <c r="BM162" i="3"/>
  <c r="BJ162" i="3"/>
  <c r="BK162" i="3"/>
  <c r="BN162" i="3"/>
  <c r="BJ157" i="3"/>
  <c r="BM149" i="3"/>
  <c r="BM136" i="3"/>
  <c r="BJ130" i="3"/>
  <c r="BN119" i="3"/>
  <c r="BK119" i="3"/>
  <c r="BL115" i="3"/>
  <c r="BJ111" i="3"/>
  <c r="BM111" i="3"/>
  <c r="BJ102" i="3"/>
  <c r="BL101" i="3"/>
  <c r="BM254" i="3"/>
  <c r="BL254" i="3"/>
  <c r="BM250" i="3"/>
  <c r="BJ250" i="3"/>
  <c r="BN250" i="3"/>
  <c r="BK250" i="3"/>
  <c r="BL248" i="3"/>
  <c r="BM246" i="3"/>
  <c r="BJ246" i="3"/>
  <c r="BN246" i="3"/>
  <c r="BK246" i="3"/>
  <c r="BM244" i="3"/>
  <c r="BL244" i="3"/>
  <c r="BM242" i="3"/>
  <c r="BJ242" i="3"/>
  <c r="BN242" i="3"/>
  <c r="BK242" i="3"/>
  <c r="BL240" i="3"/>
  <c r="BM238" i="3"/>
  <c r="BJ238" i="3"/>
  <c r="BN238" i="3"/>
  <c r="BK238" i="3"/>
  <c r="BL236" i="3"/>
  <c r="BM234" i="3"/>
  <c r="BJ234" i="3"/>
  <c r="BN234" i="3"/>
  <c r="BK234" i="3"/>
  <c r="BL232" i="3"/>
  <c r="BM230" i="3"/>
  <c r="BJ230" i="3"/>
  <c r="BN230" i="3"/>
  <c r="BK230" i="3"/>
  <c r="BL228" i="3"/>
  <c r="BM226" i="3"/>
  <c r="BJ226" i="3"/>
  <c r="BN226" i="3"/>
  <c r="BK226" i="3"/>
  <c r="BL224" i="3"/>
  <c r="BJ222" i="3"/>
  <c r="BN222" i="3"/>
  <c r="BK222" i="3"/>
  <c r="BL220" i="3"/>
  <c r="BM218" i="3"/>
  <c r="BJ218" i="3"/>
  <c r="BN218" i="3"/>
  <c r="BK218" i="3"/>
  <c r="BM216" i="3"/>
  <c r="BL216" i="3"/>
  <c r="BM214" i="3"/>
  <c r="BJ214" i="3"/>
  <c r="BN214" i="3"/>
  <c r="BK214" i="3"/>
  <c r="BM212" i="3"/>
  <c r="BL212" i="3"/>
  <c r="BK210" i="3"/>
  <c r="BN210" i="3"/>
  <c r="BJ208" i="3"/>
  <c r="BM208" i="3"/>
  <c r="BL208" i="3"/>
  <c r="BN206" i="3"/>
  <c r="BL204" i="3"/>
  <c r="BJ204" i="3"/>
  <c r="BM204" i="3"/>
  <c r="BJ256" i="3"/>
  <c r="BN256" i="3"/>
  <c r="BK256" i="3"/>
  <c r="BM184" i="3"/>
  <c r="BM164" i="3"/>
  <c r="BL164" i="3"/>
  <c r="BN153" i="3"/>
  <c r="BK153" i="3"/>
  <c r="BM141" i="3"/>
  <c r="BJ129" i="3"/>
  <c r="BM129" i="3"/>
  <c r="BL125" i="3"/>
  <c r="BJ177" i="3"/>
  <c r="BK177" i="3"/>
  <c r="BN177" i="3"/>
  <c r="BJ160" i="3"/>
  <c r="BN147" i="3"/>
  <c r="BK147" i="3"/>
  <c r="BL147" i="3"/>
  <c r="BM143" i="3"/>
  <c r="BJ131" i="3"/>
  <c r="BN127" i="3"/>
  <c r="BK127" i="3"/>
  <c r="BM123" i="3"/>
  <c r="BL181" i="3"/>
  <c r="BJ176" i="3"/>
  <c r="BN167" i="3"/>
  <c r="BM165" i="3"/>
  <c r="BL161" i="3"/>
  <c r="BN159" i="3"/>
  <c r="BM150" i="3"/>
  <c r="BJ145" i="3"/>
  <c r="BJ135" i="3"/>
  <c r="BN133" i="3"/>
  <c r="BK133" i="3"/>
  <c r="BJ117" i="3"/>
  <c r="BM117" i="3"/>
  <c r="BK113" i="3"/>
  <c r="BJ113" i="3"/>
  <c r="BN109" i="3"/>
  <c r="BM105" i="3"/>
  <c r="BK175" i="3"/>
  <c r="BJ175" i="3"/>
  <c r="BM175" i="3"/>
  <c r="BL175" i="3"/>
  <c r="BN169" i="3"/>
  <c r="BK169" i="3"/>
  <c r="BJ169" i="3"/>
  <c r="BJ151" i="3"/>
  <c r="BN149" i="3"/>
  <c r="BK149" i="3"/>
  <c r="BL149" i="3"/>
  <c r="BL146" i="3"/>
  <c r="BJ146" i="3"/>
  <c r="BN140" i="3"/>
  <c r="BN134" i="3"/>
  <c r="BJ134" i="3"/>
  <c r="BM132" i="3"/>
  <c r="BN130" i="3"/>
  <c r="BM119" i="3"/>
  <c r="BJ115" i="3"/>
  <c r="BL111" i="3"/>
  <c r="BK111" i="3"/>
  <c r="BN107" i="3"/>
  <c r="BJ101" i="3"/>
  <c r="BK101" i="3"/>
  <c r="BN101" i="3"/>
  <c r="BL252" i="3"/>
  <c r="Z17" i="3"/>
  <c r="BH17" i="3"/>
  <c r="AP17" i="3"/>
  <c r="BC17" i="3"/>
  <c r="AM17" i="3"/>
  <c r="O17" i="3"/>
  <c r="AH67" i="3"/>
  <c r="AB17" i="3"/>
  <c r="W17" i="3"/>
  <c r="T45" i="3"/>
  <c r="AN17" i="3"/>
  <c r="R17" i="3"/>
  <c r="AH17" i="3"/>
  <c r="AX17" i="3"/>
  <c r="BG17" i="3"/>
  <c r="AY17" i="3"/>
  <c r="AQ17" i="3"/>
  <c r="AI17" i="3"/>
  <c r="AA17" i="3"/>
  <c r="S17" i="3"/>
  <c r="T58" i="3"/>
  <c r="AR17" i="3"/>
  <c r="X17" i="3"/>
  <c r="AQ37" i="3"/>
  <c r="BG53" i="3"/>
  <c r="N9" i="3"/>
  <c r="AJ37" i="3"/>
  <c r="T17" i="3"/>
  <c r="AZ37" i="3"/>
  <c r="N17" i="3"/>
  <c r="V17" i="3"/>
  <c r="AD17" i="3"/>
  <c r="AL17" i="3"/>
  <c r="AT17" i="3"/>
  <c r="BB17" i="3"/>
  <c r="BI17" i="3"/>
  <c r="BE17" i="3"/>
  <c r="BA17" i="3"/>
  <c r="AW17" i="3"/>
  <c r="AS17" i="3"/>
  <c r="AO17" i="3"/>
  <c r="AK17" i="3"/>
  <c r="AG17" i="3"/>
  <c r="AC17" i="3"/>
  <c r="Y17" i="3"/>
  <c r="U17" i="3"/>
  <c r="Q17" i="3"/>
  <c r="M17" i="3"/>
  <c r="AL37" i="3"/>
  <c r="O58" i="3"/>
  <c r="BA75" i="3"/>
  <c r="N14" i="3"/>
  <c r="O11" i="3"/>
  <c r="AJ17" i="3"/>
  <c r="AZ17" i="3"/>
  <c r="P17" i="3"/>
  <c r="AF17" i="3"/>
  <c r="AV17" i="3"/>
  <c r="N21" i="3"/>
  <c r="AG21" i="3"/>
  <c r="AJ21" i="3"/>
  <c r="T21" i="3"/>
  <c r="AZ91" i="3"/>
  <c r="BE59" i="3"/>
  <c r="Y59" i="3"/>
  <c r="AW21" i="3"/>
  <c r="AF53" i="3"/>
  <c r="AP45" i="3"/>
  <c r="AO59" i="3"/>
  <c r="AT61" i="3"/>
  <c r="Z50" i="3"/>
  <c r="AK45" i="3"/>
  <c r="AP21" i="3"/>
  <c r="Q21" i="3"/>
  <c r="AA53" i="3"/>
  <c r="M75" i="3"/>
  <c r="O12" i="3"/>
  <c r="AM45" i="3"/>
  <c r="M18" i="3"/>
  <c r="O27" i="3"/>
  <c r="M43" i="3"/>
  <c r="AF37" i="3"/>
  <c r="BG37" i="3"/>
  <c r="AA37" i="3"/>
  <c r="M67" i="3"/>
  <c r="AW59" i="3"/>
  <c r="Y52" i="3"/>
  <c r="AJ83" i="3"/>
  <c r="AJ53" i="3"/>
  <c r="Q59" i="3"/>
  <c r="AG59" i="3"/>
  <c r="N61" i="3"/>
  <c r="BH21" i="3"/>
  <c r="BI21" i="3"/>
  <c r="AS21" i="3"/>
  <c r="AC21" i="3"/>
  <c r="M21" i="3"/>
  <c r="P21" i="3"/>
  <c r="V53" i="3"/>
  <c r="AI53" i="3"/>
  <c r="T91" i="3"/>
  <c r="AG99" i="3"/>
  <c r="BA45" i="3"/>
  <c r="BC45" i="3"/>
  <c r="AX45" i="3"/>
  <c r="R45" i="3"/>
  <c r="W29" i="3"/>
  <c r="V44" i="3"/>
  <c r="X60" i="3"/>
  <c r="AC52" i="3"/>
  <c r="AP67" i="3"/>
  <c r="BH37" i="3"/>
  <c r="P20" i="3"/>
  <c r="BF34" i="3"/>
  <c r="V52" i="3"/>
  <c r="AJ58" i="3"/>
  <c r="AD61" i="3"/>
  <c r="BB21" i="3"/>
  <c r="AZ21" i="3"/>
  <c r="BE21" i="3"/>
  <c r="AO21" i="3"/>
  <c r="Y21" i="3"/>
  <c r="AB21" i="3"/>
  <c r="AB37" i="3"/>
  <c r="BB37" i="3"/>
  <c r="V37" i="3"/>
  <c r="AY37" i="3"/>
  <c r="AI37" i="3"/>
  <c r="S37" i="3"/>
  <c r="Z52" i="3"/>
  <c r="BB53" i="3"/>
  <c r="AY53" i="3"/>
  <c r="S53" i="3"/>
  <c r="BE29" i="3"/>
  <c r="M45" i="3"/>
  <c r="W45" i="3"/>
  <c r="AH45" i="3"/>
  <c r="P37" i="3"/>
  <c r="AD37" i="3"/>
  <c r="BC37" i="3"/>
  <c r="W37" i="3"/>
  <c r="T37" i="3"/>
  <c r="BB52" i="3"/>
  <c r="BF21" i="3"/>
  <c r="AR21" i="3"/>
  <c r="BA21" i="3"/>
  <c r="AK21" i="3"/>
  <c r="U21" i="3"/>
  <c r="X21" i="3"/>
  <c r="AV37" i="3"/>
  <c r="AT37" i="3"/>
  <c r="N37" i="3"/>
  <c r="AU37" i="3"/>
  <c r="AE37" i="3"/>
  <c r="BE52" i="3"/>
  <c r="AL53" i="3"/>
  <c r="AQ53" i="3"/>
  <c r="M60" i="3"/>
  <c r="P66" i="3"/>
  <c r="O83" i="3"/>
  <c r="N10" i="3"/>
  <c r="AG45" i="3"/>
  <c r="BF45" i="3"/>
  <c r="Z45" i="3"/>
  <c r="AM37" i="3"/>
  <c r="U66" i="3"/>
  <c r="BD37" i="3"/>
  <c r="X37" i="3"/>
  <c r="AX37" i="3"/>
  <c r="AH37" i="3"/>
  <c r="R37" i="3"/>
  <c r="BE37" i="3"/>
  <c r="AW37" i="3"/>
  <c r="AO37" i="3"/>
  <c r="AG37" i="3"/>
  <c r="Y37" i="3"/>
  <c r="Q37" i="3"/>
  <c r="AR52" i="3"/>
  <c r="AS52" i="3"/>
  <c r="M52" i="3"/>
  <c r="AZ29" i="3"/>
  <c r="O37" i="3"/>
  <c r="AJ52" i="3"/>
  <c r="AO52" i="3"/>
  <c r="AR37" i="3"/>
  <c r="AN37" i="3"/>
  <c r="BF37" i="3"/>
  <c r="AP37" i="3"/>
  <c r="Z37" i="3"/>
  <c r="BI37" i="3"/>
  <c r="BA37" i="3"/>
  <c r="AS37" i="3"/>
  <c r="AK37" i="3"/>
  <c r="AC37" i="3"/>
  <c r="U37" i="3"/>
  <c r="M37" i="3"/>
  <c r="BK37" i="3" s="1"/>
  <c r="AP52" i="3"/>
  <c r="BI52" i="3"/>
  <c r="AC44" i="3"/>
  <c r="BH29" i="3"/>
  <c r="Q52" i="3"/>
  <c r="AK61" i="3"/>
  <c r="AZ58" i="3"/>
  <c r="BH52" i="3"/>
  <c r="AB52" i="3"/>
  <c r="BA52" i="3"/>
  <c r="AK52" i="3"/>
  <c r="U52" i="3"/>
  <c r="P59" i="3"/>
  <c r="BC29" i="3"/>
  <c r="AO29" i="3"/>
  <c r="AJ29" i="3"/>
  <c r="BF52" i="3"/>
  <c r="AZ52" i="3"/>
  <c r="T52" i="3"/>
  <c r="AW52" i="3"/>
  <c r="AG52" i="3"/>
  <c r="P75" i="3"/>
  <c r="O91" i="3"/>
  <c r="BC99" i="3"/>
  <c r="AM29" i="3"/>
  <c r="Y29" i="3"/>
  <c r="T29" i="3"/>
  <c r="BI44" i="3"/>
  <c r="AF61" i="3"/>
  <c r="O61" i="3"/>
  <c r="BB44" i="3"/>
  <c r="AE44" i="3"/>
  <c r="AL44" i="3"/>
  <c r="BE45" i="3"/>
  <c r="AY45" i="3"/>
  <c r="S45" i="3"/>
  <c r="AV45" i="3"/>
  <c r="AF45" i="3"/>
  <c r="P45" i="3"/>
  <c r="BC61" i="3"/>
  <c r="R29" i="3"/>
  <c r="AP61" i="3"/>
  <c r="BI45" i="3"/>
  <c r="Y45" i="3"/>
  <c r="AI45" i="3"/>
  <c r="BD45" i="3"/>
  <c r="AN45" i="3"/>
  <c r="X45" i="3"/>
  <c r="N52" i="3"/>
  <c r="T44" i="3"/>
  <c r="BH58" i="3"/>
  <c r="BD60" i="3"/>
  <c r="AK75" i="3"/>
  <c r="W61" i="3"/>
  <c r="AZ83" i="3"/>
  <c r="BA66" i="3"/>
  <c r="AW99" i="3"/>
  <c r="AL52" i="3"/>
  <c r="T53" i="3"/>
  <c r="AZ53" i="3"/>
  <c r="AB58" i="3"/>
  <c r="AR58" i="3"/>
  <c r="V61" i="3"/>
  <c r="AL61" i="3"/>
  <c r="BB61" i="3"/>
  <c r="T83" i="3"/>
  <c r="AJ91" i="3"/>
  <c r="Q99" i="3"/>
  <c r="AT21" i="3"/>
  <c r="AL21" i="3"/>
  <c r="AX21" i="3"/>
  <c r="AH21" i="3"/>
  <c r="BD21" i="3"/>
  <c r="AV21" i="3"/>
  <c r="AN21" i="3"/>
  <c r="AF21" i="3"/>
  <c r="BG21" i="3"/>
  <c r="BC21" i="3"/>
  <c r="AY21" i="3"/>
  <c r="AU21" i="3"/>
  <c r="AQ21" i="3"/>
  <c r="AM21" i="3"/>
  <c r="AI21" i="3"/>
  <c r="AE21" i="3"/>
  <c r="AA21" i="3"/>
  <c r="W21" i="3"/>
  <c r="S21" i="3"/>
  <c r="O21" i="3"/>
  <c r="AD21" i="3"/>
  <c r="Z21" i="3"/>
  <c r="V21" i="3"/>
  <c r="R21" i="3"/>
  <c r="AX52" i="3"/>
  <c r="AH52" i="3"/>
  <c r="R52" i="3"/>
  <c r="BD52" i="3"/>
  <c r="AV52" i="3"/>
  <c r="AN52" i="3"/>
  <c r="AF52" i="3"/>
  <c r="X52" i="3"/>
  <c r="P52" i="3"/>
  <c r="BG52" i="3"/>
  <c r="BC52" i="3"/>
  <c r="AY52" i="3"/>
  <c r="AU52" i="3"/>
  <c r="AQ52" i="3"/>
  <c r="AM52" i="3"/>
  <c r="AI52" i="3"/>
  <c r="AE52" i="3"/>
  <c r="AA52" i="3"/>
  <c r="W52" i="3"/>
  <c r="S52" i="3"/>
  <c r="O52" i="3"/>
  <c r="BD53" i="3"/>
  <c r="X53" i="3"/>
  <c r="AX53" i="3"/>
  <c r="AH53" i="3"/>
  <c r="R53" i="3"/>
  <c r="BE53" i="3"/>
  <c r="AW53" i="3"/>
  <c r="AO53" i="3"/>
  <c r="AG53" i="3"/>
  <c r="Y53" i="3"/>
  <c r="Q53" i="3"/>
  <c r="R61" i="3"/>
  <c r="AX61" i="3"/>
  <c r="AY29" i="3"/>
  <c r="AI29" i="3"/>
  <c r="S29" i="3"/>
  <c r="BA29" i="3"/>
  <c r="AK29" i="3"/>
  <c r="U29" i="3"/>
  <c r="BF29" i="3"/>
  <c r="AR29" i="3"/>
  <c r="AB29" i="3"/>
  <c r="AQ44" i="3"/>
  <c r="AS44" i="3"/>
  <c r="M44" i="3"/>
  <c r="AT44" i="3"/>
  <c r="AD44" i="3"/>
  <c r="N44" i="3"/>
  <c r="AV61" i="3"/>
  <c r="P61" i="3"/>
  <c r="AU61" i="3"/>
  <c r="AT52" i="3"/>
  <c r="U61" i="3"/>
  <c r="BJ37" i="3"/>
  <c r="BH61" i="3"/>
  <c r="AR61" i="3"/>
  <c r="AB61" i="3"/>
  <c r="BI61" i="3"/>
  <c r="BA61" i="3"/>
  <c r="AM61" i="3"/>
  <c r="AE61" i="3"/>
  <c r="Q61" i="3"/>
  <c r="AR53" i="3"/>
  <c r="BJ21" i="3"/>
  <c r="BN52" i="3"/>
  <c r="BN37" i="3"/>
  <c r="AS61" i="3"/>
  <c r="AC61" i="3"/>
  <c r="M61" i="3"/>
  <c r="AV60" i="3"/>
  <c r="AF60" i="3"/>
  <c r="AC66" i="3"/>
  <c r="U75" i="3"/>
  <c r="BE75" i="3"/>
  <c r="BD83" i="3"/>
  <c r="BD91" i="3"/>
  <c r="U99" i="3"/>
  <c r="BA99" i="3"/>
  <c r="W44" i="3"/>
  <c r="AN60" i="3"/>
  <c r="AK66" i="3"/>
  <c r="R67" i="3"/>
  <c r="AX67" i="3"/>
  <c r="AC75" i="3"/>
  <c r="AS75" i="3"/>
  <c r="BI75" i="3"/>
  <c r="AB83" i="3"/>
  <c r="AR83" i="3"/>
  <c r="BH83" i="3"/>
  <c r="AB91" i="3"/>
  <c r="AR91" i="3"/>
  <c r="BH91" i="3"/>
  <c r="Y99" i="3"/>
  <c r="AO99" i="3"/>
  <c r="BE99" i="3"/>
  <c r="AV53" i="3"/>
  <c r="P53" i="3"/>
  <c r="AT53" i="3"/>
  <c r="AD53" i="3"/>
  <c r="N53" i="3"/>
  <c r="BC53" i="3"/>
  <c r="AU53" i="3"/>
  <c r="AM53" i="3"/>
  <c r="AE53" i="3"/>
  <c r="W53" i="3"/>
  <c r="O53" i="3"/>
  <c r="AM44" i="3"/>
  <c r="Z61" i="3"/>
  <c r="BF61" i="3"/>
  <c r="AU29" i="3"/>
  <c r="AE29" i="3"/>
  <c r="O29" i="3"/>
  <c r="AW29" i="3"/>
  <c r="AG29" i="3"/>
  <c r="Q29" i="3"/>
  <c r="BD29" i="3"/>
  <c r="AV29" i="3"/>
  <c r="AN29" i="3"/>
  <c r="AF29" i="3"/>
  <c r="X29" i="3"/>
  <c r="P29" i="3"/>
  <c r="BG44" i="3"/>
  <c r="AA44" i="3"/>
  <c r="BA44" i="3"/>
  <c r="AK44" i="3"/>
  <c r="U44" i="3"/>
  <c r="BF44" i="3"/>
  <c r="AX44" i="3"/>
  <c r="AP44" i="3"/>
  <c r="AH44" i="3"/>
  <c r="Z44" i="3"/>
  <c r="R44" i="3"/>
  <c r="AS45" i="3"/>
  <c r="AW45" i="3"/>
  <c r="Q45" i="3"/>
  <c r="AU45" i="3"/>
  <c r="AE45" i="3"/>
  <c r="O45" i="3"/>
  <c r="BB45" i="3"/>
  <c r="AT45" i="3"/>
  <c r="AL45" i="3"/>
  <c r="AD45" i="3"/>
  <c r="V45" i="3"/>
  <c r="N45" i="3"/>
  <c r="BD61" i="3"/>
  <c r="AN61" i="3"/>
  <c r="X61" i="3"/>
  <c r="BG61" i="3"/>
  <c r="AY61" i="3"/>
  <c r="AQ61" i="3"/>
  <c r="AI61" i="3"/>
  <c r="AA61" i="3"/>
  <c r="S61" i="3"/>
  <c r="BI66" i="3"/>
  <c r="AO75" i="3"/>
  <c r="AN83" i="3"/>
  <c r="AN91" i="3"/>
  <c r="BC44" i="3"/>
  <c r="P60" i="3"/>
  <c r="M66" i="3"/>
  <c r="AS66" i="3"/>
  <c r="Z67" i="3"/>
  <c r="BF67" i="3"/>
  <c r="AG75" i="3"/>
  <c r="AW75" i="3"/>
  <c r="P83" i="3"/>
  <c r="AF83" i="3"/>
  <c r="AV83" i="3"/>
  <c r="P91" i="3"/>
  <c r="AF91" i="3"/>
  <c r="AV91" i="3"/>
  <c r="M99" i="3"/>
  <c r="AC99" i="3"/>
  <c r="AS99" i="3"/>
  <c r="BI99" i="3"/>
  <c r="AN53" i="3"/>
  <c r="BF53" i="3"/>
  <c r="AP53" i="3"/>
  <c r="Z53" i="3"/>
  <c r="BI53" i="3"/>
  <c r="BA53" i="3"/>
  <c r="AS53" i="3"/>
  <c r="AK53" i="3"/>
  <c r="AC53" i="3"/>
  <c r="U53" i="3"/>
  <c r="M53" i="3"/>
  <c r="U45" i="3"/>
  <c r="AH61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U44" i="3"/>
  <c r="AY44" i="3"/>
  <c r="S44" i="3"/>
  <c r="AW44" i="3"/>
  <c r="AG44" i="3"/>
  <c r="Q44" i="3"/>
  <c r="BD44" i="3"/>
  <c r="AV44" i="3"/>
  <c r="AN44" i="3"/>
  <c r="AF44" i="3"/>
  <c r="X44" i="3"/>
  <c r="P44" i="3"/>
  <c r="AC45" i="3"/>
  <c r="AO45" i="3"/>
  <c r="BG45" i="3"/>
  <c r="AQ45" i="3"/>
  <c r="AA45" i="3"/>
  <c r="BH45" i="3"/>
  <c r="AZ45" i="3"/>
  <c r="AR45" i="3"/>
  <c r="AJ45" i="3"/>
  <c r="AB45" i="3"/>
  <c r="AZ61" i="3"/>
  <c r="AJ61" i="3"/>
  <c r="T61" i="3"/>
  <c r="BE61" i="3"/>
  <c r="AW61" i="3"/>
  <c r="AO61" i="3"/>
  <c r="AG61" i="3"/>
  <c r="Y61" i="3"/>
  <c r="BH53" i="3"/>
  <c r="X83" i="3"/>
  <c r="X91" i="3"/>
  <c r="AK99" i="3"/>
  <c r="AX29" i="3"/>
  <c r="AP29" i="3"/>
  <c r="AH29" i="3"/>
  <c r="Z29" i="3"/>
  <c r="O44" i="3"/>
  <c r="AI44" i="3"/>
  <c r="BE44" i="3"/>
  <c r="AO44" i="3"/>
  <c r="Y44" i="3"/>
  <c r="BH44" i="3"/>
  <c r="AZ44" i="3"/>
  <c r="AR44" i="3"/>
  <c r="AJ44" i="3"/>
  <c r="AB44" i="3"/>
  <c r="BK52" i="3"/>
  <c r="AD52" i="3"/>
  <c r="AH34" i="3"/>
  <c r="BF50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N43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M70" i="3"/>
  <c r="O70" i="3"/>
  <c r="Q70" i="3"/>
  <c r="S70" i="3"/>
  <c r="U70" i="3"/>
  <c r="W70" i="3"/>
  <c r="Y70" i="3"/>
  <c r="AA70" i="3"/>
  <c r="AC70" i="3"/>
  <c r="AE70" i="3"/>
  <c r="AG70" i="3"/>
  <c r="AI70" i="3"/>
  <c r="AK70" i="3"/>
  <c r="AM70" i="3"/>
  <c r="AO70" i="3"/>
  <c r="AQ70" i="3"/>
  <c r="AS70" i="3"/>
  <c r="AU70" i="3"/>
  <c r="AW70" i="3"/>
  <c r="AY70" i="3"/>
  <c r="BA70" i="3"/>
  <c r="BC70" i="3"/>
  <c r="BE70" i="3"/>
  <c r="BG70" i="3"/>
  <c r="BI70" i="3"/>
  <c r="P70" i="3"/>
  <c r="T70" i="3"/>
  <c r="X70" i="3"/>
  <c r="AB70" i="3"/>
  <c r="AF70" i="3"/>
  <c r="AJ70" i="3"/>
  <c r="AN70" i="3"/>
  <c r="AR70" i="3"/>
  <c r="AV70" i="3"/>
  <c r="AZ70" i="3"/>
  <c r="BD70" i="3"/>
  <c r="BH70" i="3"/>
  <c r="N70" i="3"/>
  <c r="V70" i="3"/>
  <c r="AD70" i="3"/>
  <c r="AL70" i="3"/>
  <c r="AT70" i="3"/>
  <c r="BB70" i="3"/>
  <c r="R70" i="3"/>
  <c r="Z70" i="3"/>
  <c r="AH70" i="3"/>
  <c r="AP70" i="3"/>
  <c r="AX70" i="3"/>
  <c r="BF70" i="3"/>
  <c r="N86" i="3"/>
  <c r="P86" i="3"/>
  <c r="R86" i="3"/>
  <c r="T86" i="3"/>
  <c r="V86" i="3"/>
  <c r="X86" i="3"/>
  <c r="Z86" i="3"/>
  <c r="AB86" i="3"/>
  <c r="AD86" i="3"/>
  <c r="AF86" i="3"/>
  <c r="AH86" i="3"/>
  <c r="AJ86" i="3"/>
  <c r="AL86" i="3"/>
  <c r="AN86" i="3"/>
  <c r="AP86" i="3"/>
  <c r="AR86" i="3"/>
  <c r="AT86" i="3"/>
  <c r="AV86" i="3"/>
  <c r="AX86" i="3"/>
  <c r="AZ86" i="3"/>
  <c r="BB86" i="3"/>
  <c r="BD86" i="3"/>
  <c r="BF86" i="3"/>
  <c r="BH86" i="3"/>
  <c r="M86" i="3"/>
  <c r="Q86" i="3"/>
  <c r="U86" i="3"/>
  <c r="Y86" i="3"/>
  <c r="AC86" i="3"/>
  <c r="AG86" i="3"/>
  <c r="AK86" i="3"/>
  <c r="AO86" i="3"/>
  <c r="AS86" i="3"/>
  <c r="AW86" i="3"/>
  <c r="BA86" i="3"/>
  <c r="BE86" i="3"/>
  <c r="BI86" i="3"/>
  <c r="O86" i="3"/>
  <c r="S86" i="3"/>
  <c r="W86" i="3"/>
  <c r="AA86" i="3"/>
  <c r="AE86" i="3"/>
  <c r="AI86" i="3"/>
  <c r="AM86" i="3"/>
  <c r="AQ86" i="3"/>
  <c r="AU86" i="3"/>
  <c r="AY86" i="3"/>
  <c r="BC86" i="3"/>
  <c r="BG86" i="3"/>
  <c r="N76" i="3"/>
  <c r="P76" i="3"/>
  <c r="R76" i="3"/>
  <c r="T76" i="3"/>
  <c r="V76" i="3"/>
  <c r="X76" i="3"/>
  <c r="Z76" i="3"/>
  <c r="AB76" i="3"/>
  <c r="AD76" i="3"/>
  <c r="AF76" i="3"/>
  <c r="AH76" i="3"/>
  <c r="AJ76" i="3"/>
  <c r="AL76" i="3"/>
  <c r="AN76" i="3"/>
  <c r="AP76" i="3"/>
  <c r="AR76" i="3"/>
  <c r="AT76" i="3"/>
  <c r="AV76" i="3"/>
  <c r="AX76" i="3"/>
  <c r="AZ76" i="3"/>
  <c r="BB76" i="3"/>
  <c r="BD76" i="3"/>
  <c r="BF76" i="3"/>
  <c r="BH76" i="3"/>
  <c r="M76" i="3"/>
  <c r="Q76" i="3"/>
  <c r="U76" i="3"/>
  <c r="Y76" i="3"/>
  <c r="AC76" i="3"/>
  <c r="AG76" i="3"/>
  <c r="AK76" i="3"/>
  <c r="AO76" i="3"/>
  <c r="AS76" i="3"/>
  <c r="AW76" i="3"/>
  <c r="BA76" i="3"/>
  <c r="BE76" i="3"/>
  <c r="BI76" i="3"/>
  <c r="O76" i="3"/>
  <c r="S76" i="3"/>
  <c r="W76" i="3"/>
  <c r="AA76" i="3"/>
  <c r="AE76" i="3"/>
  <c r="AI76" i="3"/>
  <c r="AM76" i="3"/>
  <c r="AQ76" i="3"/>
  <c r="AU76" i="3"/>
  <c r="AY76" i="3"/>
  <c r="BC76" i="3"/>
  <c r="BG76" i="3"/>
  <c r="M73" i="3"/>
  <c r="O73" i="3"/>
  <c r="Q73" i="3"/>
  <c r="S73" i="3"/>
  <c r="U73" i="3"/>
  <c r="W73" i="3"/>
  <c r="Y73" i="3"/>
  <c r="AA73" i="3"/>
  <c r="AC73" i="3"/>
  <c r="AE73" i="3"/>
  <c r="AG73" i="3"/>
  <c r="AI73" i="3"/>
  <c r="AK73" i="3"/>
  <c r="AM73" i="3"/>
  <c r="AO73" i="3"/>
  <c r="AQ73" i="3"/>
  <c r="AS73" i="3"/>
  <c r="AU73" i="3"/>
  <c r="AW73" i="3"/>
  <c r="AY73" i="3"/>
  <c r="BA73" i="3"/>
  <c r="BC73" i="3"/>
  <c r="BE73" i="3"/>
  <c r="BG73" i="3"/>
  <c r="BI73" i="3"/>
  <c r="N73" i="3"/>
  <c r="R73" i="3"/>
  <c r="V73" i="3"/>
  <c r="Z73" i="3"/>
  <c r="AD73" i="3"/>
  <c r="AH73" i="3"/>
  <c r="AL73" i="3"/>
  <c r="AP73" i="3"/>
  <c r="AT73" i="3"/>
  <c r="AX73" i="3"/>
  <c r="BB73" i="3"/>
  <c r="BF73" i="3"/>
  <c r="P73" i="3"/>
  <c r="X73" i="3"/>
  <c r="AF73" i="3"/>
  <c r="AN73" i="3"/>
  <c r="AV73" i="3"/>
  <c r="BD73" i="3"/>
  <c r="T73" i="3"/>
  <c r="AB73" i="3"/>
  <c r="AJ73" i="3"/>
  <c r="AR73" i="3"/>
  <c r="AZ73" i="3"/>
  <c r="BH73" i="3"/>
  <c r="M81" i="3"/>
  <c r="O81" i="3"/>
  <c r="Q81" i="3"/>
  <c r="S81" i="3"/>
  <c r="U81" i="3"/>
  <c r="W81" i="3"/>
  <c r="Y81" i="3"/>
  <c r="AA81" i="3"/>
  <c r="AC81" i="3"/>
  <c r="AE81" i="3"/>
  <c r="AG81" i="3"/>
  <c r="AI81" i="3"/>
  <c r="AK81" i="3"/>
  <c r="AM81" i="3"/>
  <c r="AO81" i="3"/>
  <c r="AQ81" i="3"/>
  <c r="AS81" i="3"/>
  <c r="AU81" i="3"/>
  <c r="AW81" i="3"/>
  <c r="AY81" i="3"/>
  <c r="BA81" i="3"/>
  <c r="BC81" i="3"/>
  <c r="BE81" i="3"/>
  <c r="BG81" i="3"/>
  <c r="BI81" i="3"/>
  <c r="N81" i="3"/>
  <c r="R81" i="3"/>
  <c r="V81" i="3"/>
  <c r="Z81" i="3"/>
  <c r="AD81" i="3"/>
  <c r="AH81" i="3"/>
  <c r="AL81" i="3"/>
  <c r="AP81" i="3"/>
  <c r="AT81" i="3"/>
  <c r="AX81" i="3"/>
  <c r="BB81" i="3"/>
  <c r="BF81" i="3"/>
  <c r="P81" i="3"/>
  <c r="T81" i="3"/>
  <c r="X81" i="3"/>
  <c r="AB81" i="3"/>
  <c r="AF81" i="3"/>
  <c r="AJ81" i="3"/>
  <c r="AN81" i="3"/>
  <c r="AR81" i="3"/>
  <c r="AV81" i="3"/>
  <c r="AZ81" i="3"/>
  <c r="BD81" i="3"/>
  <c r="BH81" i="3"/>
  <c r="M97" i="3"/>
  <c r="O97" i="3"/>
  <c r="Q97" i="3"/>
  <c r="S97" i="3"/>
  <c r="U97" i="3"/>
  <c r="W97" i="3"/>
  <c r="Y97" i="3"/>
  <c r="AA97" i="3"/>
  <c r="AC97" i="3"/>
  <c r="AE97" i="3"/>
  <c r="AG97" i="3"/>
  <c r="AI97" i="3"/>
  <c r="AK97" i="3"/>
  <c r="AM97" i="3"/>
  <c r="AO97" i="3"/>
  <c r="AQ97" i="3"/>
  <c r="AS97" i="3"/>
  <c r="AU97" i="3"/>
  <c r="AW97" i="3"/>
  <c r="AY97" i="3"/>
  <c r="BA97" i="3"/>
  <c r="BC97" i="3"/>
  <c r="BE97" i="3"/>
  <c r="BG97" i="3"/>
  <c r="BI97" i="3"/>
  <c r="N97" i="3"/>
  <c r="R97" i="3"/>
  <c r="V97" i="3"/>
  <c r="Z97" i="3"/>
  <c r="AD97" i="3"/>
  <c r="AH97" i="3"/>
  <c r="AL97" i="3"/>
  <c r="AP97" i="3"/>
  <c r="AT97" i="3"/>
  <c r="AX97" i="3"/>
  <c r="BB97" i="3"/>
  <c r="BF97" i="3"/>
  <c r="P97" i="3"/>
  <c r="T97" i="3"/>
  <c r="X97" i="3"/>
  <c r="AB97" i="3"/>
  <c r="AF97" i="3"/>
  <c r="AJ97" i="3"/>
  <c r="AN97" i="3"/>
  <c r="AR97" i="3"/>
  <c r="AV97" i="3"/>
  <c r="AZ97" i="3"/>
  <c r="BD97" i="3"/>
  <c r="BH97" i="3"/>
  <c r="N80" i="3"/>
  <c r="P80" i="3"/>
  <c r="R80" i="3"/>
  <c r="T80" i="3"/>
  <c r="V80" i="3"/>
  <c r="X80" i="3"/>
  <c r="Z80" i="3"/>
  <c r="AB80" i="3"/>
  <c r="AD80" i="3"/>
  <c r="AF80" i="3"/>
  <c r="AH80" i="3"/>
  <c r="AJ80" i="3"/>
  <c r="AL80" i="3"/>
  <c r="AN80" i="3"/>
  <c r="AP80" i="3"/>
  <c r="AR80" i="3"/>
  <c r="AT80" i="3"/>
  <c r="AV80" i="3"/>
  <c r="AX80" i="3"/>
  <c r="AZ80" i="3"/>
  <c r="BB80" i="3"/>
  <c r="BD80" i="3"/>
  <c r="BF80" i="3"/>
  <c r="BH80" i="3"/>
  <c r="O80" i="3"/>
  <c r="S80" i="3"/>
  <c r="W80" i="3"/>
  <c r="AA80" i="3"/>
  <c r="AE80" i="3"/>
  <c r="AI80" i="3"/>
  <c r="AM80" i="3"/>
  <c r="AQ80" i="3"/>
  <c r="AU80" i="3"/>
  <c r="AY80" i="3"/>
  <c r="BC80" i="3"/>
  <c r="BG80" i="3"/>
  <c r="M80" i="3"/>
  <c r="Q80" i="3"/>
  <c r="U80" i="3"/>
  <c r="Y80" i="3"/>
  <c r="AC80" i="3"/>
  <c r="AG80" i="3"/>
  <c r="AK80" i="3"/>
  <c r="AO80" i="3"/>
  <c r="AS80" i="3"/>
  <c r="AW80" i="3"/>
  <c r="BA80" i="3"/>
  <c r="BE80" i="3"/>
  <c r="BI8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BC31" i="3"/>
  <c r="BE31" i="3"/>
  <c r="BG31" i="3"/>
  <c r="BI31" i="3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AR31" i="3"/>
  <c r="AT31" i="3"/>
  <c r="AV31" i="3"/>
  <c r="AX31" i="3"/>
  <c r="AZ31" i="3"/>
  <c r="BB31" i="3"/>
  <c r="BD31" i="3"/>
  <c r="BF31" i="3"/>
  <c r="BH31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S33" i="3"/>
  <c r="AU33" i="3"/>
  <c r="AW33" i="3"/>
  <c r="AY33" i="3"/>
  <c r="BA33" i="3"/>
  <c r="BC33" i="3"/>
  <c r="BE33" i="3"/>
  <c r="BG33" i="3"/>
  <c r="BI33" i="3"/>
  <c r="N33" i="3"/>
  <c r="P33" i="3"/>
  <c r="R33" i="3"/>
  <c r="T33" i="3"/>
  <c r="V33" i="3"/>
  <c r="X33" i="3"/>
  <c r="Z33" i="3"/>
  <c r="AB33" i="3"/>
  <c r="AD33" i="3"/>
  <c r="AF33" i="3"/>
  <c r="AH33" i="3"/>
  <c r="AJ33" i="3"/>
  <c r="AL33" i="3"/>
  <c r="AN33" i="3"/>
  <c r="AP33" i="3"/>
  <c r="AR33" i="3"/>
  <c r="AT33" i="3"/>
  <c r="AV33" i="3"/>
  <c r="AX33" i="3"/>
  <c r="AZ33" i="3"/>
  <c r="BB33" i="3"/>
  <c r="BF33" i="3"/>
  <c r="BD33" i="3"/>
  <c r="BH33" i="3"/>
  <c r="AM35" i="3"/>
  <c r="P35" i="3"/>
  <c r="T35" i="3"/>
  <c r="X35" i="3"/>
  <c r="AB35" i="3"/>
  <c r="AF35" i="3"/>
  <c r="AJ35" i="3"/>
  <c r="AN35" i="3"/>
  <c r="AR35" i="3"/>
  <c r="AV35" i="3"/>
  <c r="AZ35" i="3"/>
  <c r="BD35" i="3"/>
  <c r="BH35" i="3"/>
  <c r="Q35" i="3"/>
  <c r="Y35" i="3"/>
  <c r="AG35" i="3"/>
  <c r="AO35" i="3"/>
  <c r="AW35" i="3"/>
  <c r="BE35" i="3"/>
  <c r="S35" i="3"/>
  <c r="AI35" i="3"/>
  <c r="AY35" i="3"/>
  <c r="O35" i="3"/>
  <c r="AU35" i="3"/>
  <c r="N35" i="3"/>
  <c r="R35" i="3"/>
  <c r="V35" i="3"/>
  <c r="Z35" i="3"/>
  <c r="AD35" i="3"/>
  <c r="AH35" i="3"/>
  <c r="AL35" i="3"/>
  <c r="AP35" i="3"/>
  <c r="AT35" i="3"/>
  <c r="AX35" i="3"/>
  <c r="BB35" i="3"/>
  <c r="BF35" i="3"/>
  <c r="M35" i="3"/>
  <c r="U35" i="3"/>
  <c r="AC35" i="3"/>
  <c r="AK35" i="3"/>
  <c r="AS35" i="3"/>
  <c r="BA35" i="3"/>
  <c r="BI35" i="3"/>
  <c r="AA35" i="3"/>
  <c r="AQ35" i="3"/>
  <c r="BG35" i="3"/>
  <c r="AE35" i="3"/>
  <c r="W35" i="3"/>
  <c r="N38" i="3"/>
  <c r="P38" i="3"/>
  <c r="R38" i="3"/>
  <c r="T38" i="3"/>
  <c r="V38" i="3"/>
  <c r="X38" i="3"/>
  <c r="Z38" i="3"/>
  <c r="AB38" i="3"/>
  <c r="AD38" i="3"/>
  <c r="AF38" i="3"/>
  <c r="AH38" i="3"/>
  <c r="AJ38" i="3"/>
  <c r="AL38" i="3"/>
  <c r="AN38" i="3"/>
  <c r="AP38" i="3"/>
  <c r="AR38" i="3"/>
  <c r="AT38" i="3"/>
  <c r="AV38" i="3"/>
  <c r="AX38" i="3"/>
  <c r="AZ38" i="3"/>
  <c r="BB38" i="3"/>
  <c r="BD38" i="3"/>
  <c r="BF38" i="3"/>
  <c r="BH38" i="3"/>
  <c r="M38" i="3"/>
  <c r="Q38" i="3"/>
  <c r="U38" i="3"/>
  <c r="Y38" i="3"/>
  <c r="AC38" i="3"/>
  <c r="AG38" i="3"/>
  <c r="AK38" i="3"/>
  <c r="AO38" i="3"/>
  <c r="AS38" i="3"/>
  <c r="AW38" i="3"/>
  <c r="BA38" i="3"/>
  <c r="BE38" i="3"/>
  <c r="BI38" i="3"/>
  <c r="O38" i="3"/>
  <c r="W38" i="3"/>
  <c r="AE38" i="3"/>
  <c r="AM38" i="3"/>
  <c r="AU38" i="3"/>
  <c r="BC38" i="3"/>
  <c r="AA38" i="3"/>
  <c r="AQ38" i="3"/>
  <c r="BG38" i="3"/>
  <c r="AI38" i="3"/>
  <c r="S38" i="3"/>
  <c r="AY38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AP40" i="3"/>
  <c r="AR40" i="3"/>
  <c r="AT40" i="3"/>
  <c r="AV40" i="3"/>
  <c r="AX40" i="3"/>
  <c r="AZ40" i="3"/>
  <c r="BB40" i="3"/>
  <c r="BD40" i="3"/>
  <c r="BF40" i="3"/>
  <c r="BH40" i="3"/>
  <c r="M40" i="3"/>
  <c r="Q40" i="3"/>
  <c r="U40" i="3"/>
  <c r="Y40" i="3"/>
  <c r="AC40" i="3"/>
  <c r="AG40" i="3"/>
  <c r="AK40" i="3"/>
  <c r="AO40" i="3"/>
  <c r="AS40" i="3"/>
  <c r="AW40" i="3"/>
  <c r="BA40" i="3"/>
  <c r="BE40" i="3"/>
  <c r="BI40" i="3"/>
  <c r="S40" i="3"/>
  <c r="AA40" i="3"/>
  <c r="AI40" i="3"/>
  <c r="AQ40" i="3"/>
  <c r="AY40" i="3"/>
  <c r="BG40" i="3"/>
  <c r="W40" i="3"/>
  <c r="AM40" i="3"/>
  <c r="BC40" i="3"/>
  <c r="AE40" i="3"/>
  <c r="O40" i="3"/>
  <c r="AU40" i="3"/>
  <c r="N42" i="3"/>
  <c r="R42" i="3"/>
  <c r="V42" i="3"/>
  <c r="Z42" i="3"/>
  <c r="AD42" i="3"/>
  <c r="AH42" i="3"/>
  <c r="AL42" i="3"/>
  <c r="AP42" i="3"/>
  <c r="AT42" i="3"/>
  <c r="AX42" i="3"/>
  <c r="BB42" i="3"/>
  <c r="BF42" i="3"/>
  <c r="M42" i="3"/>
  <c r="U42" i="3"/>
  <c r="AC42" i="3"/>
  <c r="AK42" i="3"/>
  <c r="AS42" i="3"/>
  <c r="BA42" i="3"/>
  <c r="BI42" i="3"/>
  <c r="W42" i="3"/>
  <c r="AM42" i="3"/>
  <c r="BC42" i="3"/>
  <c r="AI42" i="3"/>
  <c r="P42" i="3"/>
  <c r="T42" i="3"/>
  <c r="X42" i="3"/>
  <c r="AB42" i="3"/>
  <c r="AF42" i="3"/>
  <c r="AJ42" i="3"/>
  <c r="AN42" i="3"/>
  <c r="AR42" i="3"/>
  <c r="AV42" i="3"/>
  <c r="AZ42" i="3"/>
  <c r="BD42" i="3"/>
  <c r="BH42" i="3"/>
  <c r="Q42" i="3"/>
  <c r="Y42" i="3"/>
  <c r="AG42" i="3"/>
  <c r="AO42" i="3"/>
  <c r="AW42" i="3"/>
  <c r="BE42" i="3"/>
  <c r="O42" i="3"/>
  <c r="AE42" i="3"/>
  <c r="AU42" i="3"/>
  <c r="S42" i="3"/>
  <c r="AY42" i="3"/>
  <c r="AQ42" i="3"/>
  <c r="BG42" i="3"/>
  <c r="M46" i="3"/>
  <c r="O46" i="3"/>
  <c r="Q46" i="3"/>
  <c r="S46" i="3"/>
  <c r="U46" i="3"/>
  <c r="W46" i="3"/>
  <c r="Y46" i="3"/>
  <c r="AA46" i="3"/>
  <c r="AC46" i="3"/>
  <c r="AE46" i="3"/>
  <c r="AG46" i="3"/>
  <c r="AI46" i="3"/>
  <c r="AK46" i="3"/>
  <c r="AM46" i="3"/>
  <c r="AO46" i="3"/>
  <c r="AQ46" i="3"/>
  <c r="AS46" i="3"/>
  <c r="AU46" i="3"/>
  <c r="AW46" i="3"/>
  <c r="AY46" i="3"/>
  <c r="BA46" i="3"/>
  <c r="BC46" i="3"/>
  <c r="BE46" i="3"/>
  <c r="BG46" i="3"/>
  <c r="BI46" i="3"/>
  <c r="N46" i="3"/>
  <c r="R46" i="3"/>
  <c r="V46" i="3"/>
  <c r="Z46" i="3"/>
  <c r="AD46" i="3"/>
  <c r="AH46" i="3"/>
  <c r="AL46" i="3"/>
  <c r="AP46" i="3"/>
  <c r="AT46" i="3"/>
  <c r="AX46" i="3"/>
  <c r="BB46" i="3"/>
  <c r="BF46" i="3"/>
  <c r="P46" i="3"/>
  <c r="X46" i="3"/>
  <c r="AF46" i="3"/>
  <c r="AN46" i="3"/>
  <c r="AV46" i="3"/>
  <c r="BD46" i="3"/>
  <c r="AB46" i="3"/>
  <c r="AR46" i="3"/>
  <c r="BH46" i="3"/>
  <c r="T46" i="3"/>
  <c r="AZ46" i="3"/>
  <c r="AJ46" i="3"/>
  <c r="M48" i="3"/>
  <c r="O48" i="3"/>
  <c r="Q48" i="3"/>
  <c r="S48" i="3"/>
  <c r="U48" i="3"/>
  <c r="W48" i="3"/>
  <c r="Y48" i="3"/>
  <c r="AA48" i="3"/>
  <c r="AC48" i="3"/>
  <c r="AE48" i="3"/>
  <c r="AG48" i="3"/>
  <c r="AI48" i="3"/>
  <c r="AK48" i="3"/>
  <c r="AM48" i="3"/>
  <c r="AO48" i="3"/>
  <c r="AQ48" i="3"/>
  <c r="AS48" i="3"/>
  <c r="AU48" i="3"/>
  <c r="AW48" i="3"/>
  <c r="AY48" i="3"/>
  <c r="BA48" i="3"/>
  <c r="BC48" i="3"/>
  <c r="BE48" i="3"/>
  <c r="BG48" i="3"/>
  <c r="BI48" i="3"/>
  <c r="P48" i="3"/>
  <c r="T48" i="3"/>
  <c r="X48" i="3"/>
  <c r="AB48" i="3"/>
  <c r="AF48" i="3"/>
  <c r="AJ48" i="3"/>
  <c r="AN48" i="3"/>
  <c r="AR48" i="3"/>
  <c r="AV48" i="3"/>
  <c r="AZ48" i="3"/>
  <c r="BD48" i="3"/>
  <c r="BH48" i="3"/>
  <c r="R48" i="3"/>
  <c r="Z48" i="3"/>
  <c r="AH48" i="3"/>
  <c r="AP48" i="3"/>
  <c r="AX48" i="3"/>
  <c r="BF48" i="3"/>
  <c r="N48" i="3"/>
  <c r="AD48" i="3"/>
  <c r="AT48" i="3"/>
  <c r="V48" i="3"/>
  <c r="AL48" i="3"/>
  <c r="BB48" i="3"/>
  <c r="M49" i="3"/>
  <c r="O49" i="3"/>
  <c r="Q49" i="3"/>
  <c r="S49" i="3"/>
  <c r="U49" i="3"/>
  <c r="W49" i="3"/>
  <c r="Y49" i="3"/>
  <c r="AA49" i="3"/>
  <c r="AC49" i="3"/>
  <c r="AE49" i="3"/>
  <c r="AG49" i="3"/>
  <c r="AI49" i="3"/>
  <c r="AK49" i="3"/>
  <c r="AM49" i="3"/>
  <c r="AO49" i="3"/>
  <c r="AQ49" i="3"/>
  <c r="AS49" i="3"/>
  <c r="AU49" i="3"/>
  <c r="AW49" i="3"/>
  <c r="AY49" i="3"/>
  <c r="BA49" i="3"/>
  <c r="BC49" i="3"/>
  <c r="BE49" i="3"/>
  <c r="BG49" i="3"/>
  <c r="BI49" i="3"/>
  <c r="N49" i="3"/>
  <c r="R49" i="3"/>
  <c r="V49" i="3"/>
  <c r="Z49" i="3"/>
  <c r="AD49" i="3"/>
  <c r="AH49" i="3"/>
  <c r="AL49" i="3"/>
  <c r="AP49" i="3"/>
  <c r="AT49" i="3"/>
  <c r="AX49" i="3"/>
  <c r="BB49" i="3"/>
  <c r="BF49" i="3"/>
  <c r="P49" i="3"/>
  <c r="X49" i="3"/>
  <c r="AF49" i="3"/>
  <c r="AN49" i="3"/>
  <c r="AV49" i="3"/>
  <c r="BD49" i="3"/>
  <c r="AB49" i="3"/>
  <c r="AR49" i="3"/>
  <c r="BH49" i="3"/>
  <c r="T49" i="3"/>
  <c r="AJ49" i="3"/>
  <c r="AZ49" i="3"/>
  <c r="O51" i="3"/>
  <c r="AE51" i="3"/>
  <c r="AU51" i="3"/>
  <c r="N51" i="3"/>
  <c r="R51" i="3"/>
  <c r="V51" i="3"/>
  <c r="Z51" i="3"/>
  <c r="AD51" i="3"/>
  <c r="AH51" i="3"/>
  <c r="AL51" i="3"/>
  <c r="AP51" i="3"/>
  <c r="AT51" i="3"/>
  <c r="AX51" i="3"/>
  <c r="BB51" i="3"/>
  <c r="BF51" i="3"/>
  <c r="M51" i="3"/>
  <c r="U51" i="3"/>
  <c r="AC51" i="3"/>
  <c r="AK51" i="3"/>
  <c r="AS51" i="3"/>
  <c r="BA51" i="3"/>
  <c r="BI51" i="3"/>
  <c r="AA51" i="3"/>
  <c r="AQ51" i="3"/>
  <c r="BG51" i="3"/>
  <c r="P51" i="3"/>
  <c r="T51" i="3"/>
  <c r="X51" i="3"/>
  <c r="AB51" i="3"/>
  <c r="AF51" i="3"/>
  <c r="AJ51" i="3"/>
  <c r="AN51" i="3"/>
  <c r="AR51" i="3"/>
  <c r="AV51" i="3"/>
  <c r="AZ51" i="3"/>
  <c r="BD51" i="3"/>
  <c r="BH51" i="3"/>
  <c r="Q51" i="3"/>
  <c r="Y51" i="3"/>
  <c r="AG51" i="3"/>
  <c r="AO51" i="3"/>
  <c r="AW51" i="3"/>
  <c r="BE51" i="3"/>
  <c r="S51" i="3"/>
  <c r="AI51" i="3"/>
  <c r="AY51" i="3"/>
  <c r="BC51" i="3"/>
  <c r="W51" i="3"/>
  <c r="M55" i="3"/>
  <c r="O55" i="3"/>
  <c r="Q55" i="3"/>
  <c r="S55" i="3"/>
  <c r="U55" i="3"/>
  <c r="W55" i="3"/>
  <c r="Y55" i="3"/>
  <c r="AA55" i="3"/>
  <c r="AC55" i="3"/>
  <c r="AE55" i="3"/>
  <c r="AG55" i="3"/>
  <c r="AI55" i="3"/>
  <c r="AK55" i="3"/>
  <c r="AM55" i="3"/>
  <c r="AO55" i="3"/>
  <c r="AQ55" i="3"/>
  <c r="AS55" i="3"/>
  <c r="AU55" i="3"/>
  <c r="AW55" i="3"/>
  <c r="AY55" i="3"/>
  <c r="BA55" i="3"/>
  <c r="BC55" i="3"/>
  <c r="BE55" i="3"/>
  <c r="BG55" i="3"/>
  <c r="BI55" i="3"/>
  <c r="P55" i="3"/>
  <c r="T55" i="3"/>
  <c r="X55" i="3"/>
  <c r="AB55" i="3"/>
  <c r="AF55" i="3"/>
  <c r="AJ55" i="3"/>
  <c r="AN55" i="3"/>
  <c r="AR55" i="3"/>
  <c r="AV55" i="3"/>
  <c r="AZ55" i="3"/>
  <c r="BD55" i="3"/>
  <c r="BH55" i="3"/>
  <c r="R55" i="3"/>
  <c r="Z55" i="3"/>
  <c r="AH55" i="3"/>
  <c r="AP55" i="3"/>
  <c r="AX55" i="3"/>
  <c r="BF55" i="3"/>
  <c r="N55" i="3"/>
  <c r="V55" i="3"/>
  <c r="AD55" i="3"/>
  <c r="AL55" i="3"/>
  <c r="AT55" i="3"/>
  <c r="BB55" i="3"/>
  <c r="AA42" i="3"/>
  <c r="BN17" i="3"/>
  <c r="BB19" i="3"/>
  <c r="AT19" i="3"/>
  <c r="AL19" i="3"/>
  <c r="AD19" i="3"/>
  <c r="V19" i="3"/>
  <c r="N19" i="3"/>
  <c r="BC19" i="3"/>
  <c r="AU19" i="3"/>
  <c r="AM19" i="3"/>
  <c r="AE19" i="3"/>
  <c r="W19" i="3"/>
  <c r="O19" i="3"/>
  <c r="N78" i="3"/>
  <c r="P78" i="3"/>
  <c r="R78" i="3"/>
  <c r="T78" i="3"/>
  <c r="V78" i="3"/>
  <c r="X78" i="3"/>
  <c r="Z78" i="3"/>
  <c r="AB78" i="3"/>
  <c r="AD78" i="3"/>
  <c r="AF78" i="3"/>
  <c r="AH78" i="3"/>
  <c r="AJ78" i="3"/>
  <c r="AL78" i="3"/>
  <c r="AN78" i="3"/>
  <c r="AP78" i="3"/>
  <c r="AR78" i="3"/>
  <c r="AT78" i="3"/>
  <c r="AV78" i="3"/>
  <c r="AX78" i="3"/>
  <c r="AZ78" i="3"/>
  <c r="BB78" i="3"/>
  <c r="BD78" i="3"/>
  <c r="BF78" i="3"/>
  <c r="BH78" i="3"/>
  <c r="M78" i="3"/>
  <c r="Q78" i="3"/>
  <c r="U78" i="3"/>
  <c r="Y78" i="3"/>
  <c r="AC78" i="3"/>
  <c r="AG78" i="3"/>
  <c r="AK78" i="3"/>
  <c r="AO78" i="3"/>
  <c r="AS78" i="3"/>
  <c r="AW78" i="3"/>
  <c r="BA78" i="3"/>
  <c r="BE78" i="3"/>
  <c r="BI78" i="3"/>
  <c r="O78" i="3"/>
  <c r="S78" i="3"/>
  <c r="W78" i="3"/>
  <c r="AA78" i="3"/>
  <c r="AE78" i="3"/>
  <c r="AI78" i="3"/>
  <c r="AM78" i="3"/>
  <c r="AQ78" i="3"/>
  <c r="AU78" i="3"/>
  <c r="AY78" i="3"/>
  <c r="BC78" i="3"/>
  <c r="BG78" i="3"/>
  <c r="N94" i="3"/>
  <c r="P94" i="3"/>
  <c r="R94" i="3"/>
  <c r="T94" i="3"/>
  <c r="V94" i="3"/>
  <c r="X94" i="3"/>
  <c r="Z94" i="3"/>
  <c r="AB94" i="3"/>
  <c r="AD94" i="3"/>
  <c r="AF94" i="3"/>
  <c r="AH94" i="3"/>
  <c r="AJ94" i="3"/>
  <c r="AL94" i="3"/>
  <c r="AN94" i="3"/>
  <c r="AP94" i="3"/>
  <c r="AR94" i="3"/>
  <c r="AT94" i="3"/>
  <c r="AV94" i="3"/>
  <c r="AX94" i="3"/>
  <c r="AZ94" i="3"/>
  <c r="BB94" i="3"/>
  <c r="BD94" i="3"/>
  <c r="BF94" i="3"/>
  <c r="BH94" i="3"/>
  <c r="M94" i="3"/>
  <c r="Q94" i="3"/>
  <c r="U94" i="3"/>
  <c r="Y94" i="3"/>
  <c r="AC94" i="3"/>
  <c r="AG94" i="3"/>
  <c r="AK94" i="3"/>
  <c r="AO94" i="3"/>
  <c r="AS94" i="3"/>
  <c r="AW94" i="3"/>
  <c r="BA94" i="3"/>
  <c r="BE94" i="3"/>
  <c r="BI94" i="3"/>
  <c r="O94" i="3"/>
  <c r="S94" i="3"/>
  <c r="W94" i="3"/>
  <c r="AA94" i="3"/>
  <c r="AE94" i="3"/>
  <c r="AI94" i="3"/>
  <c r="AM94" i="3"/>
  <c r="AQ94" i="3"/>
  <c r="AU94" i="3"/>
  <c r="AY94" i="3"/>
  <c r="BC94" i="3"/>
  <c r="BG94" i="3"/>
  <c r="N64" i="3"/>
  <c r="P64" i="3"/>
  <c r="R64" i="3"/>
  <c r="T64" i="3"/>
  <c r="V64" i="3"/>
  <c r="X64" i="3"/>
  <c r="Z64" i="3"/>
  <c r="AB64" i="3"/>
  <c r="AD64" i="3"/>
  <c r="AF64" i="3"/>
  <c r="AH64" i="3"/>
  <c r="AJ64" i="3"/>
  <c r="AL64" i="3"/>
  <c r="AN64" i="3"/>
  <c r="AP64" i="3"/>
  <c r="AR64" i="3"/>
  <c r="AT64" i="3"/>
  <c r="AV64" i="3"/>
  <c r="AX64" i="3"/>
  <c r="AZ64" i="3"/>
  <c r="BB64" i="3"/>
  <c r="BD64" i="3"/>
  <c r="BF64" i="3"/>
  <c r="BH64" i="3"/>
  <c r="O64" i="3"/>
  <c r="S64" i="3"/>
  <c r="W64" i="3"/>
  <c r="AA64" i="3"/>
  <c r="AE64" i="3"/>
  <c r="AI64" i="3"/>
  <c r="AM64" i="3"/>
  <c r="AQ64" i="3"/>
  <c r="AU64" i="3"/>
  <c r="AY64" i="3"/>
  <c r="BC64" i="3"/>
  <c r="BG64" i="3"/>
  <c r="Q64" i="3"/>
  <c r="Y64" i="3"/>
  <c r="AG64" i="3"/>
  <c r="AO64" i="3"/>
  <c r="AW64" i="3"/>
  <c r="BE64" i="3"/>
  <c r="M64" i="3"/>
  <c r="U64" i="3"/>
  <c r="AC64" i="3"/>
  <c r="AK64" i="3"/>
  <c r="AS64" i="3"/>
  <c r="BA64" i="3"/>
  <c r="BI64" i="3"/>
  <c r="N65" i="3"/>
  <c r="P65" i="3"/>
  <c r="R65" i="3"/>
  <c r="T65" i="3"/>
  <c r="V65" i="3"/>
  <c r="X65" i="3"/>
  <c r="Z65" i="3"/>
  <c r="AB65" i="3"/>
  <c r="AD65" i="3"/>
  <c r="AF65" i="3"/>
  <c r="AH65" i="3"/>
  <c r="AJ65" i="3"/>
  <c r="AL65" i="3"/>
  <c r="AN65" i="3"/>
  <c r="AP65" i="3"/>
  <c r="AR65" i="3"/>
  <c r="AT65" i="3"/>
  <c r="AV65" i="3"/>
  <c r="AX65" i="3"/>
  <c r="AZ65" i="3"/>
  <c r="BB65" i="3"/>
  <c r="BD65" i="3"/>
  <c r="BF65" i="3"/>
  <c r="BH65" i="3"/>
  <c r="M65" i="3"/>
  <c r="Q65" i="3"/>
  <c r="U65" i="3"/>
  <c r="Y65" i="3"/>
  <c r="AC65" i="3"/>
  <c r="AG65" i="3"/>
  <c r="AK65" i="3"/>
  <c r="AO65" i="3"/>
  <c r="AS65" i="3"/>
  <c r="AW65" i="3"/>
  <c r="BA65" i="3"/>
  <c r="BE65" i="3"/>
  <c r="BI65" i="3"/>
  <c r="O65" i="3"/>
  <c r="W65" i="3"/>
  <c r="AE65" i="3"/>
  <c r="AM65" i="3"/>
  <c r="AU65" i="3"/>
  <c r="BC65" i="3"/>
  <c r="S65" i="3"/>
  <c r="AA65" i="3"/>
  <c r="AI65" i="3"/>
  <c r="AQ65" i="3"/>
  <c r="AY65" i="3"/>
  <c r="BG65" i="3"/>
  <c r="M89" i="3"/>
  <c r="O89" i="3"/>
  <c r="Q89" i="3"/>
  <c r="S89" i="3"/>
  <c r="U89" i="3"/>
  <c r="W89" i="3"/>
  <c r="Y89" i="3"/>
  <c r="AA89" i="3"/>
  <c r="AC89" i="3"/>
  <c r="AE89" i="3"/>
  <c r="AG89" i="3"/>
  <c r="AI89" i="3"/>
  <c r="AK89" i="3"/>
  <c r="AM89" i="3"/>
  <c r="AO89" i="3"/>
  <c r="AQ89" i="3"/>
  <c r="AS89" i="3"/>
  <c r="AU89" i="3"/>
  <c r="AW89" i="3"/>
  <c r="AY89" i="3"/>
  <c r="BA89" i="3"/>
  <c r="BC89" i="3"/>
  <c r="BE89" i="3"/>
  <c r="BG89" i="3"/>
  <c r="BI89" i="3"/>
  <c r="N89" i="3"/>
  <c r="R89" i="3"/>
  <c r="V89" i="3"/>
  <c r="Z89" i="3"/>
  <c r="AD89" i="3"/>
  <c r="AH89" i="3"/>
  <c r="AL89" i="3"/>
  <c r="AP89" i="3"/>
  <c r="AT89" i="3"/>
  <c r="AX89" i="3"/>
  <c r="BB89" i="3"/>
  <c r="BF89" i="3"/>
  <c r="P89" i="3"/>
  <c r="T89" i="3"/>
  <c r="X89" i="3"/>
  <c r="AB89" i="3"/>
  <c r="AF89" i="3"/>
  <c r="AJ89" i="3"/>
  <c r="AN89" i="3"/>
  <c r="AR89" i="3"/>
  <c r="AV89" i="3"/>
  <c r="AZ89" i="3"/>
  <c r="BD89" i="3"/>
  <c r="BH89" i="3"/>
  <c r="N84" i="3"/>
  <c r="P84" i="3"/>
  <c r="R84" i="3"/>
  <c r="T84" i="3"/>
  <c r="V84" i="3"/>
  <c r="X84" i="3"/>
  <c r="Z84" i="3"/>
  <c r="AB84" i="3"/>
  <c r="AD84" i="3"/>
  <c r="AF84" i="3"/>
  <c r="AH84" i="3"/>
  <c r="AJ84" i="3"/>
  <c r="AL84" i="3"/>
  <c r="AN84" i="3"/>
  <c r="AP84" i="3"/>
  <c r="AR84" i="3"/>
  <c r="AT84" i="3"/>
  <c r="AV84" i="3"/>
  <c r="AX84" i="3"/>
  <c r="AZ84" i="3"/>
  <c r="BB84" i="3"/>
  <c r="BD84" i="3"/>
  <c r="BF84" i="3"/>
  <c r="BH84" i="3"/>
  <c r="O84" i="3"/>
  <c r="S84" i="3"/>
  <c r="W84" i="3"/>
  <c r="AA84" i="3"/>
  <c r="AE84" i="3"/>
  <c r="AI84" i="3"/>
  <c r="AM84" i="3"/>
  <c r="AQ84" i="3"/>
  <c r="AU84" i="3"/>
  <c r="AY84" i="3"/>
  <c r="BC84" i="3"/>
  <c r="BG84" i="3"/>
  <c r="M84" i="3"/>
  <c r="Q84" i="3"/>
  <c r="U84" i="3"/>
  <c r="Y84" i="3"/>
  <c r="AC84" i="3"/>
  <c r="AG84" i="3"/>
  <c r="AK84" i="3"/>
  <c r="AO84" i="3"/>
  <c r="AS84" i="3"/>
  <c r="AW84" i="3"/>
  <c r="BA84" i="3"/>
  <c r="BE84" i="3"/>
  <c r="BI84" i="3"/>
  <c r="M100" i="3"/>
  <c r="O100" i="3"/>
  <c r="Q100" i="3"/>
  <c r="S100" i="3"/>
  <c r="U100" i="3"/>
  <c r="W100" i="3"/>
  <c r="Y100" i="3"/>
  <c r="AA100" i="3"/>
  <c r="AC100" i="3"/>
  <c r="AE100" i="3"/>
  <c r="AG100" i="3"/>
  <c r="AI100" i="3"/>
  <c r="AK100" i="3"/>
  <c r="AM100" i="3"/>
  <c r="AO100" i="3"/>
  <c r="AQ100" i="3"/>
  <c r="AS100" i="3"/>
  <c r="AU100" i="3"/>
  <c r="AW100" i="3"/>
  <c r="AY100" i="3"/>
  <c r="BA100" i="3"/>
  <c r="BC100" i="3"/>
  <c r="BE100" i="3"/>
  <c r="BG100" i="3"/>
  <c r="BI100" i="3"/>
  <c r="P100" i="3"/>
  <c r="T100" i="3"/>
  <c r="X100" i="3"/>
  <c r="AB100" i="3"/>
  <c r="AF100" i="3"/>
  <c r="AJ100" i="3"/>
  <c r="AN100" i="3"/>
  <c r="AR100" i="3"/>
  <c r="AV100" i="3"/>
  <c r="AZ100" i="3"/>
  <c r="BD100" i="3"/>
  <c r="BH100" i="3"/>
  <c r="N100" i="3"/>
  <c r="R100" i="3"/>
  <c r="V100" i="3"/>
  <c r="Z100" i="3"/>
  <c r="AD100" i="3"/>
  <c r="AH100" i="3"/>
  <c r="AL100" i="3"/>
  <c r="AP100" i="3"/>
  <c r="AT100" i="3"/>
  <c r="AX100" i="3"/>
  <c r="BB100" i="3"/>
  <c r="BF100" i="3"/>
  <c r="N74" i="3"/>
  <c r="P74" i="3"/>
  <c r="R74" i="3"/>
  <c r="T74" i="3"/>
  <c r="V74" i="3"/>
  <c r="X74" i="3"/>
  <c r="Z74" i="3"/>
  <c r="AB74" i="3"/>
  <c r="AD74" i="3"/>
  <c r="AF74" i="3"/>
  <c r="AH74" i="3"/>
  <c r="AJ74" i="3"/>
  <c r="AL74" i="3"/>
  <c r="AN74" i="3"/>
  <c r="AP74" i="3"/>
  <c r="AR74" i="3"/>
  <c r="AT74" i="3"/>
  <c r="AV74" i="3"/>
  <c r="AX74" i="3"/>
  <c r="AZ74" i="3"/>
  <c r="BB74" i="3"/>
  <c r="BD74" i="3"/>
  <c r="BF74" i="3"/>
  <c r="BH74" i="3"/>
  <c r="M74" i="3"/>
  <c r="Q74" i="3"/>
  <c r="U74" i="3"/>
  <c r="Y74" i="3"/>
  <c r="AC74" i="3"/>
  <c r="AG74" i="3"/>
  <c r="AK74" i="3"/>
  <c r="AO74" i="3"/>
  <c r="AS74" i="3"/>
  <c r="AW74" i="3"/>
  <c r="BA74" i="3"/>
  <c r="BE74" i="3"/>
  <c r="BI74" i="3"/>
  <c r="O74" i="3"/>
  <c r="W74" i="3"/>
  <c r="AE74" i="3"/>
  <c r="AM74" i="3"/>
  <c r="AU74" i="3"/>
  <c r="BC74" i="3"/>
  <c r="S74" i="3"/>
  <c r="AA74" i="3"/>
  <c r="AI74" i="3"/>
  <c r="AQ74" i="3"/>
  <c r="AY74" i="3"/>
  <c r="BG74" i="3"/>
  <c r="N82" i="3"/>
  <c r="P82" i="3"/>
  <c r="R82" i="3"/>
  <c r="T82" i="3"/>
  <c r="V82" i="3"/>
  <c r="X82" i="3"/>
  <c r="Z82" i="3"/>
  <c r="AB82" i="3"/>
  <c r="AD82" i="3"/>
  <c r="AF82" i="3"/>
  <c r="AH82" i="3"/>
  <c r="AJ82" i="3"/>
  <c r="AL82" i="3"/>
  <c r="AN82" i="3"/>
  <c r="AP82" i="3"/>
  <c r="AR82" i="3"/>
  <c r="AT82" i="3"/>
  <c r="AV82" i="3"/>
  <c r="AX82" i="3"/>
  <c r="AZ82" i="3"/>
  <c r="BB82" i="3"/>
  <c r="BD82" i="3"/>
  <c r="BF82" i="3"/>
  <c r="BH82" i="3"/>
  <c r="M82" i="3"/>
  <c r="Q82" i="3"/>
  <c r="U82" i="3"/>
  <c r="Y82" i="3"/>
  <c r="AC82" i="3"/>
  <c r="AG82" i="3"/>
  <c r="AK82" i="3"/>
  <c r="AO82" i="3"/>
  <c r="AS82" i="3"/>
  <c r="AW82" i="3"/>
  <c r="BA82" i="3"/>
  <c r="BE82" i="3"/>
  <c r="BI82" i="3"/>
  <c r="O82" i="3"/>
  <c r="S82" i="3"/>
  <c r="W82" i="3"/>
  <c r="AA82" i="3"/>
  <c r="AE82" i="3"/>
  <c r="AI82" i="3"/>
  <c r="AM82" i="3"/>
  <c r="AQ82" i="3"/>
  <c r="AU82" i="3"/>
  <c r="AY82" i="3"/>
  <c r="BC82" i="3"/>
  <c r="BG82" i="3"/>
  <c r="N90" i="3"/>
  <c r="P90" i="3"/>
  <c r="R90" i="3"/>
  <c r="T90" i="3"/>
  <c r="V90" i="3"/>
  <c r="X90" i="3"/>
  <c r="Z90" i="3"/>
  <c r="AB90" i="3"/>
  <c r="AD90" i="3"/>
  <c r="AF90" i="3"/>
  <c r="AH90" i="3"/>
  <c r="AJ90" i="3"/>
  <c r="AL90" i="3"/>
  <c r="AN90" i="3"/>
  <c r="AP90" i="3"/>
  <c r="AR90" i="3"/>
  <c r="AT90" i="3"/>
  <c r="AV90" i="3"/>
  <c r="AX90" i="3"/>
  <c r="AZ90" i="3"/>
  <c r="BB90" i="3"/>
  <c r="BD90" i="3"/>
  <c r="BF90" i="3"/>
  <c r="BH90" i="3"/>
  <c r="M90" i="3"/>
  <c r="Q90" i="3"/>
  <c r="U90" i="3"/>
  <c r="Y90" i="3"/>
  <c r="AC90" i="3"/>
  <c r="AG90" i="3"/>
  <c r="AK90" i="3"/>
  <c r="AO90" i="3"/>
  <c r="AS90" i="3"/>
  <c r="AW90" i="3"/>
  <c r="BA90" i="3"/>
  <c r="BE90" i="3"/>
  <c r="BI90" i="3"/>
  <c r="O90" i="3"/>
  <c r="S90" i="3"/>
  <c r="W90" i="3"/>
  <c r="AA90" i="3"/>
  <c r="AE90" i="3"/>
  <c r="AI90" i="3"/>
  <c r="AM90" i="3"/>
  <c r="AQ90" i="3"/>
  <c r="AU90" i="3"/>
  <c r="AY90" i="3"/>
  <c r="BC90" i="3"/>
  <c r="BG90" i="3"/>
  <c r="M98" i="3"/>
  <c r="O98" i="3"/>
  <c r="Q98" i="3"/>
  <c r="S98" i="3"/>
  <c r="U98" i="3"/>
  <c r="W98" i="3"/>
  <c r="Y98" i="3"/>
  <c r="AA98" i="3"/>
  <c r="AC98" i="3"/>
  <c r="AE98" i="3"/>
  <c r="AG98" i="3"/>
  <c r="AI98" i="3"/>
  <c r="AK98" i="3"/>
  <c r="AM98" i="3"/>
  <c r="AO98" i="3"/>
  <c r="AQ98" i="3"/>
  <c r="AS98" i="3"/>
  <c r="AU98" i="3"/>
  <c r="AW98" i="3"/>
  <c r="AY98" i="3"/>
  <c r="BA98" i="3"/>
  <c r="BC98" i="3"/>
  <c r="BE98" i="3"/>
  <c r="BG98" i="3"/>
  <c r="BI98" i="3"/>
  <c r="P98" i="3"/>
  <c r="T98" i="3"/>
  <c r="X98" i="3"/>
  <c r="AB98" i="3"/>
  <c r="AF98" i="3"/>
  <c r="AJ98" i="3"/>
  <c r="AN98" i="3"/>
  <c r="AR98" i="3"/>
  <c r="AV98" i="3"/>
  <c r="AZ98" i="3"/>
  <c r="BD98" i="3"/>
  <c r="BH98" i="3"/>
  <c r="N98" i="3"/>
  <c r="R98" i="3"/>
  <c r="V98" i="3"/>
  <c r="Z98" i="3"/>
  <c r="AD98" i="3"/>
  <c r="AH98" i="3"/>
  <c r="AL98" i="3"/>
  <c r="AP98" i="3"/>
  <c r="AT98" i="3"/>
  <c r="AX98" i="3"/>
  <c r="BB98" i="3"/>
  <c r="BF98" i="3"/>
  <c r="N68" i="3"/>
  <c r="P68" i="3"/>
  <c r="R68" i="3"/>
  <c r="T68" i="3"/>
  <c r="V68" i="3"/>
  <c r="X68" i="3"/>
  <c r="Z68" i="3"/>
  <c r="AB68" i="3"/>
  <c r="AD68" i="3"/>
  <c r="AF68" i="3"/>
  <c r="AH68" i="3"/>
  <c r="AJ68" i="3"/>
  <c r="AL68" i="3"/>
  <c r="AN68" i="3"/>
  <c r="AP68" i="3"/>
  <c r="AR68" i="3"/>
  <c r="AT68" i="3"/>
  <c r="AV68" i="3"/>
  <c r="AX68" i="3"/>
  <c r="AZ68" i="3"/>
  <c r="BB68" i="3"/>
  <c r="BD68" i="3"/>
  <c r="BF68" i="3"/>
  <c r="BH68" i="3"/>
  <c r="O68" i="3"/>
  <c r="S68" i="3"/>
  <c r="W68" i="3"/>
  <c r="AA68" i="3"/>
  <c r="AE68" i="3"/>
  <c r="AI68" i="3"/>
  <c r="AM68" i="3"/>
  <c r="AQ68" i="3"/>
  <c r="AU68" i="3"/>
  <c r="AY68" i="3"/>
  <c r="BC68" i="3"/>
  <c r="BG68" i="3"/>
  <c r="Q68" i="3"/>
  <c r="Y68" i="3"/>
  <c r="AG68" i="3"/>
  <c r="AO68" i="3"/>
  <c r="AW68" i="3"/>
  <c r="BE68" i="3"/>
  <c r="M68" i="3"/>
  <c r="U68" i="3"/>
  <c r="AC68" i="3"/>
  <c r="AK68" i="3"/>
  <c r="AS68" i="3"/>
  <c r="BA68" i="3"/>
  <c r="BI68" i="3"/>
  <c r="N88" i="3"/>
  <c r="P88" i="3"/>
  <c r="R88" i="3"/>
  <c r="T88" i="3"/>
  <c r="V88" i="3"/>
  <c r="X88" i="3"/>
  <c r="Z88" i="3"/>
  <c r="AB88" i="3"/>
  <c r="AD88" i="3"/>
  <c r="AF88" i="3"/>
  <c r="AH88" i="3"/>
  <c r="AJ88" i="3"/>
  <c r="AL88" i="3"/>
  <c r="AN88" i="3"/>
  <c r="AP88" i="3"/>
  <c r="AR88" i="3"/>
  <c r="AT88" i="3"/>
  <c r="AV88" i="3"/>
  <c r="AX88" i="3"/>
  <c r="AZ88" i="3"/>
  <c r="BB88" i="3"/>
  <c r="BD88" i="3"/>
  <c r="BF88" i="3"/>
  <c r="BH88" i="3"/>
  <c r="O88" i="3"/>
  <c r="S88" i="3"/>
  <c r="W88" i="3"/>
  <c r="AA88" i="3"/>
  <c r="AE88" i="3"/>
  <c r="AI88" i="3"/>
  <c r="AM88" i="3"/>
  <c r="AQ88" i="3"/>
  <c r="AU88" i="3"/>
  <c r="AY88" i="3"/>
  <c r="BC88" i="3"/>
  <c r="BG88" i="3"/>
  <c r="M88" i="3"/>
  <c r="Q88" i="3"/>
  <c r="U88" i="3"/>
  <c r="Y88" i="3"/>
  <c r="AC88" i="3"/>
  <c r="AG88" i="3"/>
  <c r="AK88" i="3"/>
  <c r="AO88" i="3"/>
  <c r="AS88" i="3"/>
  <c r="AW88" i="3"/>
  <c r="BA88" i="3"/>
  <c r="BE88" i="3"/>
  <c r="BI88" i="3"/>
  <c r="N69" i="3"/>
  <c r="P69" i="3"/>
  <c r="R69" i="3"/>
  <c r="T69" i="3"/>
  <c r="V69" i="3"/>
  <c r="X69" i="3"/>
  <c r="Z69" i="3"/>
  <c r="AB69" i="3"/>
  <c r="AD69" i="3"/>
  <c r="AF69" i="3"/>
  <c r="AH69" i="3"/>
  <c r="AJ69" i="3"/>
  <c r="AL69" i="3"/>
  <c r="AN69" i="3"/>
  <c r="AP69" i="3"/>
  <c r="AR69" i="3"/>
  <c r="AT69" i="3"/>
  <c r="AV69" i="3"/>
  <c r="AX69" i="3"/>
  <c r="AZ69" i="3"/>
  <c r="BB69" i="3"/>
  <c r="BD69" i="3"/>
  <c r="BF69" i="3"/>
  <c r="BH69" i="3"/>
  <c r="M69" i="3"/>
  <c r="Q69" i="3"/>
  <c r="U69" i="3"/>
  <c r="Y69" i="3"/>
  <c r="AC69" i="3"/>
  <c r="AG69" i="3"/>
  <c r="AK69" i="3"/>
  <c r="AO69" i="3"/>
  <c r="AS69" i="3"/>
  <c r="AW69" i="3"/>
  <c r="BA69" i="3"/>
  <c r="BE69" i="3"/>
  <c r="BI69" i="3"/>
  <c r="O69" i="3"/>
  <c r="W69" i="3"/>
  <c r="AE69" i="3"/>
  <c r="AM69" i="3"/>
  <c r="AU69" i="3"/>
  <c r="BC69" i="3"/>
  <c r="S69" i="3"/>
  <c r="AA69" i="3"/>
  <c r="AI69" i="3"/>
  <c r="AQ69" i="3"/>
  <c r="AY69" i="3"/>
  <c r="BG69" i="3"/>
  <c r="N77" i="3"/>
  <c r="P77" i="3"/>
  <c r="R77" i="3"/>
  <c r="T77" i="3"/>
  <c r="V77" i="3"/>
  <c r="X77" i="3"/>
  <c r="Z77" i="3"/>
  <c r="AB77" i="3"/>
  <c r="AD77" i="3"/>
  <c r="AF77" i="3"/>
  <c r="AH77" i="3"/>
  <c r="AJ77" i="3"/>
  <c r="AL77" i="3"/>
  <c r="AN77" i="3"/>
  <c r="AP77" i="3"/>
  <c r="AR77" i="3"/>
  <c r="AT77" i="3"/>
  <c r="AV77" i="3"/>
  <c r="AX77" i="3"/>
  <c r="AZ77" i="3"/>
  <c r="BB77" i="3"/>
  <c r="BD77" i="3"/>
  <c r="BF77" i="3"/>
  <c r="BH77" i="3"/>
  <c r="O77" i="3"/>
  <c r="S77" i="3"/>
  <c r="W77" i="3"/>
  <c r="AA77" i="3"/>
  <c r="AE77" i="3"/>
  <c r="AI77" i="3"/>
  <c r="AM77" i="3"/>
  <c r="AQ77" i="3"/>
  <c r="AU77" i="3"/>
  <c r="AY77" i="3"/>
  <c r="BC77" i="3"/>
  <c r="BG77" i="3"/>
  <c r="M77" i="3"/>
  <c r="Q77" i="3"/>
  <c r="U77" i="3"/>
  <c r="Y77" i="3"/>
  <c r="AC77" i="3"/>
  <c r="AG77" i="3"/>
  <c r="AK77" i="3"/>
  <c r="AO77" i="3"/>
  <c r="AS77" i="3"/>
  <c r="AW77" i="3"/>
  <c r="BA77" i="3"/>
  <c r="BE77" i="3"/>
  <c r="BI77" i="3"/>
  <c r="M85" i="3"/>
  <c r="O85" i="3"/>
  <c r="Q85" i="3"/>
  <c r="S85" i="3"/>
  <c r="U85" i="3"/>
  <c r="W85" i="3"/>
  <c r="Y85" i="3"/>
  <c r="AA85" i="3"/>
  <c r="AC85" i="3"/>
  <c r="AE85" i="3"/>
  <c r="AG85" i="3"/>
  <c r="AI85" i="3"/>
  <c r="AK85" i="3"/>
  <c r="AM85" i="3"/>
  <c r="AO85" i="3"/>
  <c r="AQ85" i="3"/>
  <c r="AS85" i="3"/>
  <c r="AU85" i="3"/>
  <c r="AW85" i="3"/>
  <c r="AY85" i="3"/>
  <c r="BA85" i="3"/>
  <c r="BC85" i="3"/>
  <c r="BE85" i="3"/>
  <c r="BG85" i="3"/>
  <c r="BI85" i="3"/>
  <c r="N85" i="3"/>
  <c r="R85" i="3"/>
  <c r="V85" i="3"/>
  <c r="Z85" i="3"/>
  <c r="AD85" i="3"/>
  <c r="AH85" i="3"/>
  <c r="AL85" i="3"/>
  <c r="AP85" i="3"/>
  <c r="AT85" i="3"/>
  <c r="AX85" i="3"/>
  <c r="BB85" i="3"/>
  <c r="BF85" i="3"/>
  <c r="P85" i="3"/>
  <c r="T85" i="3"/>
  <c r="X85" i="3"/>
  <c r="AB85" i="3"/>
  <c r="AF85" i="3"/>
  <c r="AJ85" i="3"/>
  <c r="AN85" i="3"/>
  <c r="AR85" i="3"/>
  <c r="AV85" i="3"/>
  <c r="AZ85" i="3"/>
  <c r="BD85" i="3"/>
  <c r="BH85" i="3"/>
  <c r="M93" i="3"/>
  <c r="O93" i="3"/>
  <c r="Q93" i="3"/>
  <c r="S93" i="3"/>
  <c r="U93" i="3"/>
  <c r="W93" i="3"/>
  <c r="Y93" i="3"/>
  <c r="AA93" i="3"/>
  <c r="AC93" i="3"/>
  <c r="AE93" i="3"/>
  <c r="AG93" i="3"/>
  <c r="AI93" i="3"/>
  <c r="AK93" i="3"/>
  <c r="AM93" i="3"/>
  <c r="AO93" i="3"/>
  <c r="AQ93" i="3"/>
  <c r="AS93" i="3"/>
  <c r="AU93" i="3"/>
  <c r="AW93" i="3"/>
  <c r="AY93" i="3"/>
  <c r="BA93" i="3"/>
  <c r="BC93" i="3"/>
  <c r="BE93" i="3"/>
  <c r="BG93" i="3"/>
  <c r="BI93" i="3"/>
  <c r="N93" i="3"/>
  <c r="R93" i="3"/>
  <c r="V93" i="3"/>
  <c r="Z93" i="3"/>
  <c r="AD93" i="3"/>
  <c r="AH93" i="3"/>
  <c r="AL93" i="3"/>
  <c r="AP93" i="3"/>
  <c r="AT93" i="3"/>
  <c r="AX93" i="3"/>
  <c r="BB93" i="3"/>
  <c r="BF93" i="3"/>
  <c r="P93" i="3"/>
  <c r="T93" i="3"/>
  <c r="X93" i="3"/>
  <c r="AB93" i="3"/>
  <c r="AF93" i="3"/>
  <c r="AJ93" i="3"/>
  <c r="AN93" i="3"/>
  <c r="AR93" i="3"/>
  <c r="AV93" i="3"/>
  <c r="AZ93" i="3"/>
  <c r="BD93" i="3"/>
  <c r="BH93" i="3"/>
  <c r="M72" i="3"/>
  <c r="O72" i="3"/>
  <c r="Q72" i="3"/>
  <c r="S72" i="3"/>
  <c r="U72" i="3"/>
  <c r="W72" i="3"/>
  <c r="Y72" i="3"/>
  <c r="AA72" i="3"/>
  <c r="AC72" i="3"/>
  <c r="AE72" i="3"/>
  <c r="AG72" i="3"/>
  <c r="AI72" i="3"/>
  <c r="AK72" i="3"/>
  <c r="AM72" i="3"/>
  <c r="AO72" i="3"/>
  <c r="AQ72" i="3"/>
  <c r="AS72" i="3"/>
  <c r="AU72" i="3"/>
  <c r="AW72" i="3"/>
  <c r="AY72" i="3"/>
  <c r="BA72" i="3"/>
  <c r="BC72" i="3"/>
  <c r="BE72" i="3"/>
  <c r="BG72" i="3"/>
  <c r="BI72" i="3"/>
  <c r="P72" i="3"/>
  <c r="T72" i="3"/>
  <c r="X72" i="3"/>
  <c r="AB72" i="3"/>
  <c r="AF72" i="3"/>
  <c r="AJ72" i="3"/>
  <c r="AN72" i="3"/>
  <c r="AR72" i="3"/>
  <c r="AV72" i="3"/>
  <c r="AZ72" i="3"/>
  <c r="BD72" i="3"/>
  <c r="BH72" i="3"/>
  <c r="R72" i="3"/>
  <c r="Z72" i="3"/>
  <c r="AH72" i="3"/>
  <c r="AP72" i="3"/>
  <c r="AX72" i="3"/>
  <c r="BF72" i="3"/>
  <c r="N72" i="3"/>
  <c r="V72" i="3"/>
  <c r="AD72" i="3"/>
  <c r="AL72" i="3"/>
  <c r="AT72" i="3"/>
  <c r="BB72" i="3"/>
  <c r="N96" i="3"/>
  <c r="P96" i="3"/>
  <c r="R96" i="3"/>
  <c r="T96" i="3"/>
  <c r="V96" i="3"/>
  <c r="X96" i="3"/>
  <c r="Z96" i="3"/>
  <c r="AB96" i="3"/>
  <c r="AD96" i="3"/>
  <c r="AF96" i="3"/>
  <c r="AH96" i="3"/>
  <c r="AJ96" i="3"/>
  <c r="AL96" i="3"/>
  <c r="AN96" i="3"/>
  <c r="AP96" i="3"/>
  <c r="AR96" i="3"/>
  <c r="AT96" i="3"/>
  <c r="AV96" i="3"/>
  <c r="AX96" i="3"/>
  <c r="AZ96" i="3"/>
  <c r="BB96" i="3"/>
  <c r="BD96" i="3"/>
  <c r="BF96" i="3"/>
  <c r="BH96" i="3"/>
  <c r="O96" i="3"/>
  <c r="S96" i="3"/>
  <c r="W96" i="3"/>
  <c r="AA96" i="3"/>
  <c r="AE96" i="3"/>
  <c r="AI96" i="3"/>
  <c r="AM96" i="3"/>
  <c r="AQ96" i="3"/>
  <c r="AU96" i="3"/>
  <c r="AY96" i="3"/>
  <c r="BC96" i="3"/>
  <c r="BG96" i="3"/>
  <c r="M96" i="3"/>
  <c r="Q96" i="3"/>
  <c r="U96" i="3"/>
  <c r="Y96" i="3"/>
  <c r="AC96" i="3"/>
  <c r="AG96" i="3"/>
  <c r="AK96" i="3"/>
  <c r="AO96" i="3"/>
  <c r="AS96" i="3"/>
  <c r="AW96" i="3"/>
  <c r="BA96" i="3"/>
  <c r="BE96" i="3"/>
  <c r="BI96" i="3"/>
  <c r="N92" i="3"/>
  <c r="P92" i="3"/>
  <c r="R92" i="3"/>
  <c r="T92" i="3"/>
  <c r="V92" i="3"/>
  <c r="X92" i="3"/>
  <c r="Z92" i="3"/>
  <c r="AB92" i="3"/>
  <c r="AD92" i="3"/>
  <c r="AF92" i="3"/>
  <c r="AH92" i="3"/>
  <c r="AJ92" i="3"/>
  <c r="AL92" i="3"/>
  <c r="AN92" i="3"/>
  <c r="AP92" i="3"/>
  <c r="AR92" i="3"/>
  <c r="AT92" i="3"/>
  <c r="AV92" i="3"/>
  <c r="AX92" i="3"/>
  <c r="AZ92" i="3"/>
  <c r="BB92" i="3"/>
  <c r="BD92" i="3"/>
  <c r="BF92" i="3"/>
  <c r="BH92" i="3"/>
  <c r="O92" i="3"/>
  <c r="S92" i="3"/>
  <c r="W92" i="3"/>
  <c r="AA92" i="3"/>
  <c r="AE92" i="3"/>
  <c r="AI92" i="3"/>
  <c r="AM92" i="3"/>
  <c r="AQ92" i="3"/>
  <c r="AU92" i="3"/>
  <c r="AY92" i="3"/>
  <c r="BC92" i="3"/>
  <c r="BG92" i="3"/>
  <c r="M92" i="3"/>
  <c r="Q92" i="3"/>
  <c r="U92" i="3"/>
  <c r="Y92" i="3"/>
  <c r="AC92" i="3"/>
  <c r="AG92" i="3"/>
  <c r="AK92" i="3"/>
  <c r="AO92" i="3"/>
  <c r="AS92" i="3"/>
  <c r="AW92" i="3"/>
  <c r="BA92" i="3"/>
  <c r="BE92" i="3"/>
  <c r="BI92" i="3"/>
  <c r="BC35" i="3"/>
  <c r="AM51" i="3"/>
  <c r="BJ17" i="3"/>
  <c r="BK17" i="3"/>
  <c r="BF19" i="3"/>
  <c r="AX19" i="3"/>
  <c r="AP19" i="3"/>
  <c r="AH19" i="3"/>
  <c r="Z19" i="3"/>
  <c r="R19" i="3"/>
  <c r="BG19" i="3"/>
  <c r="AY19" i="3"/>
  <c r="AQ19" i="3"/>
  <c r="AI19" i="3"/>
  <c r="AA19" i="3"/>
  <c r="S19" i="3"/>
  <c r="BL53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M30" i="3"/>
  <c r="O30" i="3"/>
  <c r="Q30" i="3"/>
  <c r="S30" i="3"/>
  <c r="U30" i="3"/>
  <c r="W30" i="3"/>
  <c r="Y30" i="3"/>
  <c r="AA30" i="3"/>
  <c r="AC30" i="3"/>
  <c r="AE30" i="3"/>
  <c r="AG30" i="3"/>
  <c r="P30" i="3"/>
  <c r="T30" i="3"/>
  <c r="X30" i="3"/>
  <c r="AB30" i="3"/>
  <c r="AF30" i="3"/>
  <c r="AI30" i="3"/>
  <c r="AK30" i="3"/>
  <c r="AM30" i="3"/>
  <c r="AO30" i="3"/>
  <c r="AQ30" i="3"/>
  <c r="AS30" i="3"/>
  <c r="AU30" i="3"/>
  <c r="AW30" i="3"/>
  <c r="AY30" i="3"/>
  <c r="BA30" i="3"/>
  <c r="BC30" i="3"/>
  <c r="BE30" i="3"/>
  <c r="BG30" i="3"/>
  <c r="BI30" i="3"/>
  <c r="N30" i="3"/>
  <c r="R30" i="3"/>
  <c r="V30" i="3"/>
  <c r="Z30" i="3"/>
  <c r="AD30" i="3"/>
  <c r="AH30" i="3"/>
  <c r="AJ30" i="3"/>
  <c r="AL30" i="3"/>
  <c r="AN30" i="3"/>
  <c r="AP30" i="3"/>
  <c r="AR30" i="3"/>
  <c r="AT30" i="3"/>
  <c r="AV30" i="3"/>
  <c r="AX30" i="3"/>
  <c r="AZ30" i="3"/>
  <c r="BB30" i="3"/>
  <c r="BD30" i="3"/>
  <c r="BF30" i="3"/>
  <c r="BH30" i="3"/>
  <c r="M32" i="3"/>
  <c r="O32" i="3"/>
  <c r="Q32" i="3"/>
  <c r="S32" i="3"/>
  <c r="U32" i="3"/>
  <c r="W32" i="3"/>
  <c r="Y32" i="3"/>
  <c r="AA32" i="3"/>
  <c r="AC32" i="3"/>
  <c r="AE32" i="3"/>
  <c r="AG32" i="3"/>
  <c r="AI32" i="3"/>
  <c r="AK32" i="3"/>
  <c r="AM32" i="3"/>
  <c r="AO32" i="3"/>
  <c r="AQ32" i="3"/>
  <c r="AS32" i="3"/>
  <c r="AU32" i="3"/>
  <c r="AW32" i="3"/>
  <c r="AY32" i="3"/>
  <c r="BA32" i="3"/>
  <c r="BC32" i="3"/>
  <c r="BE32" i="3"/>
  <c r="BG32" i="3"/>
  <c r="BI32" i="3"/>
  <c r="N32" i="3"/>
  <c r="P32" i="3"/>
  <c r="R32" i="3"/>
  <c r="T32" i="3"/>
  <c r="V32" i="3"/>
  <c r="X32" i="3"/>
  <c r="Z32" i="3"/>
  <c r="AB32" i="3"/>
  <c r="AD32" i="3"/>
  <c r="AF32" i="3"/>
  <c r="AH32" i="3"/>
  <c r="AJ32" i="3"/>
  <c r="AL32" i="3"/>
  <c r="AN32" i="3"/>
  <c r="AP32" i="3"/>
  <c r="AR32" i="3"/>
  <c r="AT32" i="3"/>
  <c r="AV32" i="3"/>
  <c r="AX32" i="3"/>
  <c r="AZ32" i="3"/>
  <c r="BB32" i="3"/>
  <c r="BD32" i="3"/>
  <c r="BF32" i="3"/>
  <c r="BH32" i="3"/>
  <c r="V36" i="3"/>
  <c r="BB36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N39" i="3"/>
  <c r="AP39" i="3"/>
  <c r="AR39" i="3"/>
  <c r="AT39" i="3"/>
  <c r="AV39" i="3"/>
  <c r="AX39" i="3"/>
  <c r="AZ39" i="3"/>
  <c r="BB39" i="3"/>
  <c r="BD39" i="3"/>
  <c r="BF39" i="3"/>
  <c r="BH39" i="3"/>
  <c r="O39" i="3"/>
  <c r="S39" i="3"/>
  <c r="W39" i="3"/>
  <c r="AA39" i="3"/>
  <c r="AE39" i="3"/>
  <c r="AI39" i="3"/>
  <c r="AM39" i="3"/>
  <c r="AQ39" i="3"/>
  <c r="AU39" i="3"/>
  <c r="AY39" i="3"/>
  <c r="BC39" i="3"/>
  <c r="BG39" i="3"/>
  <c r="M39" i="3"/>
  <c r="U39" i="3"/>
  <c r="AC39" i="3"/>
  <c r="AK39" i="3"/>
  <c r="AS39" i="3"/>
  <c r="BA39" i="3"/>
  <c r="BI39" i="3"/>
  <c r="Y39" i="3"/>
  <c r="AO39" i="3"/>
  <c r="BE39" i="3"/>
  <c r="Q39" i="3"/>
  <c r="AW39" i="3"/>
  <c r="AG39" i="3"/>
  <c r="N41" i="3"/>
  <c r="P41" i="3"/>
  <c r="R41" i="3"/>
  <c r="T41" i="3"/>
  <c r="V41" i="3"/>
  <c r="X41" i="3"/>
  <c r="Z41" i="3"/>
  <c r="AB41" i="3"/>
  <c r="AD41" i="3"/>
  <c r="AF41" i="3"/>
  <c r="AH41" i="3"/>
  <c r="AJ41" i="3"/>
  <c r="AL41" i="3"/>
  <c r="AN41" i="3"/>
  <c r="AP41" i="3"/>
  <c r="AR41" i="3"/>
  <c r="AT41" i="3"/>
  <c r="AV41" i="3"/>
  <c r="AX41" i="3"/>
  <c r="AZ41" i="3"/>
  <c r="BB41" i="3"/>
  <c r="BD41" i="3"/>
  <c r="BF41" i="3"/>
  <c r="BH41" i="3"/>
  <c r="O41" i="3"/>
  <c r="S41" i="3"/>
  <c r="W41" i="3"/>
  <c r="AA41" i="3"/>
  <c r="AE41" i="3"/>
  <c r="AI41" i="3"/>
  <c r="AM41" i="3"/>
  <c r="AQ41" i="3"/>
  <c r="AU41" i="3"/>
  <c r="AY41" i="3"/>
  <c r="BC41" i="3"/>
  <c r="BG41" i="3"/>
  <c r="Q41" i="3"/>
  <c r="Y41" i="3"/>
  <c r="AG41" i="3"/>
  <c r="AO41" i="3"/>
  <c r="AW41" i="3"/>
  <c r="BE41" i="3"/>
  <c r="U41" i="3"/>
  <c r="AK41" i="3"/>
  <c r="BA41" i="3"/>
  <c r="M41" i="3"/>
  <c r="AS41" i="3"/>
  <c r="AC41" i="3"/>
  <c r="BI41" i="3"/>
  <c r="M47" i="3"/>
  <c r="O47" i="3"/>
  <c r="Q47" i="3"/>
  <c r="S47" i="3"/>
  <c r="U47" i="3"/>
  <c r="W47" i="3"/>
  <c r="Y47" i="3"/>
  <c r="AA47" i="3"/>
  <c r="AC47" i="3"/>
  <c r="AE47" i="3"/>
  <c r="AG47" i="3"/>
  <c r="AI47" i="3"/>
  <c r="AK47" i="3"/>
  <c r="AM47" i="3"/>
  <c r="AO47" i="3"/>
  <c r="AQ47" i="3"/>
  <c r="AS47" i="3"/>
  <c r="AU47" i="3"/>
  <c r="AW47" i="3"/>
  <c r="AY47" i="3"/>
  <c r="BA47" i="3"/>
  <c r="BC47" i="3"/>
  <c r="BE47" i="3"/>
  <c r="BG47" i="3"/>
  <c r="BI47" i="3"/>
  <c r="P47" i="3"/>
  <c r="T47" i="3"/>
  <c r="X47" i="3"/>
  <c r="AB47" i="3"/>
  <c r="AF47" i="3"/>
  <c r="AJ47" i="3"/>
  <c r="AN47" i="3"/>
  <c r="AR47" i="3"/>
  <c r="AV47" i="3"/>
  <c r="AZ47" i="3"/>
  <c r="BD47" i="3"/>
  <c r="BH47" i="3"/>
  <c r="N47" i="3"/>
  <c r="V47" i="3"/>
  <c r="AD47" i="3"/>
  <c r="AL47" i="3"/>
  <c r="AT47" i="3"/>
  <c r="BB47" i="3"/>
  <c r="Z47" i="3"/>
  <c r="AP47" i="3"/>
  <c r="BF47" i="3"/>
  <c r="AH47" i="3"/>
  <c r="R47" i="3"/>
  <c r="AX47" i="3"/>
  <c r="R50" i="3"/>
  <c r="AH50" i="3"/>
  <c r="AX50" i="3"/>
  <c r="N54" i="3"/>
  <c r="P54" i="3"/>
  <c r="R54" i="3"/>
  <c r="T54" i="3"/>
  <c r="V54" i="3"/>
  <c r="X54" i="3"/>
  <c r="Z54" i="3"/>
  <c r="AB54" i="3"/>
  <c r="AD54" i="3"/>
  <c r="AF54" i="3"/>
  <c r="AH54" i="3"/>
  <c r="AJ54" i="3"/>
  <c r="AL54" i="3"/>
  <c r="AN54" i="3"/>
  <c r="AP54" i="3"/>
  <c r="AR54" i="3"/>
  <c r="AT54" i="3"/>
  <c r="AV54" i="3"/>
  <c r="AX54" i="3"/>
  <c r="AZ54" i="3"/>
  <c r="M54" i="3"/>
  <c r="Q54" i="3"/>
  <c r="U54" i="3"/>
  <c r="Y54" i="3"/>
  <c r="AC54" i="3"/>
  <c r="AG54" i="3"/>
  <c r="AK54" i="3"/>
  <c r="AO54" i="3"/>
  <c r="AS54" i="3"/>
  <c r="AW54" i="3"/>
  <c r="BA54" i="3"/>
  <c r="BC54" i="3"/>
  <c r="BE54" i="3"/>
  <c r="BG54" i="3"/>
  <c r="BI54" i="3"/>
  <c r="O54" i="3"/>
  <c r="W54" i="3"/>
  <c r="AE54" i="3"/>
  <c r="AM54" i="3"/>
  <c r="AU54" i="3"/>
  <c r="BB54" i="3"/>
  <c r="BF54" i="3"/>
  <c r="S54" i="3"/>
  <c r="AI54" i="3"/>
  <c r="AY54" i="3"/>
  <c r="BH54" i="3"/>
  <c r="AA54" i="3"/>
  <c r="AQ54" i="3"/>
  <c r="BD54" i="3"/>
  <c r="M56" i="3"/>
  <c r="O56" i="3"/>
  <c r="Q56" i="3"/>
  <c r="S56" i="3"/>
  <c r="U56" i="3"/>
  <c r="W56" i="3"/>
  <c r="Y56" i="3"/>
  <c r="AA56" i="3"/>
  <c r="AC56" i="3"/>
  <c r="AE56" i="3"/>
  <c r="AG56" i="3"/>
  <c r="AI56" i="3"/>
  <c r="AK56" i="3"/>
  <c r="AM56" i="3"/>
  <c r="AO56" i="3"/>
  <c r="AQ56" i="3"/>
  <c r="AS56" i="3"/>
  <c r="AU56" i="3"/>
  <c r="AW56" i="3"/>
  <c r="AY56" i="3"/>
  <c r="BA56" i="3"/>
  <c r="BC56" i="3"/>
  <c r="BE56" i="3"/>
  <c r="BG56" i="3"/>
  <c r="BI56" i="3"/>
  <c r="N56" i="3"/>
  <c r="R56" i="3"/>
  <c r="V56" i="3"/>
  <c r="Z56" i="3"/>
  <c r="AD56" i="3"/>
  <c r="AH56" i="3"/>
  <c r="AL56" i="3"/>
  <c r="AP56" i="3"/>
  <c r="AT56" i="3"/>
  <c r="AX56" i="3"/>
  <c r="BB56" i="3"/>
  <c r="BF56" i="3"/>
  <c r="P56" i="3"/>
  <c r="X56" i="3"/>
  <c r="AF56" i="3"/>
  <c r="AN56" i="3"/>
  <c r="AV56" i="3"/>
  <c r="BD56" i="3"/>
  <c r="T56" i="3"/>
  <c r="AB56" i="3"/>
  <c r="AJ56" i="3"/>
  <c r="AR56" i="3"/>
  <c r="AZ56" i="3"/>
  <c r="BH56" i="3"/>
  <c r="M57" i="3"/>
  <c r="O57" i="3"/>
  <c r="Q57" i="3"/>
  <c r="S57" i="3"/>
  <c r="U57" i="3"/>
  <c r="W57" i="3"/>
  <c r="Y57" i="3"/>
  <c r="AA57" i="3"/>
  <c r="AC57" i="3"/>
  <c r="AE57" i="3"/>
  <c r="AG57" i="3"/>
  <c r="AI57" i="3"/>
  <c r="AK57" i="3"/>
  <c r="AM57" i="3"/>
  <c r="AO57" i="3"/>
  <c r="AQ57" i="3"/>
  <c r="AS57" i="3"/>
  <c r="AU57" i="3"/>
  <c r="AW57" i="3"/>
  <c r="AY57" i="3"/>
  <c r="BA57" i="3"/>
  <c r="BC57" i="3"/>
  <c r="BE57" i="3"/>
  <c r="BG57" i="3"/>
  <c r="BI57" i="3"/>
  <c r="P57" i="3"/>
  <c r="T57" i="3"/>
  <c r="X57" i="3"/>
  <c r="AB57" i="3"/>
  <c r="AF57" i="3"/>
  <c r="AJ57" i="3"/>
  <c r="AN57" i="3"/>
  <c r="AR57" i="3"/>
  <c r="AV57" i="3"/>
  <c r="AZ57" i="3"/>
  <c r="BD57" i="3"/>
  <c r="BH57" i="3"/>
  <c r="N57" i="3"/>
  <c r="V57" i="3"/>
  <c r="AD57" i="3"/>
  <c r="AL57" i="3"/>
  <c r="AT57" i="3"/>
  <c r="BB57" i="3"/>
  <c r="R57" i="3"/>
  <c r="Z57" i="3"/>
  <c r="AH57" i="3"/>
  <c r="AP57" i="3"/>
  <c r="AX57" i="3"/>
  <c r="BF57" i="3"/>
  <c r="AL36" i="3"/>
  <c r="AP50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AX34" i="3"/>
  <c r="BB34" i="3"/>
  <c r="Z34" i="3"/>
  <c r="BD34" i="3"/>
  <c r="AT34" i="3"/>
  <c r="AD34" i="3"/>
  <c r="N34" i="3"/>
  <c r="BG34" i="3"/>
  <c r="BC34" i="3"/>
  <c r="AY34" i="3"/>
  <c r="AR34" i="3"/>
  <c r="AJ34" i="3"/>
  <c r="AB34" i="3"/>
  <c r="T34" i="3"/>
  <c r="AW34" i="3"/>
  <c r="AS34" i="3"/>
  <c r="AO34" i="3"/>
  <c r="AK34" i="3"/>
  <c r="AG34" i="3"/>
  <c r="AC34" i="3"/>
  <c r="Y34" i="3"/>
  <c r="U34" i="3"/>
  <c r="Q34" i="3"/>
  <c r="M34" i="3"/>
  <c r="AD36" i="3"/>
  <c r="BF36" i="3"/>
  <c r="AP36" i="3"/>
  <c r="Z36" i="3"/>
  <c r="BH36" i="3"/>
  <c r="AZ36" i="3"/>
  <c r="AR36" i="3"/>
  <c r="AJ36" i="3"/>
  <c r="AB36" i="3"/>
  <c r="T36" i="3"/>
  <c r="BI36" i="3"/>
  <c r="BE36" i="3"/>
  <c r="BA36" i="3"/>
  <c r="AW36" i="3"/>
  <c r="AS36" i="3"/>
  <c r="AO36" i="3"/>
  <c r="AK36" i="3"/>
  <c r="AG36" i="3"/>
  <c r="AC36" i="3"/>
  <c r="Y36" i="3"/>
  <c r="U36" i="3"/>
  <c r="Q36" i="3"/>
  <c r="M36" i="3"/>
  <c r="BB50" i="3"/>
  <c r="AL50" i="3"/>
  <c r="V50" i="3"/>
  <c r="BH50" i="3"/>
  <c r="AZ50" i="3"/>
  <c r="AR50" i="3"/>
  <c r="AJ50" i="3"/>
  <c r="AB50" i="3"/>
  <c r="T50" i="3"/>
  <c r="BI50" i="3"/>
  <c r="BE50" i="3"/>
  <c r="BA50" i="3"/>
  <c r="AW50" i="3"/>
  <c r="AS50" i="3"/>
  <c r="AO50" i="3"/>
  <c r="AK50" i="3"/>
  <c r="AG50" i="3"/>
  <c r="AC50" i="3"/>
  <c r="Y50" i="3"/>
  <c r="U50" i="3"/>
  <c r="Q50" i="3"/>
  <c r="M50" i="3"/>
  <c r="N63" i="3"/>
  <c r="P63" i="3"/>
  <c r="R63" i="3"/>
  <c r="T63" i="3"/>
  <c r="V63" i="3"/>
  <c r="X63" i="3"/>
  <c r="Z63" i="3"/>
  <c r="AB63" i="3"/>
  <c r="AD63" i="3"/>
  <c r="AF63" i="3"/>
  <c r="AH63" i="3"/>
  <c r="AJ63" i="3"/>
  <c r="AL63" i="3"/>
  <c r="AN63" i="3"/>
  <c r="AP63" i="3"/>
  <c r="AR63" i="3"/>
  <c r="AT63" i="3"/>
  <c r="AV63" i="3"/>
  <c r="AX63" i="3"/>
  <c r="AZ63" i="3"/>
  <c r="BB63" i="3"/>
  <c r="BD63" i="3"/>
  <c r="BF63" i="3"/>
  <c r="BH63" i="3"/>
  <c r="M63" i="3"/>
  <c r="Q63" i="3"/>
  <c r="U63" i="3"/>
  <c r="Y63" i="3"/>
  <c r="AC63" i="3"/>
  <c r="AG63" i="3"/>
  <c r="AK63" i="3"/>
  <c r="AO63" i="3"/>
  <c r="AS63" i="3"/>
  <c r="AW63" i="3"/>
  <c r="BA63" i="3"/>
  <c r="BE63" i="3"/>
  <c r="BI63" i="3"/>
  <c r="S63" i="3"/>
  <c r="AA63" i="3"/>
  <c r="AI63" i="3"/>
  <c r="AQ63" i="3"/>
  <c r="AY63" i="3"/>
  <c r="BG63" i="3"/>
  <c r="O63" i="3"/>
  <c r="W63" i="3"/>
  <c r="AE63" i="3"/>
  <c r="AM63" i="3"/>
  <c r="AU63" i="3"/>
  <c r="BC63" i="3"/>
  <c r="M71" i="3"/>
  <c r="O71" i="3"/>
  <c r="Q71" i="3"/>
  <c r="S71" i="3"/>
  <c r="U71" i="3"/>
  <c r="W71" i="3"/>
  <c r="Y71" i="3"/>
  <c r="AA71" i="3"/>
  <c r="AC71" i="3"/>
  <c r="AE71" i="3"/>
  <c r="AG71" i="3"/>
  <c r="AI71" i="3"/>
  <c r="AK71" i="3"/>
  <c r="AM71" i="3"/>
  <c r="AO71" i="3"/>
  <c r="AQ71" i="3"/>
  <c r="AS71" i="3"/>
  <c r="AU71" i="3"/>
  <c r="AW71" i="3"/>
  <c r="AY71" i="3"/>
  <c r="BA71" i="3"/>
  <c r="BC71" i="3"/>
  <c r="BE71" i="3"/>
  <c r="BG71" i="3"/>
  <c r="BI71" i="3"/>
  <c r="N71" i="3"/>
  <c r="R71" i="3"/>
  <c r="V71" i="3"/>
  <c r="Z71" i="3"/>
  <c r="AD71" i="3"/>
  <c r="AH71" i="3"/>
  <c r="AL71" i="3"/>
  <c r="AP71" i="3"/>
  <c r="AT71" i="3"/>
  <c r="AX71" i="3"/>
  <c r="BB71" i="3"/>
  <c r="BF71" i="3"/>
  <c r="T71" i="3"/>
  <c r="AB71" i="3"/>
  <c r="AJ71" i="3"/>
  <c r="AR71" i="3"/>
  <c r="AZ71" i="3"/>
  <c r="BH71" i="3"/>
  <c r="P71" i="3"/>
  <c r="X71" i="3"/>
  <c r="AF71" i="3"/>
  <c r="AN71" i="3"/>
  <c r="AV71" i="3"/>
  <c r="BD71" i="3"/>
  <c r="M79" i="3"/>
  <c r="O79" i="3"/>
  <c r="Q79" i="3"/>
  <c r="S79" i="3"/>
  <c r="U79" i="3"/>
  <c r="W79" i="3"/>
  <c r="Y79" i="3"/>
  <c r="AA79" i="3"/>
  <c r="AC79" i="3"/>
  <c r="AE79" i="3"/>
  <c r="AG79" i="3"/>
  <c r="AI79" i="3"/>
  <c r="AK79" i="3"/>
  <c r="AM79" i="3"/>
  <c r="AO79" i="3"/>
  <c r="AQ79" i="3"/>
  <c r="AS79" i="3"/>
  <c r="AU79" i="3"/>
  <c r="AW79" i="3"/>
  <c r="AY79" i="3"/>
  <c r="BA79" i="3"/>
  <c r="BC79" i="3"/>
  <c r="BE79" i="3"/>
  <c r="BG79" i="3"/>
  <c r="BI79" i="3"/>
  <c r="P79" i="3"/>
  <c r="T79" i="3"/>
  <c r="X79" i="3"/>
  <c r="AB79" i="3"/>
  <c r="AF79" i="3"/>
  <c r="AJ79" i="3"/>
  <c r="AN79" i="3"/>
  <c r="AR79" i="3"/>
  <c r="AV79" i="3"/>
  <c r="AZ79" i="3"/>
  <c r="BD79" i="3"/>
  <c r="BH79" i="3"/>
  <c r="N79" i="3"/>
  <c r="R79" i="3"/>
  <c r="V79" i="3"/>
  <c r="Z79" i="3"/>
  <c r="AD79" i="3"/>
  <c r="AH79" i="3"/>
  <c r="AL79" i="3"/>
  <c r="AP79" i="3"/>
  <c r="AT79" i="3"/>
  <c r="AX79" i="3"/>
  <c r="BB79" i="3"/>
  <c r="BF79" i="3"/>
  <c r="M87" i="3"/>
  <c r="O87" i="3"/>
  <c r="Q87" i="3"/>
  <c r="S87" i="3"/>
  <c r="U87" i="3"/>
  <c r="W87" i="3"/>
  <c r="Y87" i="3"/>
  <c r="AA87" i="3"/>
  <c r="AC87" i="3"/>
  <c r="AE87" i="3"/>
  <c r="AG87" i="3"/>
  <c r="AI87" i="3"/>
  <c r="AK87" i="3"/>
  <c r="AM87" i="3"/>
  <c r="AO87" i="3"/>
  <c r="AQ87" i="3"/>
  <c r="AS87" i="3"/>
  <c r="AU87" i="3"/>
  <c r="AW87" i="3"/>
  <c r="AY87" i="3"/>
  <c r="BA87" i="3"/>
  <c r="BC87" i="3"/>
  <c r="BE87" i="3"/>
  <c r="BG87" i="3"/>
  <c r="BI87" i="3"/>
  <c r="P87" i="3"/>
  <c r="T87" i="3"/>
  <c r="X87" i="3"/>
  <c r="AB87" i="3"/>
  <c r="AF87" i="3"/>
  <c r="AJ87" i="3"/>
  <c r="AN87" i="3"/>
  <c r="AR87" i="3"/>
  <c r="AV87" i="3"/>
  <c r="AZ87" i="3"/>
  <c r="BD87" i="3"/>
  <c r="BH87" i="3"/>
  <c r="N87" i="3"/>
  <c r="R87" i="3"/>
  <c r="V87" i="3"/>
  <c r="Z87" i="3"/>
  <c r="AD87" i="3"/>
  <c r="AH87" i="3"/>
  <c r="AL87" i="3"/>
  <c r="AP87" i="3"/>
  <c r="AT87" i="3"/>
  <c r="AX87" i="3"/>
  <c r="BB87" i="3"/>
  <c r="BF87" i="3"/>
  <c r="M95" i="3"/>
  <c r="O95" i="3"/>
  <c r="Q95" i="3"/>
  <c r="S95" i="3"/>
  <c r="U95" i="3"/>
  <c r="W95" i="3"/>
  <c r="Y95" i="3"/>
  <c r="AA95" i="3"/>
  <c r="AC95" i="3"/>
  <c r="AE95" i="3"/>
  <c r="AG95" i="3"/>
  <c r="AI95" i="3"/>
  <c r="AK95" i="3"/>
  <c r="AM95" i="3"/>
  <c r="AO95" i="3"/>
  <c r="AQ95" i="3"/>
  <c r="AS95" i="3"/>
  <c r="AU95" i="3"/>
  <c r="AW95" i="3"/>
  <c r="AY95" i="3"/>
  <c r="BA95" i="3"/>
  <c r="BC95" i="3"/>
  <c r="BE95" i="3"/>
  <c r="BG95" i="3"/>
  <c r="BI95" i="3"/>
  <c r="P95" i="3"/>
  <c r="T95" i="3"/>
  <c r="X95" i="3"/>
  <c r="AB95" i="3"/>
  <c r="AF95" i="3"/>
  <c r="AJ95" i="3"/>
  <c r="AN95" i="3"/>
  <c r="AR95" i="3"/>
  <c r="AV95" i="3"/>
  <c r="AZ95" i="3"/>
  <c r="BD95" i="3"/>
  <c r="BH95" i="3"/>
  <c r="N95" i="3"/>
  <c r="R95" i="3"/>
  <c r="V95" i="3"/>
  <c r="Z95" i="3"/>
  <c r="AD95" i="3"/>
  <c r="AH95" i="3"/>
  <c r="AL95" i="3"/>
  <c r="AP95" i="3"/>
  <c r="AT95" i="3"/>
  <c r="AX95" i="3"/>
  <c r="BB95" i="3"/>
  <c r="BF95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H99" i="3"/>
  <c r="BD99" i="3"/>
  <c r="AZ99" i="3"/>
  <c r="AV99" i="3"/>
  <c r="AR99" i="3"/>
  <c r="AN99" i="3"/>
  <c r="AJ99" i="3"/>
  <c r="AF99" i="3"/>
  <c r="AB99" i="3"/>
  <c r="X99" i="3"/>
  <c r="T99" i="3"/>
  <c r="P99" i="3"/>
  <c r="BD43" i="3"/>
  <c r="X58" i="3"/>
  <c r="AN58" i="3"/>
  <c r="BD58" i="3"/>
  <c r="U59" i="3"/>
  <c r="AK59" i="3"/>
  <c r="BA59" i="3"/>
  <c r="T60" i="3"/>
  <c r="AJ60" i="3"/>
  <c r="AZ60" i="3"/>
  <c r="Q66" i="3"/>
  <c r="AG66" i="3"/>
  <c r="AW66" i="3"/>
  <c r="N67" i="3"/>
  <c r="AD67" i="3"/>
  <c r="AT67" i="3"/>
  <c r="Q75" i="3"/>
  <c r="AE75" i="3"/>
  <c r="AM75" i="3"/>
  <c r="AU75" i="3"/>
  <c r="BC75" i="3"/>
  <c r="N83" i="3"/>
  <c r="V83" i="3"/>
  <c r="AD83" i="3"/>
  <c r="AL83" i="3"/>
  <c r="AT83" i="3"/>
  <c r="BB83" i="3"/>
  <c r="N91" i="3"/>
  <c r="V91" i="3"/>
  <c r="AD91" i="3"/>
  <c r="AL91" i="3"/>
  <c r="AT91" i="3"/>
  <c r="BB91" i="3"/>
  <c r="S99" i="3"/>
  <c r="AA99" i="3"/>
  <c r="AI99" i="3"/>
  <c r="AQ99" i="3"/>
  <c r="AY99" i="3"/>
  <c r="BG99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AV43" i="3"/>
  <c r="P43" i="3"/>
  <c r="AZ43" i="3"/>
  <c r="AJ43" i="3"/>
  <c r="T43" i="3"/>
  <c r="BB43" i="3"/>
  <c r="AT43" i="3"/>
  <c r="AL43" i="3"/>
  <c r="AD43" i="3"/>
  <c r="V43" i="3"/>
  <c r="N43" i="3"/>
  <c r="BG43" i="3"/>
  <c r="BC43" i="3"/>
  <c r="AY43" i="3"/>
  <c r="AU43" i="3"/>
  <c r="AQ43" i="3"/>
  <c r="AM43" i="3"/>
  <c r="AI43" i="3"/>
  <c r="AE43" i="3"/>
  <c r="AA43" i="3"/>
  <c r="W43" i="3"/>
  <c r="S43" i="3"/>
  <c r="O43" i="3"/>
  <c r="BF58" i="3"/>
  <c r="AX58" i="3"/>
  <c r="AP58" i="3"/>
  <c r="AH58" i="3"/>
  <c r="Z58" i="3"/>
  <c r="R58" i="3"/>
  <c r="BI58" i="3"/>
  <c r="BE58" i="3"/>
  <c r="BA58" i="3"/>
  <c r="AW58" i="3"/>
  <c r="AS58" i="3"/>
  <c r="AO58" i="3"/>
  <c r="AK58" i="3"/>
  <c r="AG58" i="3"/>
  <c r="AC58" i="3"/>
  <c r="Y58" i="3"/>
  <c r="U58" i="3"/>
  <c r="Q58" i="3"/>
  <c r="M58" i="3"/>
  <c r="BC59" i="3"/>
  <c r="AU59" i="3"/>
  <c r="AM59" i="3"/>
  <c r="AE59" i="3"/>
  <c r="W59" i="3"/>
  <c r="O59" i="3"/>
  <c r="BF59" i="3"/>
  <c r="BB59" i="3"/>
  <c r="AX59" i="3"/>
  <c r="AT59" i="3"/>
  <c r="AP59" i="3"/>
  <c r="AL59" i="3"/>
  <c r="AH59" i="3"/>
  <c r="AD59" i="3"/>
  <c r="Z59" i="3"/>
  <c r="V59" i="3"/>
  <c r="R59" i="3"/>
  <c r="N59" i="3"/>
  <c r="BB60" i="3"/>
  <c r="AT60" i="3"/>
  <c r="AL60" i="3"/>
  <c r="AD60" i="3"/>
  <c r="V60" i="3"/>
  <c r="N60" i="3"/>
  <c r="BG60" i="3"/>
  <c r="BC60" i="3"/>
  <c r="AY60" i="3"/>
  <c r="AU60" i="3"/>
  <c r="AQ60" i="3"/>
  <c r="AM60" i="3"/>
  <c r="AI60" i="3"/>
  <c r="AE60" i="3"/>
  <c r="AA60" i="3"/>
  <c r="W60" i="3"/>
  <c r="S60" i="3"/>
  <c r="O60" i="3"/>
  <c r="BC66" i="3"/>
  <c r="AU66" i="3"/>
  <c r="AM66" i="3"/>
  <c r="AE66" i="3"/>
  <c r="W66" i="3"/>
  <c r="O66" i="3"/>
  <c r="BF66" i="3"/>
  <c r="BB66" i="3"/>
  <c r="AX66" i="3"/>
  <c r="AT66" i="3"/>
  <c r="AP66" i="3"/>
  <c r="AL66" i="3"/>
  <c r="AH66" i="3"/>
  <c r="AD66" i="3"/>
  <c r="Z66" i="3"/>
  <c r="V66" i="3"/>
  <c r="R66" i="3"/>
  <c r="N66" i="3"/>
  <c r="BD67" i="3"/>
  <c r="AV67" i="3"/>
  <c r="AN67" i="3"/>
  <c r="AF67" i="3"/>
  <c r="X67" i="3"/>
  <c r="P67" i="3"/>
  <c r="BG67" i="3"/>
  <c r="BC67" i="3"/>
  <c r="AY67" i="3"/>
  <c r="AU67" i="3"/>
  <c r="AQ67" i="3"/>
  <c r="AM67" i="3"/>
  <c r="AI67" i="3"/>
  <c r="AE67" i="3"/>
  <c r="AA67" i="3"/>
  <c r="W67" i="3"/>
  <c r="S67" i="3"/>
  <c r="O67" i="3"/>
  <c r="BF75" i="3"/>
  <c r="BB75" i="3"/>
  <c r="AX75" i="3"/>
  <c r="AT75" i="3"/>
  <c r="AP75" i="3"/>
  <c r="AL75" i="3"/>
  <c r="AH75" i="3"/>
  <c r="AD75" i="3"/>
  <c r="W75" i="3"/>
  <c r="O75" i="3"/>
  <c r="Z75" i="3"/>
  <c r="V75" i="3"/>
  <c r="R75" i="3"/>
  <c r="N75" i="3"/>
  <c r="BI83" i="3"/>
  <c r="BE83" i="3"/>
  <c r="BA83" i="3"/>
  <c r="AW83" i="3"/>
  <c r="AS83" i="3"/>
  <c r="AO83" i="3"/>
  <c r="AK83" i="3"/>
  <c r="AG83" i="3"/>
  <c r="AC83" i="3"/>
  <c r="Y83" i="3"/>
  <c r="U83" i="3"/>
  <c r="Q83" i="3"/>
  <c r="M83" i="3"/>
  <c r="BI91" i="3"/>
  <c r="BE91" i="3"/>
  <c r="BA91" i="3"/>
  <c r="AW91" i="3"/>
  <c r="AS91" i="3"/>
  <c r="AO91" i="3"/>
  <c r="AK91" i="3"/>
  <c r="AG91" i="3"/>
  <c r="AC91" i="3"/>
  <c r="Y91" i="3"/>
  <c r="U91" i="3"/>
  <c r="Q91" i="3"/>
  <c r="M91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BF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O99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BL21" i="3"/>
  <c r="R34" i="3"/>
  <c r="AP34" i="3"/>
  <c r="BH34" i="3"/>
  <c r="AZ34" i="3"/>
  <c r="AL34" i="3"/>
  <c r="V34" i="3"/>
  <c r="BI34" i="3"/>
  <c r="BE34" i="3"/>
  <c r="BA34" i="3"/>
  <c r="AV34" i="3"/>
  <c r="AN34" i="3"/>
  <c r="AF34" i="3"/>
  <c r="X34" i="3"/>
  <c r="P34" i="3"/>
  <c r="AU34" i="3"/>
  <c r="AQ34" i="3"/>
  <c r="AM34" i="3"/>
  <c r="AI34" i="3"/>
  <c r="AE34" i="3"/>
  <c r="AA34" i="3"/>
  <c r="W34" i="3"/>
  <c r="S34" i="3"/>
  <c r="O34" i="3"/>
  <c r="AT36" i="3"/>
  <c r="N36" i="3"/>
  <c r="AX36" i="3"/>
  <c r="AH36" i="3"/>
  <c r="R36" i="3"/>
  <c r="BD36" i="3"/>
  <c r="AV36" i="3"/>
  <c r="AN36" i="3"/>
  <c r="AF36" i="3"/>
  <c r="X36" i="3"/>
  <c r="P36" i="3"/>
  <c r="BG36" i="3"/>
  <c r="BC36" i="3"/>
  <c r="AY36" i="3"/>
  <c r="AU36" i="3"/>
  <c r="AQ36" i="3"/>
  <c r="AM36" i="3"/>
  <c r="AI36" i="3"/>
  <c r="AE36" i="3"/>
  <c r="AA36" i="3"/>
  <c r="W36" i="3"/>
  <c r="S36" i="3"/>
  <c r="O36" i="3"/>
  <c r="BL37" i="3"/>
  <c r="AT50" i="3"/>
  <c r="AD50" i="3"/>
  <c r="N50" i="3"/>
  <c r="BD50" i="3"/>
  <c r="AV50" i="3"/>
  <c r="AN50" i="3"/>
  <c r="AF50" i="3"/>
  <c r="X50" i="3"/>
  <c r="P50" i="3"/>
  <c r="BG50" i="3"/>
  <c r="BC50" i="3"/>
  <c r="AY50" i="3"/>
  <c r="AU50" i="3"/>
  <c r="AQ50" i="3"/>
  <c r="AM50" i="3"/>
  <c r="AI50" i="3"/>
  <c r="AE50" i="3"/>
  <c r="AA50" i="3"/>
  <c r="W50" i="3"/>
  <c r="S50" i="3"/>
  <c r="O50" i="3"/>
  <c r="N62" i="3"/>
  <c r="P62" i="3"/>
  <c r="R62" i="3"/>
  <c r="T62" i="3"/>
  <c r="V62" i="3"/>
  <c r="X62" i="3"/>
  <c r="Z62" i="3"/>
  <c r="AB62" i="3"/>
  <c r="AD62" i="3"/>
  <c r="AF62" i="3"/>
  <c r="AH62" i="3"/>
  <c r="AJ62" i="3"/>
  <c r="AL62" i="3"/>
  <c r="AN62" i="3"/>
  <c r="AP62" i="3"/>
  <c r="AR62" i="3"/>
  <c r="AT62" i="3"/>
  <c r="AV62" i="3"/>
  <c r="AX62" i="3"/>
  <c r="AZ62" i="3"/>
  <c r="BB62" i="3"/>
  <c r="BD62" i="3"/>
  <c r="BF62" i="3"/>
  <c r="BH62" i="3"/>
  <c r="O62" i="3"/>
  <c r="S62" i="3"/>
  <c r="W62" i="3"/>
  <c r="AA62" i="3"/>
  <c r="AE62" i="3"/>
  <c r="AI62" i="3"/>
  <c r="AM62" i="3"/>
  <c r="AQ62" i="3"/>
  <c r="AU62" i="3"/>
  <c r="AY62" i="3"/>
  <c r="BC62" i="3"/>
  <c r="BG62" i="3"/>
  <c r="M62" i="3"/>
  <c r="U62" i="3"/>
  <c r="AC62" i="3"/>
  <c r="AK62" i="3"/>
  <c r="AS62" i="3"/>
  <c r="BA62" i="3"/>
  <c r="BI62" i="3"/>
  <c r="Q62" i="3"/>
  <c r="Y62" i="3"/>
  <c r="AG62" i="3"/>
  <c r="AO62" i="3"/>
  <c r="AW62" i="3"/>
  <c r="BE62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F99" i="3"/>
  <c r="BB99" i="3"/>
  <c r="AX99" i="3"/>
  <c r="AT99" i="3"/>
  <c r="AP99" i="3"/>
  <c r="AL99" i="3"/>
  <c r="AH99" i="3"/>
  <c r="AD99" i="3"/>
  <c r="Z99" i="3"/>
  <c r="V99" i="3"/>
  <c r="R99" i="3"/>
  <c r="N99" i="3"/>
  <c r="X43" i="3"/>
  <c r="P58" i="3"/>
  <c r="AF58" i="3"/>
  <c r="AV58" i="3"/>
  <c r="M59" i="3"/>
  <c r="AC59" i="3"/>
  <c r="AS59" i="3"/>
  <c r="BI59" i="3"/>
  <c r="AB60" i="3"/>
  <c r="AR60" i="3"/>
  <c r="BH60" i="3"/>
  <c r="Y66" i="3"/>
  <c r="AO66" i="3"/>
  <c r="BE66" i="3"/>
  <c r="V67" i="3"/>
  <c r="AL67" i="3"/>
  <c r="BB67" i="3"/>
  <c r="Y75" i="3"/>
  <c r="AI75" i="3"/>
  <c r="AQ75" i="3"/>
  <c r="AY75" i="3"/>
  <c r="BG75" i="3"/>
  <c r="R83" i="3"/>
  <c r="Z83" i="3"/>
  <c r="AH83" i="3"/>
  <c r="AP83" i="3"/>
  <c r="AX83" i="3"/>
  <c r="BF83" i="3"/>
  <c r="R91" i="3"/>
  <c r="Z91" i="3"/>
  <c r="AH91" i="3"/>
  <c r="AP91" i="3"/>
  <c r="AX91" i="3"/>
  <c r="BF91" i="3"/>
  <c r="W99" i="3"/>
  <c r="AE99" i="3"/>
  <c r="AM99" i="3"/>
  <c r="AU99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L29" i="3"/>
  <c r="AF43" i="3"/>
  <c r="BH43" i="3"/>
  <c r="AR43" i="3"/>
  <c r="AB43" i="3"/>
  <c r="BF43" i="3"/>
  <c r="AX43" i="3"/>
  <c r="AP43" i="3"/>
  <c r="AH43" i="3"/>
  <c r="Z43" i="3"/>
  <c r="R43" i="3"/>
  <c r="BI43" i="3"/>
  <c r="BE43" i="3"/>
  <c r="BA43" i="3"/>
  <c r="AW43" i="3"/>
  <c r="AS43" i="3"/>
  <c r="AO43" i="3"/>
  <c r="AK43" i="3"/>
  <c r="AG43" i="3"/>
  <c r="AC43" i="3"/>
  <c r="Y43" i="3"/>
  <c r="U43" i="3"/>
  <c r="Q43" i="3"/>
  <c r="BB58" i="3"/>
  <c r="AT58" i="3"/>
  <c r="AL58" i="3"/>
  <c r="AD58" i="3"/>
  <c r="V58" i="3"/>
  <c r="N58" i="3"/>
  <c r="BG58" i="3"/>
  <c r="BC58" i="3"/>
  <c r="AY58" i="3"/>
  <c r="AU58" i="3"/>
  <c r="AQ58" i="3"/>
  <c r="AM58" i="3"/>
  <c r="AI58" i="3"/>
  <c r="AE58" i="3"/>
  <c r="AA58" i="3"/>
  <c r="W58" i="3"/>
  <c r="S58" i="3"/>
  <c r="BG59" i="3"/>
  <c r="AY59" i="3"/>
  <c r="AQ59" i="3"/>
  <c r="AI59" i="3"/>
  <c r="AA59" i="3"/>
  <c r="S59" i="3"/>
  <c r="BH59" i="3"/>
  <c r="BD59" i="3"/>
  <c r="AZ59" i="3"/>
  <c r="AV59" i="3"/>
  <c r="AR59" i="3"/>
  <c r="AN59" i="3"/>
  <c r="AJ59" i="3"/>
  <c r="AF59" i="3"/>
  <c r="AB59" i="3"/>
  <c r="X59" i="3"/>
  <c r="T59" i="3"/>
  <c r="BF60" i="3"/>
  <c r="AX60" i="3"/>
  <c r="AP60" i="3"/>
  <c r="AH60" i="3"/>
  <c r="Z60" i="3"/>
  <c r="R60" i="3"/>
  <c r="BI60" i="3"/>
  <c r="BE60" i="3"/>
  <c r="BA60" i="3"/>
  <c r="AW60" i="3"/>
  <c r="AS60" i="3"/>
  <c r="AO60" i="3"/>
  <c r="AK60" i="3"/>
  <c r="AG60" i="3"/>
  <c r="AC60" i="3"/>
  <c r="Y60" i="3"/>
  <c r="U60" i="3"/>
  <c r="Q60" i="3"/>
  <c r="BG66" i="3"/>
  <c r="AY66" i="3"/>
  <c r="AQ66" i="3"/>
  <c r="AI66" i="3"/>
  <c r="AA66" i="3"/>
  <c r="S66" i="3"/>
  <c r="BH66" i="3"/>
  <c r="BD66" i="3"/>
  <c r="AZ66" i="3"/>
  <c r="AV66" i="3"/>
  <c r="AR66" i="3"/>
  <c r="AN66" i="3"/>
  <c r="AJ66" i="3"/>
  <c r="AF66" i="3"/>
  <c r="AB66" i="3"/>
  <c r="X66" i="3"/>
  <c r="T66" i="3"/>
  <c r="BH67" i="3"/>
  <c r="AZ67" i="3"/>
  <c r="AR67" i="3"/>
  <c r="AJ67" i="3"/>
  <c r="AB67" i="3"/>
  <c r="T67" i="3"/>
  <c r="BI67" i="3"/>
  <c r="BE67" i="3"/>
  <c r="BA67" i="3"/>
  <c r="AW67" i="3"/>
  <c r="AS67" i="3"/>
  <c r="AO67" i="3"/>
  <c r="AK67" i="3"/>
  <c r="AG67" i="3"/>
  <c r="AC67" i="3"/>
  <c r="Y67" i="3"/>
  <c r="U67" i="3"/>
  <c r="Q67" i="3"/>
  <c r="BH75" i="3"/>
  <c r="BD75" i="3"/>
  <c r="AZ75" i="3"/>
  <c r="AV75" i="3"/>
  <c r="AR75" i="3"/>
  <c r="AN75" i="3"/>
  <c r="AJ75" i="3"/>
  <c r="AF75" i="3"/>
  <c r="AA75" i="3"/>
  <c r="S75" i="3"/>
  <c r="AB75" i="3"/>
  <c r="X75" i="3"/>
  <c r="T75" i="3"/>
  <c r="BG83" i="3"/>
  <c r="BC83" i="3"/>
  <c r="AY83" i="3"/>
  <c r="AU83" i="3"/>
  <c r="AQ83" i="3"/>
  <c r="AM83" i="3"/>
  <c r="AI83" i="3"/>
  <c r="AE83" i="3"/>
  <c r="AA83" i="3"/>
  <c r="W83" i="3"/>
  <c r="S83" i="3"/>
  <c r="BG91" i="3"/>
  <c r="BC91" i="3"/>
  <c r="AY91" i="3"/>
  <c r="AU91" i="3"/>
  <c r="AQ91" i="3"/>
  <c r="AM91" i="3"/>
  <c r="AI91" i="3"/>
  <c r="AE91" i="3"/>
  <c r="AA91" i="3"/>
  <c r="W91" i="3"/>
  <c r="S91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M17" i="3" l="1"/>
  <c r="BJ52" i="3"/>
  <c r="BM37" i="3"/>
  <c r="BN21" i="3"/>
  <c r="BK21" i="3"/>
  <c r="BL17" i="3"/>
  <c r="BL52" i="3"/>
  <c r="BM52" i="3"/>
  <c r="BJ20" i="3"/>
  <c r="BN61" i="3"/>
  <c r="BM21" i="3"/>
  <c r="BN20" i="3"/>
  <c r="BJ44" i="3"/>
  <c r="BL61" i="3"/>
  <c r="BL45" i="3"/>
  <c r="BN29" i="3"/>
  <c r="BK44" i="3"/>
  <c r="BM53" i="3"/>
  <c r="BM45" i="3"/>
  <c r="BK45" i="3"/>
  <c r="BJ61" i="3"/>
  <c r="BL44" i="3"/>
  <c r="BK53" i="3"/>
  <c r="BN53" i="3"/>
  <c r="BJ29" i="3"/>
  <c r="BK61" i="3"/>
  <c r="BM61" i="3"/>
  <c r="BM44" i="3"/>
  <c r="BM29" i="3"/>
  <c r="BN45" i="3"/>
  <c r="BJ45" i="3"/>
  <c r="BJ53" i="3"/>
  <c r="BK29" i="3"/>
  <c r="BN44" i="3"/>
  <c r="BK75" i="3"/>
  <c r="BM50" i="3"/>
  <c r="BM36" i="3"/>
  <c r="BL34" i="3"/>
  <c r="BN11" i="3"/>
  <c r="BL27" i="3"/>
  <c r="BK18" i="3"/>
  <c r="BM11" i="3"/>
  <c r="BM14" i="3"/>
  <c r="BL10" i="3"/>
  <c r="BM91" i="3"/>
  <c r="BM27" i="3"/>
  <c r="BL50" i="3"/>
  <c r="BL36" i="3"/>
  <c r="BM34" i="3"/>
  <c r="BL11" i="3"/>
  <c r="BJ10" i="3"/>
  <c r="BN66" i="3"/>
  <c r="BL58" i="3"/>
  <c r="BM19" i="3"/>
  <c r="BL40" i="3"/>
  <c r="BK22" i="3"/>
  <c r="BN13" i="3"/>
  <c r="BL13" i="3"/>
  <c r="BK11" i="3"/>
  <c r="BM9" i="3"/>
  <c r="BL14" i="3"/>
  <c r="BM12" i="3"/>
  <c r="BM10" i="3"/>
  <c r="BK10" i="3"/>
  <c r="BN10" i="3"/>
  <c r="BM83" i="3"/>
  <c r="BM59" i="3"/>
  <c r="BM58" i="3"/>
  <c r="BJ27" i="3"/>
  <c r="BM75" i="3"/>
  <c r="BN99" i="3"/>
  <c r="BN15" i="3"/>
  <c r="BL15" i="3"/>
  <c r="BK62" i="3"/>
  <c r="BL62" i="3"/>
  <c r="BN62" i="3"/>
  <c r="BJ62" i="3"/>
  <c r="BJ36" i="3"/>
  <c r="BK13" i="3"/>
  <c r="BM13" i="3"/>
  <c r="BJ9" i="3"/>
  <c r="BK12" i="3"/>
  <c r="BN12" i="3"/>
  <c r="BN83" i="3"/>
  <c r="BK83" i="3"/>
  <c r="BM67" i="3"/>
  <c r="BL60" i="3"/>
  <c r="BJ60" i="3"/>
  <c r="BN60" i="3"/>
  <c r="BJ59" i="3"/>
  <c r="BL59" i="3"/>
  <c r="BN58" i="3"/>
  <c r="BK58" i="3"/>
  <c r="BL43" i="3"/>
  <c r="BJ43" i="3"/>
  <c r="BN43" i="3"/>
  <c r="BJ95" i="3"/>
  <c r="BM95" i="3"/>
  <c r="BL95" i="3"/>
  <c r="BN87" i="3"/>
  <c r="BJ79" i="3"/>
  <c r="BM79" i="3"/>
  <c r="BL79" i="3"/>
  <c r="BN71" i="3"/>
  <c r="BK71" i="3"/>
  <c r="BL63" i="3"/>
  <c r="BM63" i="3"/>
  <c r="BN34" i="3"/>
  <c r="BK34" i="3"/>
  <c r="BK20" i="3"/>
  <c r="BM20" i="3"/>
  <c r="BM57" i="3"/>
  <c r="BL57" i="3"/>
  <c r="BK56" i="3"/>
  <c r="BL54" i="3"/>
  <c r="BJ47" i="3"/>
  <c r="BM47" i="3"/>
  <c r="BL47" i="3"/>
  <c r="BJ41" i="3"/>
  <c r="BL41" i="3"/>
  <c r="BM39" i="3"/>
  <c r="BK32" i="3"/>
  <c r="BM30" i="3"/>
  <c r="BL30" i="3"/>
  <c r="BJ25" i="3"/>
  <c r="BN25" i="3"/>
  <c r="BK25" i="3"/>
  <c r="BJ23" i="3"/>
  <c r="BM23" i="3"/>
  <c r="BL23" i="3"/>
  <c r="BL18" i="3"/>
  <c r="BM92" i="3"/>
  <c r="BN92" i="3"/>
  <c r="BK92" i="3"/>
  <c r="BL92" i="3"/>
  <c r="BJ92" i="3"/>
  <c r="BK72" i="3"/>
  <c r="BJ93" i="3"/>
  <c r="BM93" i="3"/>
  <c r="BL93" i="3"/>
  <c r="BN85" i="3"/>
  <c r="BK85" i="3"/>
  <c r="BM77" i="3"/>
  <c r="BJ77" i="3"/>
  <c r="BK69" i="3"/>
  <c r="BN69" i="3"/>
  <c r="BJ69" i="3"/>
  <c r="BK68" i="3"/>
  <c r="BN68" i="3"/>
  <c r="BL68" i="3"/>
  <c r="BJ68" i="3"/>
  <c r="BJ98" i="3"/>
  <c r="BK98" i="3"/>
  <c r="BN98" i="3"/>
  <c r="BL90" i="3"/>
  <c r="BM82" i="3"/>
  <c r="BN82" i="3"/>
  <c r="BK82" i="3"/>
  <c r="BJ82" i="3"/>
  <c r="BM74" i="3"/>
  <c r="BL74" i="3"/>
  <c r="BL100" i="3"/>
  <c r="BM100" i="3"/>
  <c r="BJ100" i="3"/>
  <c r="BN100" i="3"/>
  <c r="BK100" i="3"/>
  <c r="BK89" i="3"/>
  <c r="BN89" i="3"/>
  <c r="BM65" i="3"/>
  <c r="BL65" i="3"/>
  <c r="BJ65" i="3"/>
  <c r="BK64" i="3"/>
  <c r="BL64" i="3"/>
  <c r="BN64" i="3"/>
  <c r="BJ64" i="3"/>
  <c r="BL94" i="3"/>
  <c r="BM78" i="3"/>
  <c r="BN78" i="3"/>
  <c r="BK78" i="3"/>
  <c r="BJ78" i="3"/>
  <c r="BN55" i="3"/>
  <c r="BK55" i="3"/>
  <c r="BL51" i="3"/>
  <c r="BM49" i="3"/>
  <c r="BL49" i="3"/>
  <c r="BK48" i="3"/>
  <c r="BN46" i="3"/>
  <c r="BJ46" i="3"/>
  <c r="BM46" i="3"/>
  <c r="BL46" i="3"/>
  <c r="BL42" i="3"/>
  <c r="BK40" i="3"/>
  <c r="BN40" i="3"/>
  <c r="BJ40" i="3"/>
  <c r="BM38" i="3"/>
  <c r="BL38" i="3"/>
  <c r="BM35" i="3"/>
  <c r="BJ33" i="3"/>
  <c r="BN33" i="3"/>
  <c r="BK33" i="3"/>
  <c r="BJ31" i="3"/>
  <c r="BM31" i="3"/>
  <c r="BL31" i="3"/>
  <c r="BK28" i="3"/>
  <c r="BN28" i="3"/>
  <c r="BL28" i="3"/>
  <c r="BJ28" i="3"/>
  <c r="BM26" i="3"/>
  <c r="BK24" i="3"/>
  <c r="BL22" i="3"/>
  <c r="BL19" i="3"/>
  <c r="BK19" i="3"/>
  <c r="BJ81" i="3"/>
  <c r="BM81" i="3"/>
  <c r="BL81" i="3"/>
  <c r="BN73" i="3"/>
  <c r="BK73" i="3"/>
  <c r="BL86" i="3"/>
  <c r="BK70" i="3"/>
  <c r="BJ14" i="3"/>
  <c r="BK14" i="3"/>
  <c r="BN14" i="3"/>
  <c r="BJ12" i="3"/>
  <c r="BM66" i="3"/>
  <c r="BK66" i="3"/>
  <c r="BJ58" i="3"/>
  <c r="BJ99" i="3"/>
  <c r="BL91" i="3"/>
  <c r="BL83" i="3"/>
  <c r="BK59" i="3"/>
  <c r="BN59" i="3"/>
  <c r="BM15" i="3"/>
  <c r="BJ15" i="3"/>
  <c r="BK15" i="3"/>
  <c r="BM62" i="3"/>
  <c r="BJ50" i="3"/>
  <c r="BJ13" i="3"/>
  <c r="BJ11" i="3"/>
  <c r="BK9" i="3"/>
  <c r="BN9" i="3"/>
  <c r="BL9" i="3"/>
  <c r="BL99" i="3"/>
  <c r="BL12" i="3"/>
  <c r="BK91" i="3"/>
  <c r="BN91" i="3"/>
  <c r="BJ75" i="3"/>
  <c r="BL75" i="3"/>
  <c r="BL67" i="3"/>
  <c r="BK67" i="3"/>
  <c r="BJ66" i="3"/>
  <c r="BL66" i="3"/>
  <c r="BM60" i="3"/>
  <c r="BM43" i="3"/>
  <c r="BK43" i="3"/>
  <c r="BN27" i="3"/>
  <c r="BK27" i="3"/>
  <c r="BK99" i="3"/>
  <c r="BM99" i="3"/>
  <c r="BJ91" i="3"/>
  <c r="BJ83" i="3"/>
  <c r="BJ67" i="3"/>
  <c r="BN67" i="3"/>
  <c r="BK16" i="3"/>
  <c r="BN16" i="3"/>
  <c r="BM16" i="3"/>
  <c r="BL16" i="3"/>
  <c r="BJ16" i="3"/>
  <c r="BK95" i="3"/>
  <c r="BN95" i="3"/>
  <c r="BJ87" i="3"/>
  <c r="BK87" i="3"/>
  <c r="BM87" i="3"/>
  <c r="BL87" i="3"/>
  <c r="BN79" i="3"/>
  <c r="BK79" i="3"/>
  <c r="BJ71" i="3"/>
  <c r="BM71" i="3"/>
  <c r="BL71" i="3"/>
  <c r="BN63" i="3"/>
  <c r="BK63" i="3"/>
  <c r="BJ63" i="3"/>
  <c r="BN50" i="3"/>
  <c r="BK50" i="3"/>
  <c r="BK36" i="3"/>
  <c r="BN36" i="3"/>
  <c r="BJ34" i="3"/>
  <c r="BL20" i="3"/>
  <c r="BN75" i="3"/>
  <c r="BJ57" i="3"/>
  <c r="BN57" i="3"/>
  <c r="BK57" i="3"/>
  <c r="BN56" i="3"/>
  <c r="BJ56" i="3"/>
  <c r="BM56" i="3"/>
  <c r="BL56" i="3"/>
  <c r="BM54" i="3"/>
  <c r="BK54" i="3"/>
  <c r="BN54" i="3"/>
  <c r="BJ54" i="3"/>
  <c r="BN47" i="3"/>
  <c r="BK47" i="3"/>
  <c r="BN41" i="3"/>
  <c r="BK41" i="3"/>
  <c r="BM41" i="3"/>
  <c r="BN39" i="3"/>
  <c r="BK39" i="3"/>
  <c r="BL39" i="3"/>
  <c r="BJ39" i="3"/>
  <c r="BN32" i="3"/>
  <c r="BJ32" i="3"/>
  <c r="BM32" i="3"/>
  <c r="BL32" i="3"/>
  <c r="BN30" i="3"/>
  <c r="BJ30" i="3"/>
  <c r="BK30" i="3"/>
  <c r="BM25" i="3"/>
  <c r="BL25" i="3"/>
  <c r="BN23" i="3"/>
  <c r="BK23" i="3"/>
  <c r="BM18" i="3"/>
  <c r="BJ18" i="3"/>
  <c r="BM96" i="3"/>
  <c r="BN96" i="3"/>
  <c r="BK96" i="3"/>
  <c r="BL96" i="3"/>
  <c r="BJ96" i="3"/>
  <c r="BN72" i="3"/>
  <c r="BJ72" i="3"/>
  <c r="BM72" i="3"/>
  <c r="BL72" i="3"/>
  <c r="BK93" i="3"/>
  <c r="BN93" i="3"/>
  <c r="BJ85" i="3"/>
  <c r="BM85" i="3"/>
  <c r="BL85" i="3"/>
  <c r="BK77" i="3"/>
  <c r="BN77" i="3"/>
  <c r="BL77" i="3"/>
  <c r="BM69" i="3"/>
  <c r="BL69" i="3"/>
  <c r="BM88" i="3"/>
  <c r="BK88" i="3"/>
  <c r="BN88" i="3"/>
  <c r="BL88" i="3"/>
  <c r="BJ88" i="3"/>
  <c r="BM68" i="3"/>
  <c r="BM98" i="3"/>
  <c r="BL98" i="3"/>
  <c r="BM90" i="3"/>
  <c r="BN90" i="3"/>
  <c r="BK90" i="3"/>
  <c r="BJ90" i="3"/>
  <c r="BL82" i="3"/>
  <c r="BK74" i="3"/>
  <c r="BN74" i="3"/>
  <c r="BJ74" i="3"/>
  <c r="BM84" i="3"/>
  <c r="BN84" i="3"/>
  <c r="BK84" i="3"/>
  <c r="BL84" i="3"/>
  <c r="BJ84" i="3"/>
  <c r="BJ89" i="3"/>
  <c r="BM89" i="3"/>
  <c r="BL89" i="3"/>
  <c r="BN65" i="3"/>
  <c r="BK65" i="3"/>
  <c r="BM64" i="3"/>
  <c r="BM94" i="3"/>
  <c r="BN94" i="3"/>
  <c r="BK94" i="3"/>
  <c r="BJ94" i="3"/>
  <c r="BL78" i="3"/>
  <c r="BJ19" i="3"/>
  <c r="BN18" i="3"/>
  <c r="BJ55" i="3"/>
  <c r="BM55" i="3"/>
  <c r="BL55" i="3"/>
  <c r="BM51" i="3"/>
  <c r="BK51" i="3"/>
  <c r="BN51" i="3"/>
  <c r="BJ51" i="3"/>
  <c r="BJ49" i="3"/>
  <c r="BN49" i="3"/>
  <c r="BK49" i="3"/>
  <c r="BN48" i="3"/>
  <c r="BJ48" i="3"/>
  <c r="BM48" i="3"/>
  <c r="BL48" i="3"/>
  <c r="BK46" i="3"/>
  <c r="BM42" i="3"/>
  <c r="BN42" i="3"/>
  <c r="BK42" i="3"/>
  <c r="BJ42" i="3"/>
  <c r="BM40" i="3"/>
  <c r="BK38" i="3"/>
  <c r="BN38" i="3"/>
  <c r="BJ38" i="3"/>
  <c r="BN35" i="3"/>
  <c r="BK35" i="3"/>
  <c r="BJ35" i="3"/>
  <c r="BL35" i="3"/>
  <c r="BM33" i="3"/>
  <c r="BL33" i="3"/>
  <c r="BN31" i="3"/>
  <c r="BK31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BM80" i="3"/>
  <c r="BN80" i="3"/>
  <c r="BK80" i="3"/>
  <c r="BL80" i="3"/>
  <c r="BJ80" i="3"/>
  <c r="BJ97" i="3"/>
  <c r="BK97" i="3"/>
  <c r="BM97" i="3"/>
  <c r="BN97" i="3"/>
  <c r="BL97" i="3"/>
  <c r="BN81" i="3"/>
  <c r="BK81" i="3"/>
  <c r="BJ73" i="3"/>
  <c r="BM73" i="3"/>
  <c r="BL73" i="3"/>
  <c r="BM76" i="3"/>
  <c r="BN76" i="3"/>
  <c r="BK76" i="3"/>
  <c r="BL76" i="3"/>
  <c r="BJ76" i="3"/>
  <c r="BM86" i="3"/>
  <c r="BN86" i="3"/>
  <c r="BK86" i="3"/>
  <c r="BJ86" i="3"/>
  <c r="BN70" i="3"/>
  <c r="BJ70" i="3"/>
  <c r="BM70" i="3"/>
  <c r="BL70" i="3"/>
  <c r="BK60" i="3"/>
  <c r="K2" i="3"/>
  <c r="L5" i="3"/>
  <c r="L7" i="3"/>
  <c r="L3" i="3"/>
  <c r="L6" i="3"/>
  <c r="K7" i="3"/>
  <c r="K3" i="3"/>
  <c r="K8" i="3"/>
  <c r="K4" i="3"/>
  <c r="L8" i="3"/>
  <c r="L4" i="3"/>
  <c r="K6" i="3"/>
  <c r="L2" i="3"/>
  <c r="K5" i="3"/>
  <c r="V7" i="3" l="1"/>
  <c r="BI2" i="3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<sst xmlns="http://schemas.openxmlformats.org/spreadsheetml/2006/main" count="2588" uniqueCount="494">
  <si>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</si>
  <si>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</si>
  <si>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</si>
  <si>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</si>
  <si>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</si>
  <si>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</si>
  <si>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</si>
  <si>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</si>
  <si>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</si>
  <si>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</si>
  <si>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</si>
  <si>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</si>
  <si>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</si>
  <si>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</si>
  <si>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</si>
  <si>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</si>
  <si>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</si>
  <si>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</si>
  <si>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</si>
  <si>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Wurzburger Kickers</t>
  </si>
  <si>
    <t>Braunschweig</t>
  </si>
  <si>
    <t>F1</t>
  </si>
  <si>
    <t>Montpellier</t>
  </si>
  <si>
    <t>Monaco</t>
  </si>
  <si>
    <t>I1</t>
  </si>
  <si>
    <t>Lazio</t>
  </si>
  <si>
    <t>Roma</t>
  </si>
  <si>
    <t>I2</t>
  </si>
  <si>
    <t>Chievo</t>
  </si>
  <si>
    <t>Virtus Entella</t>
  </si>
  <si>
    <t>Vicenza</t>
  </si>
  <si>
    <t>Frosinone</t>
  </si>
  <si>
    <t>P1</t>
  </si>
  <si>
    <t>Sp Lisbon</t>
  </si>
  <si>
    <t>Rio Ave</t>
  </si>
  <si>
    <t>Porto</t>
  </si>
  <si>
    <t>Benfica</t>
  </si>
  <si>
    <t>SC1</t>
  </si>
  <si>
    <t>Morton</t>
  </si>
  <si>
    <t>Dunfermline</t>
  </si>
  <si>
    <t>T1</t>
  </si>
  <si>
    <t>Genclerbirligi</t>
  </si>
  <si>
    <t>Karagumruk</t>
  </si>
  <si>
    <t>Oostende</t>
  </si>
  <si>
    <t>Kortrijk</t>
  </si>
  <si>
    <t>Mouscron</t>
  </si>
  <si>
    <t>Genk</t>
  </si>
  <si>
    <t>Waasland-Beveren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</si>
  <si>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</si>
  <si>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</si>
  <si>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</si>
  <si>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</si>
  <si>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</si>
  <si>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</si>
  <si>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</si>
  <si>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</si>
  <si>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</si>
  <si>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</si>
  <si>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</si>
  <si>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</si>
  <si>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</si>
  <si>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</si>
  <si>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</si>
  <si>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</si>
  <si>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</si>
  <si>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</si>
  <si>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</si>
  <si>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</si>
  <si>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</si>
  <si>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</si>
  <si>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</si>
  <si>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</si>
  <si>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</si>
  <si>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</si>
  <si>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</si>
  <si>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</si>
  <si>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</si>
  <si>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</si>
  <si>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</si>
  <si>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</si>
  <si>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</si>
  <si>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</si>
  <si>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</si>
  <si>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</si>
  <si>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</si>
  <si>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</si>
  <si>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</si>
  <si>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</si>
  <si>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</si>
  <si>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</si>
  <si>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</si>
  <si>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</si>
  <si>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</si>
  <si>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</si>
  <si>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</si>
  <si>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</si>
  <si>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</si>
  <si>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</si>
  <si>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</si>
  <si>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</si>
  <si>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</si>
  <si>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</si>
  <si>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</si>
  <si>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</si>
  <si>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</si>
  <si>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</si>
  <si>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</si>
  <si>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</si>
  <si>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</si>
  <si>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</si>
  <si>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</si>
  <si>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</si>
  <si>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</si>
  <si>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</si>
  <si>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</si>
  <si>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</si>
  <si>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</si>
  <si>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</si>
  <si>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</si>
  <si>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</si>
  <si>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</si>
  <si>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</si>
  <si>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</si>
  <si>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</si>
  <si>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</si>
  <si>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</si>
  <si>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</si>
  <si>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</si>
  <si>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</si>
  <si>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</si>
  <si>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</si>
  <si>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</si>
  <si>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</si>
  <si>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</si>
  <si>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</si>
  <si>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</si>
  <si>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</si>
  <si>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</si>
  <si>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</si>
  <si>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</si>
  <si>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</si>
  <si>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</si>
  <si>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</si>
  <si>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</si>
  <si>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</si>
  <si>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</si>
  <si>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</si>
  <si>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</si>
  <si>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</si>
  <si>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</si>
  <si>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</si>
  <si>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</si>
  <si>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</si>
  <si>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</si>
  <si>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</si>
  <si>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</si>
  <si>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</si>
  <si>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</si>
  <si>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</si>
  <si>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</si>
  <si>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</si>
  <si>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</si>
  <si>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</si>
  <si>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</si>
  <si>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Chateauroux</t>
  </si>
  <si>
    <t>Chambly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</si>
  <si>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</si>
  <si>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</si>
  <si>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</si>
  <si>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</si>
  <si>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</si>
  <si>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</si>
  <si>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</si>
  <si>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</si>
  <si>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</si>
  <si>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</si>
  <si>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</si>
  <si>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</si>
  <si>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Larisa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</si>
  <si>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</si>
  <si>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</si>
  <si>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</si>
  <si>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</si>
  <si>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</si>
  <si>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</si>
  <si>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</si>
  <si>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</si>
  <si>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</si>
  <si>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</si>
  <si>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</si>
  <si>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</si>
  <si>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</si>
  <si>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</si>
  <si>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</si>
  <si>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</si>
  <si>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</si>
  <si>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</si>
  <si>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FC Emmen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</si>
  <si>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</si>
  <si>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</si>
  <si>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</si>
  <si>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</si>
  <si>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</si>
  <si>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</si>
  <si>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</si>
  <si>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</si>
  <si>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Den Haag</t>
  </si>
  <si>
    <t>Pacos Ferreira</t>
  </si>
  <si>
    <t>Sp Braga</t>
  </si>
  <si>
    <t>Guimaraes</t>
  </si>
  <si>
    <t>Farense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</si>
  <si>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</si>
  <si>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</si>
  <si>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</si>
  <si>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</si>
  <si>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</si>
  <si>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</si>
  <si>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</si>
  <si>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</si>
  <si>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</si>
  <si>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</si>
  <si>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</si>
  <si>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</si>
  <si>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</si>
  <si>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</si>
  <si>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</si>
  <si>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</si>
  <si>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</si>
  <si>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</si>
  <si>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</si>
  <si>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</si>
  <si>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</si>
  <si>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</si>
  <si>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</si>
  <si>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</si>
  <si>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</si>
  <si>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</si>
  <si>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</si>
  <si>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</si>
  <si>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</si>
  <si>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</si>
  <si>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</si>
  <si>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</si>
  <si>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</si>
  <si>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</si>
  <si>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</si>
  <si>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</si>
  <si>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</si>
  <si>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</si>
  <si>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</si>
  <si>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</si>
  <si>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</si>
  <si>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</si>
  <si>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</si>
  <si>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</si>
  <si>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</si>
  <si>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</si>
  <si>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</si>
  <si>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</si>
  <si>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</si>
  <si>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</si>
  <si>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</si>
  <si>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</si>
  <si>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</si>
  <si>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</si>
  <si>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</si>
  <si>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</si>
  <si>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</si>
  <si>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</si>
  <si>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</si>
  <si>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</si>
  <si>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</si>
  <si>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</si>
  <si>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</si>
  <si>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</si>
  <si>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</si>
  <si>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</si>
  <si>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</si>
  <si>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</si>
  <si>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</si>
  <si>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</si>
  <si>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</si>
  <si>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</si>
  <si>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</si>
  <si>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</si>
  <si>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</si>
  <si>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</si>
  <si>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</si>
  <si>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</si>
  <si>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</si>
  <si>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</si>
  <si>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</si>
  <si>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</si>
  <si>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</si>
  <si>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</si>
  <si>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</si>
  <si>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Pescara</t>
  </si>
  <si>
    <t>Cremonese</t>
  </si>
  <si>
    <t>Empoli</t>
  </si>
  <si>
    <t>Salernitana</t>
  </si>
  <si>
    <t>Waalwijk</t>
  </si>
  <si>
    <t>Willem II</t>
  </si>
  <si>
    <t>Groningen</t>
  </si>
  <si>
    <t>Twente</t>
  </si>
  <si>
    <t>VVV Venlo</t>
  </si>
  <si>
    <t>Heerenveen</t>
  </si>
  <si>
    <t>Ajax</t>
  </si>
  <si>
    <t>Feyenoord</t>
  </si>
  <si>
    <t>Nacional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</si>
  <si>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</si>
  <si>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</si>
  <si>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</si>
  <si>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</si>
  <si>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</si>
  <si>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</si>
  <si>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</si>
  <si>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Denizlispor</t>
  </si>
  <si>
    <t>Hatayspor</t>
  </si>
  <si>
    <t>Yeni Malatyaspor</t>
  </si>
  <si>
    <t>Rizespor</t>
  </si>
  <si>
    <t>Besiktas</t>
  </si>
  <si>
    <t>Galatasaray</t>
  </si>
  <si>
    <t>Hamburg</t>
  </si>
  <si>
    <t>Osnabruck</t>
  </si>
  <si>
    <t>Arsenal</t>
  </si>
  <si>
    <t>Newcastle</t>
  </si>
  <si>
    <t>Cagliari</t>
  </si>
  <si>
    <t>Milan</t>
  </si>
  <si>
    <t>Spal</t>
  </si>
  <si>
    <t>Reggiana</t>
  </si>
  <si>
    <t>Portimonense</t>
  </si>
  <si>
    <t>Belenenses</t>
  </si>
  <si>
    <t>Fenerbahce</t>
  </si>
  <si>
    <t>Ankaragucu</t>
  </si>
  <si>
    <t>Kasimpasa</t>
  </si>
  <si>
    <t>Erzurum BB</t>
  </si>
  <si>
    <t>division</t>
  </si>
  <si>
    <t>SC2</t>
  </si>
  <si>
    <t>Airdrie Utd</t>
  </si>
  <si>
    <t>Alanyaspor</t>
  </si>
  <si>
    <t>SP1</t>
  </si>
  <si>
    <t>Alaves</t>
  </si>
  <si>
    <t>SP2</t>
  </si>
  <si>
    <t>Albacete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</si>
  <si>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</si>
  <si>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</si>
  <si>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</si>
  <si>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</si>
  <si>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</si>
  <si>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</si>
  <si>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</si>
  <si>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</si>
  <si>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</si>
  <si>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</si>
  <si>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</si>
  <si>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</si>
  <si>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</si>
  <si>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</si>
  <si>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Brechin</t>
  </si>
  <si>
    <t>Brentford</t>
  </si>
  <si>
    <t>Bromley</t>
  </si>
  <si>
    <t>Cadiz</t>
  </si>
  <si>
    <t>Carlisle</t>
  </si>
  <si>
    <t>Cartagena</t>
  </si>
  <si>
    <t>Castellon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</si>
  <si>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</si>
  <si>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</si>
  <si>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</si>
  <si>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</si>
  <si>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</si>
  <si>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</si>
  <si>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</si>
  <si>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</si>
  <si>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</si>
  <si>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</si>
  <si>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</si>
  <si>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</si>
  <si>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</si>
  <si>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</si>
  <si>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</si>
  <si>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</si>
  <si>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</si>
  <si>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</si>
  <si>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</si>
  <si>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</si>
  <si>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</si>
  <si>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</si>
  <si>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</si>
  <si>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</si>
  <si>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</si>
  <si>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</si>
  <si>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</si>
  <si>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</si>
  <si>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</si>
  <si>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</si>
  <si>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</si>
  <si>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Logrones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</si>
  <si>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</si>
  <si>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</si>
  <si>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</si>
  <si>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</si>
  <si>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</si>
  <si>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</si>
  <si>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</si>
  <si>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</si>
  <si>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</si>
  <si>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</si>
  <si>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</si>
  <si>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</si>
  <si>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</si>
  <si>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</si>
  <si>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</si>
  <si>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</si>
  <si>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</si>
  <si>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Sabadell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</si>
  <si>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</si>
  <si>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</si>
  <si>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</si>
  <si>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</si>
  <si>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</si>
  <si>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</si>
  <si>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</si>
  <si>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</si>
  <si>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</si>
  <si>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</si>
  <si>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</si>
  <si>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</si>
  <si>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</si>
  <si>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</si>
  <si>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</si>
  <si>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</si>
  <si>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</si>
  <si>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</si>
  <si>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</si>
  <si>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</si>
  <si>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</si>
  <si>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</si>
  <si>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</si>
  <si>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</si>
  <si>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</si>
  <si>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</si>
  <si>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</si>
  <si>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</si>
  <si>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</si>
  <si>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</si>
  <si>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</si>
  <si>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</si>
  <si>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</si>
  <si>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</si>
  <si>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</si>
  <si>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</si>
  <si>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</si>
  <si>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</si>
  <si>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</si>
  <si>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</si>
  <si>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</si>
  <si>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</si>
  <si>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</si>
  <si>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</si>
  <si>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</si>
  <si>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</si>
  <si>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</si>
  <si>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</si>
  <si>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</si>
  <si>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</si>
  <si>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</si>
  <si>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</si>
  <si>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</si>
  <si>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</si>
  <si>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</si>
  <si>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</si>
  <si>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</si>
  <si>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</si>
  <si>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</si>
  <si>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</si>
  <si>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</si>
  <si>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</si>
  <si>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</si>
  <si>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</si>
  <si>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</si>
  <si>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</si>
  <si>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</si>
  <si>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</si>
  <si>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</si>
  <si>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</si>
  <si>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</si>
  <si>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</si>
  <si>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</si>
  <si>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</si>
  <si>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</si>
  <si>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</si>
  <si>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</si>
  <si>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</si>
  <si>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30/04/2021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</si>
</sst>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33" borderId="0" xfId="0" applyNumberFormat="1" applyFill="1"/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80" zoomScaleNormal="80" workbookViewId="0">
      <selection activeCell="B2" sqref="B2:E405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336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1.5424836601307199</v>
      </c>
      <c r="D2">
        <v>0.95</v>
      </c>
      <c r="E2">
        <v>0.45</v>
      </c>
    </row>
    <row r="3" spans="1:5" x14ac:dyDescent="0.25">
      <c r="A3" t="s">
        <v>10</v>
      </c>
      <c r="B3" t="s">
        <v>241</v>
      </c>
      <c r="C3">
        <v>1.5424836601307199</v>
      </c>
      <c r="D3">
        <v>1.1399999999999999</v>
      </c>
      <c r="E3">
        <v>1.02</v>
      </c>
    </row>
    <row r="4" spans="1:5" x14ac:dyDescent="0.25">
      <c r="A4" t="s">
        <v>10</v>
      </c>
      <c r="B4" t="s">
        <v>244</v>
      </c>
      <c r="C4">
        <v>1.5424836601307199</v>
      </c>
      <c r="D4">
        <v>1.22</v>
      </c>
      <c r="E4">
        <v>1.18</v>
      </c>
    </row>
    <row r="5" spans="1:5" x14ac:dyDescent="0.25">
      <c r="A5" t="s">
        <v>10</v>
      </c>
      <c r="B5" t="s">
        <v>242</v>
      </c>
      <c r="C5">
        <v>1.5424836601307199</v>
      </c>
      <c r="D5">
        <v>0.95</v>
      </c>
      <c r="E5">
        <v>1.06</v>
      </c>
    </row>
    <row r="6" spans="1:5" x14ac:dyDescent="0.25">
      <c r="A6" t="s">
        <v>10</v>
      </c>
      <c r="B6" t="s">
        <v>49</v>
      </c>
      <c r="C6">
        <v>1.5424836601307199</v>
      </c>
      <c r="D6">
        <v>0.69</v>
      </c>
      <c r="E6">
        <v>0.65</v>
      </c>
    </row>
    <row r="7" spans="1:5" x14ac:dyDescent="0.25">
      <c r="A7" t="s">
        <v>10</v>
      </c>
      <c r="B7" t="s">
        <v>245</v>
      </c>
      <c r="C7">
        <v>1.5424836601307199</v>
      </c>
      <c r="D7">
        <v>1.3</v>
      </c>
      <c r="E7">
        <v>0.61</v>
      </c>
    </row>
    <row r="8" spans="1:5" x14ac:dyDescent="0.25">
      <c r="A8" t="s">
        <v>10</v>
      </c>
      <c r="B8" t="s">
        <v>11</v>
      </c>
      <c r="C8">
        <v>1.5424836601307199</v>
      </c>
      <c r="D8">
        <v>0.92</v>
      </c>
      <c r="E8">
        <v>1.22</v>
      </c>
    </row>
    <row r="9" spans="1:5" x14ac:dyDescent="0.25">
      <c r="A9" t="s">
        <v>10</v>
      </c>
      <c r="B9" t="s">
        <v>46</v>
      </c>
      <c r="C9">
        <v>1.5424836601307199</v>
      </c>
      <c r="D9">
        <v>1.45</v>
      </c>
      <c r="E9">
        <v>0.81</v>
      </c>
    </row>
    <row r="10" spans="1:5" x14ac:dyDescent="0.25">
      <c r="A10" t="s">
        <v>10</v>
      </c>
      <c r="B10" t="s">
        <v>240</v>
      </c>
      <c r="C10">
        <v>1.5424836601307199</v>
      </c>
      <c r="D10">
        <v>1.1100000000000001</v>
      </c>
      <c r="E10">
        <v>0.86</v>
      </c>
    </row>
    <row r="11" spans="1:5" x14ac:dyDescent="0.25">
      <c r="A11" t="s">
        <v>10</v>
      </c>
      <c r="B11" t="s">
        <v>44</v>
      </c>
      <c r="C11">
        <v>1.5424836601307199</v>
      </c>
      <c r="D11">
        <v>0.92</v>
      </c>
      <c r="E11">
        <v>1.43</v>
      </c>
    </row>
    <row r="12" spans="1:5" x14ac:dyDescent="0.25">
      <c r="A12" t="s">
        <v>10</v>
      </c>
      <c r="B12" t="s">
        <v>50</v>
      </c>
      <c r="C12">
        <v>1.5424836601307199</v>
      </c>
      <c r="D12">
        <v>1.1100000000000001</v>
      </c>
      <c r="E12">
        <v>1.22</v>
      </c>
    </row>
    <row r="13" spans="1:5" x14ac:dyDescent="0.25">
      <c r="A13" t="s">
        <v>10</v>
      </c>
      <c r="B13" t="s">
        <v>45</v>
      </c>
      <c r="C13">
        <v>1.5424836601307199</v>
      </c>
      <c r="D13">
        <v>0.65</v>
      </c>
      <c r="E13">
        <v>0.9</v>
      </c>
    </row>
    <row r="14" spans="1:5" x14ac:dyDescent="0.25">
      <c r="A14" t="s">
        <v>10</v>
      </c>
      <c r="B14" t="s">
        <v>43</v>
      </c>
      <c r="C14">
        <v>1.5424836601307199</v>
      </c>
      <c r="D14">
        <v>1.26</v>
      </c>
      <c r="E14">
        <v>0.86</v>
      </c>
    </row>
    <row r="15" spans="1:5" x14ac:dyDescent="0.25">
      <c r="A15" t="s">
        <v>10</v>
      </c>
      <c r="B15" t="s">
        <v>247</v>
      </c>
      <c r="C15">
        <v>1.5424836601307199</v>
      </c>
      <c r="D15">
        <v>0.92</v>
      </c>
      <c r="E15">
        <v>0.94</v>
      </c>
    </row>
    <row r="16" spans="1:5" x14ac:dyDescent="0.25">
      <c r="A16" t="s">
        <v>10</v>
      </c>
      <c r="B16" t="s">
        <v>246</v>
      </c>
      <c r="C16">
        <v>1.5424836601307199</v>
      </c>
      <c r="D16">
        <v>0.76</v>
      </c>
      <c r="E16">
        <v>0.81</v>
      </c>
    </row>
    <row r="17" spans="1:5" x14ac:dyDescent="0.25">
      <c r="A17" t="s">
        <v>10</v>
      </c>
      <c r="B17" t="s">
        <v>243</v>
      </c>
      <c r="C17">
        <v>1.5424836601307199</v>
      </c>
      <c r="D17">
        <v>0.99</v>
      </c>
      <c r="E17">
        <v>0.81</v>
      </c>
    </row>
    <row r="18" spans="1:5" x14ac:dyDescent="0.25">
      <c r="A18" t="s">
        <v>10</v>
      </c>
      <c r="B18" t="s">
        <v>47</v>
      </c>
      <c r="C18">
        <v>1.5424836601307199</v>
      </c>
      <c r="D18">
        <v>0.8</v>
      </c>
      <c r="E18">
        <v>1.63</v>
      </c>
    </row>
    <row r="19" spans="1:5" x14ac:dyDescent="0.25">
      <c r="A19" t="s">
        <v>10</v>
      </c>
      <c r="B19" t="s">
        <v>48</v>
      </c>
      <c r="C19">
        <v>1.5424836601307199</v>
      </c>
      <c r="D19">
        <v>0.88</v>
      </c>
      <c r="E19">
        <v>1.55</v>
      </c>
    </row>
    <row r="20" spans="1:5" x14ac:dyDescent="0.25">
      <c r="A20" t="s">
        <v>13</v>
      </c>
      <c r="B20" t="s">
        <v>58</v>
      </c>
      <c r="C20">
        <v>1.64259927797834</v>
      </c>
      <c r="D20">
        <v>0.72</v>
      </c>
      <c r="E20">
        <v>1.1599999999999999</v>
      </c>
    </row>
    <row r="21" spans="1:5" x14ac:dyDescent="0.25">
      <c r="A21" t="s">
        <v>13</v>
      </c>
      <c r="B21" t="s">
        <v>248</v>
      </c>
      <c r="C21">
        <v>1.64259927797834</v>
      </c>
      <c r="D21">
        <v>2.15</v>
      </c>
      <c r="E21">
        <v>0.94</v>
      </c>
    </row>
    <row r="22" spans="1:5" x14ac:dyDescent="0.25">
      <c r="A22" t="s">
        <v>13</v>
      </c>
      <c r="B22" t="s">
        <v>56</v>
      </c>
      <c r="C22">
        <v>1.64259927797834</v>
      </c>
      <c r="D22">
        <v>0.46</v>
      </c>
      <c r="E22">
        <v>1.02</v>
      </c>
    </row>
    <row r="23" spans="1:5" x14ac:dyDescent="0.25">
      <c r="A23" t="s">
        <v>13</v>
      </c>
      <c r="B23" t="s">
        <v>51</v>
      </c>
      <c r="C23">
        <v>1.64259927797834</v>
      </c>
      <c r="D23">
        <v>1.38</v>
      </c>
      <c r="E23">
        <v>0.84</v>
      </c>
    </row>
    <row r="24" spans="1:5" x14ac:dyDescent="0.25">
      <c r="A24" t="s">
        <v>13</v>
      </c>
      <c r="B24" t="s">
        <v>250</v>
      </c>
      <c r="C24">
        <v>1.64259927797834</v>
      </c>
      <c r="D24">
        <v>1.34</v>
      </c>
      <c r="E24">
        <v>0.89</v>
      </c>
    </row>
    <row r="25" spans="1:5" x14ac:dyDescent="0.25">
      <c r="A25" t="s">
        <v>13</v>
      </c>
      <c r="B25" t="s">
        <v>53</v>
      </c>
      <c r="C25">
        <v>1.64259927797834</v>
      </c>
      <c r="D25">
        <v>0.73</v>
      </c>
      <c r="E25">
        <v>1.33</v>
      </c>
    </row>
    <row r="26" spans="1:5" x14ac:dyDescent="0.25">
      <c r="A26" t="s">
        <v>13</v>
      </c>
      <c r="B26" t="s">
        <v>249</v>
      </c>
      <c r="C26">
        <v>1.64259927797834</v>
      </c>
      <c r="D26">
        <v>1.18</v>
      </c>
      <c r="E26">
        <v>0.97</v>
      </c>
    </row>
    <row r="27" spans="1:5" x14ac:dyDescent="0.25">
      <c r="A27" t="s">
        <v>13</v>
      </c>
      <c r="B27" t="s">
        <v>54</v>
      </c>
      <c r="C27">
        <v>1.64259927797834</v>
      </c>
      <c r="D27">
        <v>0.78</v>
      </c>
      <c r="E27">
        <v>1.38</v>
      </c>
    </row>
    <row r="28" spans="1:5" x14ac:dyDescent="0.25">
      <c r="A28" t="s">
        <v>13</v>
      </c>
      <c r="B28" t="s">
        <v>55</v>
      </c>
      <c r="C28">
        <v>1.64259927797834</v>
      </c>
      <c r="D28">
        <v>1.06</v>
      </c>
      <c r="E28">
        <v>1.04</v>
      </c>
    </row>
    <row r="29" spans="1:5" x14ac:dyDescent="0.25">
      <c r="A29" t="s">
        <v>13</v>
      </c>
      <c r="B29" t="s">
        <v>15</v>
      </c>
      <c r="C29">
        <v>1.64259927797834</v>
      </c>
      <c r="D29">
        <v>1.26</v>
      </c>
      <c r="E29">
        <v>0.97</v>
      </c>
    </row>
    <row r="30" spans="1:5" x14ac:dyDescent="0.25">
      <c r="A30" t="s">
        <v>13</v>
      </c>
      <c r="B30" t="s">
        <v>52</v>
      </c>
      <c r="C30">
        <v>1.64259927797834</v>
      </c>
      <c r="D30">
        <v>0.56999999999999995</v>
      </c>
      <c r="E30">
        <v>1.06</v>
      </c>
    </row>
    <row r="31" spans="1:5" x14ac:dyDescent="0.25">
      <c r="A31" t="s">
        <v>13</v>
      </c>
      <c r="B31" t="s">
        <v>62</v>
      </c>
      <c r="C31">
        <v>1.64259927797834</v>
      </c>
      <c r="D31">
        <v>1.18</v>
      </c>
      <c r="E31">
        <v>0.79</v>
      </c>
    </row>
    <row r="32" spans="1:5" x14ac:dyDescent="0.25">
      <c r="A32" t="s">
        <v>13</v>
      </c>
      <c r="B32" t="s">
        <v>60</v>
      </c>
      <c r="C32">
        <v>1.64259927797834</v>
      </c>
      <c r="D32">
        <v>1.03</v>
      </c>
      <c r="E32">
        <v>0.51</v>
      </c>
    </row>
    <row r="33" spans="1:5" x14ac:dyDescent="0.25">
      <c r="A33" t="s">
        <v>13</v>
      </c>
      <c r="B33" t="s">
        <v>251</v>
      </c>
      <c r="C33">
        <v>1.64259927797834</v>
      </c>
      <c r="D33">
        <v>0.37</v>
      </c>
      <c r="E33">
        <v>1.43</v>
      </c>
    </row>
    <row r="34" spans="1:5" x14ac:dyDescent="0.25">
      <c r="A34" t="s">
        <v>13</v>
      </c>
      <c r="B34" t="s">
        <v>61</v>
      </c>
      <c r="C34">
        <v>1.64259927797834</v>
      </c>
      <c r="D34">
        <v>1.01</v>
      </c>
      <c r="E34">
        <v>1.1399999999999999</v>
      </c>
    </row>
    <row r="35" spans="1:5" x14ac:dyDescent="0.25">
      <c r="A35" t="s">
        <v>13</v>
      </c>
      <c r="B35" t="s">
        <v>14</v>
      </c>
      <c r="C35">
        <v>1.64259927797834</v>
      </c>
      <c r="D35">
        <v>1.1399999999999999</v>
      </c>
      <c r="E35">
        <v>0.79</v>
      </c>
    </row>
    <row r="36" spans="1:5" x14ac:dyDescent="0.25">
      <c r="A36" t="s">
        <v>13</v>
      </c>
      <c r="B36" t="s">
        <v>57</v>
      </c>
      <c r="C36">
        <v>1.64259927797834</v>
      </c>
      <c r="D36">
        <v>0.56999999999999995</v>
      </c>
      <c r="E36">
        <v>1.19</v>
      </c>
    </row>
    <row r="37" spans="1:5" x14ac:dyDescent="0.25">
      <c r="A37" t="s">
        <v>13</v>
      </c>
      <c r="B37" t="s">
        <v>59</v>
      </c>
      <c r="C37">
        <v>1.64259927797834</v>
      </c>
      <c r="D37">
        <v>1.1000000000000001</v>
      </c>
      <c r="E37">
        <v>0.64</v>
      </c>
    </row>
    <row r="38" spans="1:5" x14ac:dyDescent="0.25">
      <c r="A38" t="s">
        <v>16</v>
      </c>
      <c r="B38" t="s">
        <v>63</v>
      </c>
      <c r="C38">
        <v>1.5543478260869601</v>
      </c>
      <c r="D38">
        <v>1.37</v>
      </c>
      <c r="E38">
        <v>0.72</v>
      </c>
    </row>
    <row r="39" spans="1:5" x14ac:dyDescent="0.25">
      <c r="A39" t="s">
        <v>16</v>
      </c>
      <c r="B39" t="s">
        <v>20</v>
      </c>
      <c r="C39">
        <v>1.5543478260869601</v>
      </c>
      <c r="D39">
        <v>0.64</v>
      </c>
      <c r="E39">
        <v>1.01</v>
      </c>
    </row>
    <row r="40" spans="1:5" x14ac:dyDescent="0.25">
      <c r="A40" t="s">
        <v>16</v>
      </c>
      <c r="B40" t="s">
        <v>253</v>
      </c>
      <c r="C40">
        <v>1.5543478260869601</v>
      </c>
      <c r="D40">
        <v>0.97</v>
      </c>
      <c r="E40">
        <v>1.06</v>
      </c>
    </row>
    <row r="41" spans="1:5" x14ac:dyDescent="0.25">
      <c r="A41" t="s">
        <v>16</v>
      </c>
      <c r="B41" t="s">
        <v>65</v>
      </c>
      <c r="C41">
        <v>1.5543478260869601</v>
      </c>
      <c r="D41">
        <v>1.03</v>
      </c>
      <c r="E41">
        <v>0.98</v>
      </c>
    </row>
    <row r="42" spans="1:5" x14ac:dyDescent="0.25">
      <c r="A42" t="s">
        <v>16</v>
      </c>
      <c r="B42" t="s">
        <v>66</v>
      </c>
      <c r="C42">
        <v>1.5543478260869601</v>
      </c>
      <c r="D42">
        <v>1.1599999999999999</v>
      </c>
      <c r="E42">
        <v>0.93</v>
      </c>
    </row>
    <row r="43" spans="1:5" x14ac:dyDescent="0.25">
      <c r="A43" t="s">
        <v>16</v>
      </c>
      <c r="B43" t="s">
        <v>17</v>
      </c>
      <c r="C43">
        <v>1.5543478260869601</v>
      </c>
      <c r="D43">
        <v>1.24</v>
      </c>
      <c r="E43">
        <v>0.98</v>
      </c>
    </row>
    <row r="44" spans="1:5" x14ac:dyDescent="0.25">
      <c r="A44" t="s">
        <v>16</v>
      </c>
      <c r="B44" t="s">
        <v>322</v>
      </c>
      <c r="C44">
        <v>1.5543478260869601</v>
      </c>
      <c r="D44">
        <v>1.33</v>
      </c>
      <c r="E44">
        <v>0.72</v>
      </c>
    </row>
    <row r="45" spans="1:5" x14ac:dyDescent="0.25">
      <c r="A45" t="s">
        <v>16</v>
      </c>
      <c r="B45" t="s">
        <v>67</v>
      </c>
      <c r="C45">
        <v>1.5543478260869601</v>
      </c>
      <c r="D45">
        <v>1.2</v>
      </c>
      <c r="E45">
        <v>0.93</v>
      </c>
    </row>
    <row r="46" spans="1:5" x14ac:dyDescent="0.25">
      <c r="A46" t="s">
        <v>16</v>
      </c>
      <c r="B46" t="s">
        <v>252</v>
      </c>
      <c r="C46">
        <v>1.5543478260869601</v>
      </c>
      <c r="D46">
        <v>1.07</v>
      </c>
      <c r="E46">
        <v>0.67</v>
      </c>
    </row>
    <row r="47" spans="1:5" x14ac:dyDescent="0.25">
      <c r="A47" t="s">
        <v>16</v>
      </c>
      <c r="B47" t="s">
        <v>254</v>
      </c>
      <c r="C47">
        <v>1.5543478260869601</v>
      </c>
      <c r="D47">
        <v>1.02</v>
      </c>
      <c r="E47">
        <v>0.9</v>
      </c>
    </row>
    <row r="48" spans="1:5" x14ac:dyDescent="0.25">
      <c r="A48" t="s">
        <v>16</v>
      </c>
      <c r="B48" t="s">
        <v>255</v>
      </c>
      <c r="C48">
        <v>1.5543478260869601</v>
      </c>
      <c r="D48">
        <v>0.64</v>
      </c>
      <c r="E48">
        <v>0.77</v>
      </c>
    </row>
    <row r="49" spans="1:5" x14ac:dyDescent="0.25">
      <c r="A49" t="s">
        <v>16</v>
      </c>
      <c r="B49" t="s">
        <v>64</v>
      </c>
      <c r="C49">
        <v>1.5543478260869601</v>
      </c>
      <c r="D49">
        <v>0.84</v>
      </c>
      <c r="E49">
        <v>1.06</v>
      </c>
    </row>
    <row r="50" spans="1:5" x14ac:dyDescent="0.25">
      <c r="A50" t="s">
        <v>16</v>
      </c>
      <c r="B50" t="s">
        <v>323</v>
      </c>
      <c r="C50">
        <v>1.5543478260869601</v>
      </c>
      <c r="D50">
        <v>0.52</v>
      </c>
      <c r="E50">
        <v>1.54</v>
      </c>
    </row>
    <row r="51" spans="1:5" x14ac:dyDescent="0.25">
      <c r="A51" t="s">
        <v>16</v>
      </c>
      <c r="B51" t="s">
        <v>18</v>
      </c>
      <c r="C51">
        <v>1.5543478260869601</v>
      </c>
      <c r="D51">
        <v>1.21</v>
      </c>
      <c r="E51">
        <v>1.06</v>
      </c>
    </row>
    <row r="52" spans="1:5" x14ac:dyDescent="0.25">
      <c r="A52" t="s">
        <v>16</v>
      </c>
      <c r="B52" t="s">
        <v>256</v>
      </c>
      <c r="C52">
        <v>1.5543478260869601</v>
      </c>
      <c r="D52">
        <v>0.8</v>
      </c>
      <c r="E52">
        <v>1.01</v>
      </c>
    </row>
    <row r="53" spans="1:5" x14ac:dyDescent="0.25">
      <c r="A53" t="s">
        <v>16</v>
      </c>
      <c r="B53" t="s">
        <v>257</v>
      </c>
      <c r="C53">
        <v>1.5543478260869601</v>
      </c>
      <c r="D53">
        <v>1.0900000000000001</v>
      </c>
      <c r="E53">
        <v>1.01</v>
      </c>
    </row>
    <row r="54" spans="1:5" x14ac:dyDescent="0.25">
      <c r="A54" t="s">
        <v>16</v>
      </c>
      <c r="B54" t="s">
        <v>68</v>
      </c>
      <c r="C54">
        <v>1.5543478260869601</v>
      </c>
      <c r="D54">
        <v>1.0900000000000001</v>
      </c>
      <c r="E54">
        <v>1.1100000000000001</v>
      </c>
    </row>
    <row r="55" spans="1:5" x14ac:dyDescent="0.25">
      <c r="A55" t="s">
        <v>16</v>
      </c>
      <c r="B55" t="s">
        <v>19</v>
      </c>
      <c r="C55">
        <v>1.5543478260869601</v>
      </c>
      <c r="D55">
        <v>0.86</v>
      </c>
      <c r="E55">
        <v>1.49</v>
      </c>
    </row>
    <row r="56" spans="1:5" x14ac:dyDescent="0.25">
      <c r="A56" t="s">
        <v>69</v>
      </c>
      <c r="B56" t="s">
        <v>324</v>
      </c>
      <c r="C56">
        <v>1.33234421364985</v>
      </c>
      <c r="D56">
        <v>0.84</v>
      </c>
      <c r="E56">
        <v>0.89</v>
      </c>
    </row>
    <row r="57" spans="1:5" x14ac:dyDescent="0.25">
      <c r="A57" t="s">
        <v>69</v>
      </c>
      <c r="B57" t="s">
        <v>351</v>
      </c>
      <c r="C57">
        <v>1.33234421364985</v>
      </c>
      <c r="D57">
        <v>1.22</v>
      </c>
      <c r="E57">
        <v>1.0900000000000001</v>
      </c>
    </row>
    <row r="58" spans="1:5" x14ac:dyDescent="0.25">
      <c r="A58" t="s">
        <v>69</v>
      </c>
      <c r="B58" t="s">
        <v>73</v>
      </c>
      <c r="C58">
        <v>1.33234421364985</v>
      </c>
      <c r="D58">
        <v>0.79</v>
      </c>
      <c r="E58">
        <v>0.85</v>
      </c>
    </row>
    <row r="59" spans="1:5" x14ac:dyDescent="0.25">
      <c r="A59" t="s">
        <v>69</v>
      </c>
      <c r="B59" t="s">
        <v>75</v>
      </c>
      <c r="C59">
        <v>1.33234421364985</v>
      </c>
      <c r="D59">
        <v>0.62</v>
      </c>
      <c r="E59">
        <v>0.89</v>
      </c>
    </row>
    <row r="60" spans="1:5" x14ac:dyDescent="0.25">
      <c r="A60" t="s">
        <v>69</v>
      </c>
      <c r="B60" t="s">
        <v>77</v>
      </c>
      <c r="C60">
        <v>1.33234421364985</v>
      </c>
      <c r="D60">
        <v>1.28</v>
      </c>
      <c r="E60">
        <v>0.72</v>
      </c>
    </row>
    <row r="61" spans="1:5" x14ac:dyDescent="0.25">
      <c r="A61" t="s">
        <v>69</v>
      </c>
      <c r="B61" t="s">
        <v>263</v>
      </c>
      <c r="C61">
        <v>1.33234421364985</v>
      </c>
      <c r="D61">
        <v>0.71</v>
      </c>
      <c r="E61">
        <v>1.21</v>
      </c>
    </row>
    <row r="62" spans="1:5" x14ac:dyDescent="0.25">
      <c r="A62" t="s">
        <v>69</v>
      </c>
      <c r="B62" t="s">
        <v>381</v>
      </c>
      <c r="C62">
        <v>1.33234421364985</v>
      </c>
      <c r="D62">
        <v>1.02</v>
      </c>
      <c r="E62">
        <v>1.21</v>
      </c>
    </row>
    <row r="63" spans="1:5" x14ac:dyDescent="0.25">
      <c r="A63" t="s">
        <v>69</v>
      </c>
      <c r="B63" t="s">
        <v>76</v>
      </c>
      <c r="C63">
        <v>1.33234421364985</v>
      </c>
      <c r="D63">
        <v>0.4</v>
      </c>
      <c r="E63">
        <v>1.07</v>
      </c>
    </row>
    <row r="64" spans="1:5" x14ac:dyDescent="0.25">
      <c r="A64" t="s">
        <v>69</v>
      </c>
      <c r="B64" t="s">
        <v>72</v>
      </c>
      <c r="C64">
        <v>1.33234421364985</v>
      </c>
      <c r="D64">
        <v>0.97</v>
      </c>
      <c r="E64">
        <v>0.85</v>
      </c>
    </row>
    <row r="65" spans="1:5" x14ac:dyDescent="0.25">
      <c r="A65" t="s">
        <v>69</v>
      </c>
      <c r="B65" t="s">
        <v>78</v>
      </c>
      <c r="C65">
        <v>1.33234421364985</v>
      </c>
      <c r="D65">
        <v>1.32</v>
      </c>
      <c r="E65">
        <v>0.98</v>
      </c>
    </row>
    <row r="66" spans="1:5" x14ac:dyDescent="0.25">
      <c r="A66" t="s">
        <v>69</v>
      </c>
      <c r="B66" t="s">
        <v>260</v>
      </c>
      <c r="C66">
        <v>1.33234421364985</v>
      </c>
      <c r="D66">
        <v>1.1000000000000001</v>
      </c>
      <c r="E66">
        <v>0.89</v>
      </c>
    </row>
    <row r="67" spans="1:5" x14ac:dyDescent="0.25">
      <c r="A67" t="s">
        <v>69</v>
      </c>
      <c r="B67" t="s">
        <v>262</v>
      </c>
      <c r="C67">
        <v>1.33234421364985</v>
      </c>
      <c r="D67">
        <v>1.63</v>
      </c>
      <c r="E67">
        <v>0.67</v>
      </c>
    </row>
    <row r="68" spans="1:5" x14ac:dyDescent="0.25">
      <c r="A68" t="s">
        <v>69</v>
      </c>
      <c r="B68" t="s">
        <v>261</v>
      </c>
      <c r="C68">
        <v>1.33234421364985</v>
      </c>
      <c r="D68">
        <v>1.59</v>
      </c>
      <c r="E68">
        <v>1</v>
      </c>
    </row>
    <row r="69" spans="1:5" x14ac:dyDescent="0.25">
      <c r="A69" t="s">
        <v>69</v>
      </c>
      <c r="B69" t="s">
        <v>325</v>
      </c>
      <c r="C69">
        <v>1.33234421364985</v>
      </c>
      <c r="D69">
        <v>0.97</v>
      </c>
      <c r="E69">
        <v>1.3</v>
      </c>
    </row>
    <row r="70" spans="1:5" x14ac:dyDescent="0.25">
      <c r="A70" t="s">
        <v>69</v>
      </c>
      <c r="B70" t="s">
        <v>258</v>
      </c>
      <c r="C70">
        <v>1.33234421364985</v>
      </c>
      <c r="D70">
        <v>0.49</v>
      </c>
      <c r="E70">
        <v>1.1200000000000001</v>
      </c>
    </row>
    <row r="71" spans="1:5" x14ac:dyDescent="0.25">
      <c r="A71" t="s">
        <v>69</v>
      </c>
      <c r="B71" t="s">
        <v>79</v>
      </c>
      <c r="C71">
        <v>1.33234421364985</v>
      </c>
      <c r="D71">
        <v>1.03</v>
      </c>
      <c r="E71">
        <v>1</v>
      </c>
    </row>
    <row r="72" spans="1:5" x14ac:dyDescent="0.25">
      <c r="A72" t="s">
        <v>69</v>
      </c>
      <c r="B72" t="s">
        <v>259</v>
      </c>
      <c r="C72">
        <v>1.33234421364985</v>
      </c>
      <c r="D72">
        <v>1.41</v>
      </c>
      <c r="E72">
        <v>0.81</v>
      </c>
    </row>
    <row r="73" spans="1:5" x14ac:dyDescent="0.25">
      <c r="A73" t="s">
        <v>69</v>
      </c>
      <c r="B73" t="s">
        <v>71</v>
      </c>
      <c r="C73">
        <v>1.33234421364985</v>
      </c>
      <c r="D73">
        <v>0.56999999999999995</v>
      </c>
      <c r="E73">
        <v>1.52</v>
      </c>
    </row>
    <row r="74" spans="1:5" x14ac:dyDescent="0.25">
      <c r="A74" t="s">
        <v>69</v>
      </c>
      <c r="B74" t="s">
        <v>74</v>
      </c>
      <c r="C74">
        <v>1.33234421364985</v>
      </c>
      <c r="D74">
        <v>1.28</v>
      </c>
      <c r="E74">
        <v>0.94</v>
      </c>
    </row>
    <row r="75" spans="1:5" x14ac:dyDescent="0.25">
      <c r="A75" t="s">
        <v>69</v>
      </c>
      <c r="B75" t="s">
        <v>70</v>
      </c>
      <c r="C75">
        <v>1.33234421364985</v>
      </c>
      <c r="D75">
        <v>0.79</v>
      </c>
      <c r="E75">
        <v>0.98</v>
      </c>
    </row>
    <row r="76" spans="1:5" x14ac:dyDescent="0.25">
      <c r="A76" t="s">
        <v>80</v>
      </c>
      <c r="B76" t="s">
        <v>97</v>
      </c>
      <c r="C76">
        <v>1.2337662337662301</v>
      </c>
      <c r="D76">
        <v>1.03</v>
      </c>
      <c r="E76">
        <v>0.87</v>
      </c>
    </row>
    <row r="77" spans="1:5" x14ac:dyDescent="0.25">
      <c r="A77" t="s">
        <v>80</v>
      </c>
      <c r="B77" t="s">
        <v>82</v>
      </c>
      <c r="C77">
        <v>1.2337662337662301</v>
      </c>
      <c r="D77">
        <v>0.63</v>
      </c>
      <c r="E77">
        <v>1.55</v>
      </c>
    </row>
    <row r="78" spans="1:5" x14ac:dyDescent="0.25">
      <c r="A78" t="s">
        <v>80</v>
      </c>
      <c r="B78" t="s">
        <v>83</v>
      </c>
      <c r="C78">
        <v>1.2337662337662301</v>
      </c>
      <c r="D78">
        <v>1.18</v>
      </c>
      <c r="E78">
        <v>1.1399999999999999</v>
      </c>
    </row>
    <row r="79" spans="1:5" x14ac:dyDescent="0.25">
      <c r="A79" t="s">
        <v>80</v>
      </c>
      <c r="B79" t="s">
        <v>85</v>
      </c>
      <c r="C79">
        <v>1.2337662337662301</v>
      </c>
      <c r="D79">
        <v>1.47</v>
      </c>
      <c r="E79">
        <v>0.96</v>
      </c>
    </row>
    <row r="80" spans="1:5" x14ac:dyDescent="0.25">
      <c r="A80" t="s">
        <v>80</v>
      </c>
      <c r="B80" t="s">
        <v>359</v>
      </c>
      <c r="C80">
        <v>1.2337662337662301</v>
      </c>
      <c r="D80">
        <v>1.37</v>
      </c>
      <c r="E80">
        <v>0.84</v>
      </c>
    </row>
    <row r="81" spans="1:5" x14ac:dyDescent="0.25">
      <c r="A81" t="s">
        <v>80</v>
      </c>
      <c r="B81" t="s">
        <v>87</v>
      </c>
      <c r="C81">
        <v>1.2337662337662301</v>
      </c>
      <c r="D81">
        <v>0.63</v>
      </c>
      <c r="E81">
        <v>1.18</v>
      </c>
    </row>
    <row r="82" spans="1:5" x14ac:dyDescent="0.25">
      <c r="A82" t="s">
        <v>80</v>
      </c>
      <c r="B82" t="s">
        <v>89</v>
      </c>
      <c r="C82">
        <v>1.2337662337662301</v>
      </c>
      <c r="D82">
        <v>1.33</v>
      </c>
      <c r="E82">
        <v>1.0900000000000001</v>
      </c>
    </row>
    <row r="83" spans="1:5" x14ac:dyDescent="0.25">
      <c r="A83" t="s">
        <v>80</v>
      </c>
      <c r="B83" t="s">
        <v>369</v>
      </c>
      <c r="C83">
        <v>1.2337662337662301</v>
      </c>
      <c r="D83">
        <v>0.88</v>
      </c>
      <c r="E83">
        <v>0.92</v>
      </c>
    </row>
    <row r="84" spans="1:5" x14ac:dyDescent="0.25">
      <c r="A84" t="s">
        <v>80</v>
      </c>
      <c r="B84" t="s">
        <v>91</v>
      </c>
      <c r="C84">
        <v>1.2337662337662301</v>
      </c>
      <c r="D84">
        <v>0.63</v>
      </c>
      <c r="E84">
        <v>1</v>
      </c>
    </row>
    <row r="85" spans="1:5" x14ac:dyDescent="0.25">
      <c r="A85" t="s">
        <v>80</v>
      </c>
      <c r="B85" t="s">
        <v>96</v>
      </c>
      <c r="C85">
        <v>1.2337662337662301</v>
      </c>
      <c r="D85">
        <v>0.99</v>
      </c>
      <c r="E85">
        <v>0.96</v>
      </c>
    </row>
    <row r="86" spans="1:5" x14ac:dyDescent="0.25">
      <c r="A86" t="s">
        <v>80</v>
      </c>
      <c r="B86" t="s">
        <v>86</v>
      </c>
      <c r="C86">
        <v>1.2337662337662301</v>
      </c>
      <c r="D86">
        <v>0.92</v>
      </c>
      <c r="E86">
        <v>1</v>
      </c>
    </row>
    <row r="87" spans="1:5" x14ac:dyDescent="0.25">
      <c r="A87" t="s">
        <v>80</v>
      </c>
      <c r="B87" t="s">
        <v>81</v>
      </c>
      <c r="C87">
        <v>1.2337662337662301</v>
      </c>
      <c r="D87">
        <v>1.1100000000000001</v>
      </c>
      <c r="E87">
        <v>0.96</v>
      </c>
    </row>
    <row r="88" spans="1:5" x14ac:dyDescent="0.25">
      <c r="A88" t="s">
        <v>80</v>
      </c>
      <c r="B88" t="s">
        <v>94</v>
      </c>
      <c r="C88">
        <v>1.2337662337662301</v>
      </c>
      <c r="D88">
        <v>0.85</v>
      </c>
      <c r="E88">
        <v>1</v>
      </c>
    </row>
    <row r="89" spans="1:5" x14ac:dyDescent="0.25">
      <c r="A89" t="s">
        <v>80</v>
      </c>
      <c r="B89" t="s">
        <v>90</v>
      </c>
      <c r="C89">
        <v>1.2337662337662301</v>
      </c>
      <c r="D89">
        <v>1.37</v>
      </c>
      <c r="E89">
        <v>0.63</v>
      </c>
    </row>
    <row r="90" spans="1:5" x14ac:dyDescent="0.25">
      <c r="A90" t="s">
        <v>80</v>
      </c>
      <c r="B90" t="s">
        <v>93</v>
      </c>
      <c r="C90">
        <v>1.2337662337662301</v>
      </c>
      <c r="D90">
        <v>0.74</v>
      </c>
      <c r="E90">
        <v>0.96</v>
      </c>
    </row>
    <row r="91" spans="1:5" x14ac:dyDescent="0.25">
      <c r="A91" t="s">
        <v>80</v>
      </c>
      <c r="B91" t="s">
        <v>88</v>
      </c>
      <c r="C91">
        <v>1.2337662337662301</v>
      </c>
      <c r="D91">
        <v>0.74</v>
      </c>
      <c r="E91">
        <v>1</v>
      </c>
    </row>
    <row r="92" spans="1:5" x14ac:dyDescent="0.25">
      <c r="A92" t="s">
        <v>80</v>
      </c>
      <c r="B92" t="s">
        <v>410</v>
      </c>
      <c r="C92">
        <v>1.2337662337662301</v>
      </c>
      <c r="D92">
        <v>1.07</v>
      </c>
      <c r="E92">
        <v>1.1399999999999999</v>
      </c>
    </row>
    <row r="93" spans="1:5" x14ac:dyDescent="0.25">
      <c r="A93" t="s">
        <v>80</v>
      </c>
      <c r="B93" t="s">
        <v>412</v>
      </c>
      <c r="C93">
        <v>1.2337662337662301</v>
      </c>
      <c r="D93">
        <v>1.29</v>
      </c>
      <c r="E93">
        <v>1.0900000000000001</v>
      </c>
    </row>
    <row r="94" spans="1:5" x14ac:dyDescent="0.25">
      <c r="A94" t="s">
        <v>80</v>
      </c>
      <c r="B94" t="s">
        <v>92</v>
      </c>
      <c r="C94">
        <v>1.2337662337662301</v>
      </c>
      <c r="D94">
        <v>0.92</v>
      </c>
      <c r="E94">
        <v>1.46</v>
      </c>
    </row>
    <row r="95" spans="1:5" x14ac:dyDescent="0.25">
      <c r="A95" t="s">
        <v>80</v>
      </c>
      <c r="B95" t="s">
        <v>416</v>
      </c>
      <c r="C95">
        <v>1.2337662337662301</v>
      </c>
      <c r="D95">
        <v>0.78</v>
      </c>
      <c r="E95">
        <v>0.71</v>
      </c>
    </row>
    <row r="96" spans="1:5" x14ac:dyDescent="0.25">
      <c r="A96" t="s">
        <v>80</v>
      </c>
      <c r="B96" t="s">
        <v>84</v>
      </c>
      <c r="C96">
        <v>1.2337662337662301</v>
      </c>
      <c r="D96">
        <v>1.02</v>
      </c>
      <c r="E96">
        <v>1.17</v>
      </c>
    </row>
    <row r="97" spans="1:5" x14ac:dyDescent="0.25">
      <c r="A97" t="s">
        <v>80</v>
      </c>
      <c r="B97" t="s">
        <v>98</v>
      </c>
      <c r="C97">
        <v>1.2337662337662301</v>
      </c>
      <c r="D97">
        <v>0.95</v>
      </c>
      <c r="E97">
        <v>0.67</v>
      </c>
    </row>
    <row r="98" spans="1:5" x14ac:dyDescent="0.25">
      <c r="A98" t="s">
        <v>80</v>
      </c>
      <c r="B98" t="s">
        <v>95</v>
      </c>
      <c r="C98">
        <v>1.2337662337662301</v>
      </c>
      <c r="D98">
        <v>1.55</v>
      </c>
      <c r="E98">
        <v>0.52</v>
      </c>
    </row>
    <row r="99" spans="1:5" x14ac:dyDescent="0.25">
      <c r="A99" t="s">
        <v>80</v>
      </c>
      <c r="B99" t="s">
        <v>435</v>
      </c>
      <c r="C99">
        <v>1.2337662337662301</v>
      </c>
      <c r="D99">
        <v>0.6</v>
      </c>
      <c r="E99">
        <v>1.17</v>
      </c>
    </row>
    <row r="100" spans="1:5" x14ac:dyDescent="0.25">
      <c r="A100" t="s">
        <v>99</v>
      </c>
      <c r="B100" t="s">
        <v>100</v>
      </c>
      <c r="C100">
        <v>1.3426443202979499</v>
      </c>
      <c r="D100">
        <v>1.04</v>
      </c>
      <c r="E100">
        <v>1.33</v>
      </c>
    </row>
    <row r="101" spans="1:5" x14ac:dyDescent="0.25">
      <c r="A101" t="s">
        <v>99</v>
      </c>
      <c r="B101" t="s">
        <v>102</v>
      </c>
      <c r="C101">
        <v>1.3426443202979499</v>
      </c>
      <c r="D101">
        <v>1</v>
      </c>
      <c r="E101">
        <v>0.88</v>
      </c>
    </row>
    <row r="102" spans="1:5" x14ac:dyDescent="0.25">
      <c r="A102" t="s">
        <v>99</v>
      </c>
      <c r="B102" t="s">
        <v>111</v>
      </c>
      <c r="C102">
        <v>1.3426443202979499</v>
      </c>
      <c r="D102">
        <v>0.96</v>
      </c>
      <c r="E102">
        <v>0.67</v>
      </c>
    </row>
    <row r="103" spans="1:5" x14ac:dyDescent="0.25">
      <c r="A103" t="s">
        <v>99</v>
      </c>
      <c r="B103" t="s">
        <v>104</v>
      </c>
      <c r="C103">
        <v>1.3426443202979499</v>
      </c>
      <c r="D103">
        <v>0.74</v>
      </c>
      <c r="E103">
        <v>1.0900000000000001</v>
      </c>
    </row>
    <row r="104" spans="1:5" x14ac:dyDescent="0.25">
      <c r="A104" t="s">
        <v>99</v>
      </c>
      <c r="B104" t="s">
        <v>106</v>
      </c>
      <c r="C104">
        <v>1.3426443202979499</v>
      </c>
      <c r="D104">
        <v>1.04</v>
      </c>
      <c r="E104">
        <v>1.43</v>
      </c>
    </row>
    <row r="105" spans="1:5" x14ac:dyDescent="0.25">
      <c r="A105" t="s">
        <v>99</v>
      </c>
      <c r="B105" t="s">
        <v>105</v>
      </c>
      <c r="C105">
        <v>1.3426443202979499</v>
      </c>
      <c r="D105">
        <v>1.1299999999999999</v>
      </c>
      <c r="E105">
        <v>1.34</v>
      </c>
    </row>
    <row r="106" spans="1:5" x14ac:dyDescent="0.25">
      <c r="A106" t="s">
        <v>99</v>
      </c>
      <c r="B106" t="s">
        <v>117</v>
      </c>
      <c r="C106">
        <v>1.3426443202979499</v>
      </c>
      <c r="D106">
        <v>0.98</v>
      </c>
      <c r="E106">
        <v>1</v>
      </c>
    </row>
    <row r="107" spans="1:5" x14ac:dyDescent="0.25">
      <c r="A107" t="s">
        <v>99</v>
      </c>
      <c r="B107" t="s">
        <v>121</v>
      </c>
      <c r="C107">
        <v>1.3426443202979499</v>
      </c>
      <c r="D107">
        <v>1.1200000000000001</v>
      </c>
      <c r="E107">
        <v>1</v>
      </c>
    </row>
    <row r="108" spans="1:5" x14ac:dyDescent="0.25">
      <c r="A108" t="s">
        <v>99</v>
      </c>
      <c r="B108" t="s">
        <v>108</v>
      </c>
      <c r="C108">
        <v>1.3426443202979499</v>
      </c>
      <c r="D108">
        <v>0.84</v>
      </c>
      <c r="E108">
        <v>0.57999999999999996</v>
      </c>
    </row>
    <row r="109" spans="1:5" x14ac:dyDescent="0.25">
      <c r="A109" t="s">
        <v>99</v>
      </c>
      <c r="B109" t="s">
        <v>103</v>
      </c>
      <c r="C109">
        <v>1.3426443202979499</v>
      </c>
      <c r="D109">
        <v>1.02</v>
      </c>
      <c r="E109">
        <v>1.07</v>
      </c>
    </row>
    <row r="110" spans="1:5" x14ac:dyDescent="0.25">
      <c r="A110" t="s">
        <v>99</v>
      </c>
      <c r="B110" t="s">
        <v>110</v>
      </c>
      <c r="C110">
        <v>1.3426443202979499</v>
      </c>
      <c r="D110">
        <v>1.04</v>
      </c>
      <c r="E110">
        <v>0.48</v>
      </c>
    </row>
    <row r="111" spans="1:5" x14ac:dyDescent="0.25">
      <c r="A111" t="s">
        <v>99</v>
      </c>
      <c r="B111" t="s">
        <v>107</v>
      </c>
      <c r="C111">
        <v>1.3426443202979499</v>
      </c>
      <c r="D111">
        <v>0.74</v>
      </c>
      <c r="E111">
        <v>0.6</v>
      </c>
    </row>
    <row r="112" spans="1:5" x14ac:dyDescent="0.25">
      <c r="A112" t="s">
        <v>99</v>
      </c>
      <c r="B112" t="s">
        <v>395</v>
      </c>
      <c r="C112">
        <v>1.3426443202979499</v>
      </c>
      <c r="D112">
        <v>1.18</v>
      </c>
      <c r="E112">
        <v>1.07</v>
      </c>
    </row>
    <row r="113" spans="1:5" x14ac:dyDescent="0.25">
      <c r="A113" t="s">
        <v>99</v>
      </c>
      <c r="B113" t="s">
        <v>115</v>
      </c>
      <c r="C113">
        <v>1.3426443202979499</v>
      </c>
      <c r="D113">
        <v>1.22</v>
      </c>
      <c r="E113">
        <v>0.89</v>
      </c>
    </row>
    <row r="114" spans="1:5" x14ac:dyDescent="0.25">
      <c r="A114" t="s">
        <v>99</v>
      </c>
      <c r="B114" t="s">
        <v>112</v>
      </c>
      <c r="C114">
        <v>1.3426443202979499</v>
      </c>
      <c r="D114">
        <v>0.65</v>
      </c>
      <c r="E114">
        <v>0.88</v>
      </c>
    </row>
    <row r="115" spans="1:5" x14ac:dyDescent="0.25">
      <c r="A115" t="s">
        <v>99</v>
      </c>
      <c r="B115" t="s">
        <v>113</v>
      </c>
      <c r="C115">
        <v>1.3426443202979499</v>
      </c>
      <c r="D115">
        <v>1.18</v>
      </c>
      <c r="E115">
        <v>0.75</v>
      </c>
    </row>
    <row r="116" spans="1:5" x14ac:dyDescent="0.25">
      <c r="A116" t="s">
        <v>99</v>
      </c>
      <c r="B116" t="s">
        <v>114</v>
      </c>
      <c r="C116">
        <v>1.3426443202979499</v>
      </c>
      <c r="D116">
        <v>1.68</v>
      </c>
      <c r="E116">
        <v>0.75</v>
      </c>
    </row>
    <row r="117" spans="1:5" x14ac:dyDescent="0.25">
      <c r="A117" t="s">
        <v>99</v>
      </c>
      <c r="B117" t="s">
        <v>116</v>
      </c>
      <c r="C117">
        <v>1.3426443202979499</v>
      </c>
      <c r="D117">
        <v>1</v>
      </c>
      <c r="E117">
        <v>1.33</v>
      </c>
    </row>
    <row r="118" spans="1:5" x14ac:dyDescent="0.25">
      <c r="A118" t="s">
        <v>99</v>
      </c>
      <c r="B118" t="s">
        <v>109</v>
      </c>
      <c r="C118">
        <v>1.3426443202979499</v>
      </c>
      <c r="D118">
        <v>0.98</v>
      </c>
      <c r="E118">
        <v>0.82</v>
      </c>
    </row>
    <row r="119" spans="1:5" x14ac:dyDescent="0.25">
      <c r="A119" t="s">
        <v>99</v>
      </c>
      <c r="B119" t="s">
        <v>118</v>
      </c>
      <c r="C119">
        <v>1.3426443202979499</v>
      </c>
      <c r="D119">
        <v>0.87</v>
      </c>
      <c r="E119">
        <v>1.43</v>
      </c>
    </row>
    <row r="120" spans="1:5" x14ac:dyDescent="0.25">
      <c r="A120" t="s">
        <v>99</v>
      </c>
      <c r="B120" t="s">
        <v>417</v>
      </c>
      <c r="C120">
        <v>1.3426443202979499</v>
      </c>
      <c r="D120">
        <v>0.95</v>
      </c>
      <c r="E120">
        <v>1.1000000000000001</v>
      </c>
    </row>
    <row r="121" spans="1:5" x14ac:dyDescent="0.25">
      <c r="A121" t="s">
        <v>99</v>
      </c>
      <c r="B121" t="s">
        <v>101</v>
      </c>
      <c r="C121">
        <v>1.3426443202979499</v>
      </c>
      <c r="D121">
        <v>1.05</v>
      </c>
      <c r="E121">
        <v>0.85</v>
      </c>
    </row>
    <row r="122" spans="1:5" x14ac:dyDescent="0.25">
      <c r="A122" t="s">
        <v>99</v>
      </c>
      <c r="B122" t="s">
        <v>120</v>
      </c>
      <c r="C122">
        <v>1.3426443202979499</v>
      </c>
      <c r="D122">
        <v>0.81</v>
      </c>
      <c r="E122">
        <v>1.29</v>
      </c>
    </row>
    <row r="123" spans="1:5" x14ac:dyDescent="0.25">
      <c r="A123" t="s">
        <v>99</v>
      </c>
      <c r="B123" t="s">
        <v>119</v>
      </c>
      <c r="C123">
        <v>1.3426443202979499</v>
      </c>
      <c r="D123">
        <v>0.78</v>
      </c>
      <c r="E123">
        <v>1.35</v>
      </c>
    </row>
    <row r="124" spans="1:5" x14ac:dyDescent="0.25">
      <c r="A124" t="s">
        <v>122</v>
      </c>
      <c r="B124" t="s">
        <v>123</v>
      </c>
      <c r="C124">
        <v>1.26111111111111</v>
      </c>
      <c r="D124">
        <v>1.1000000000000001</v>
      </c>
      <c r="E124">
        <v>1.27</v>
      </c>
    </row>
    <row r="125" spans="1:5" x14ac:dyDescent="0.25">
      <c r="A125" t="s">
        <v>122</v>
      </c>
      <c r="B125" t="s">
        <v>125</v>
      </c>
      <c r="C125">
        <v>1.26111111111111</v>
      </c>
      <c r="D125">
        <v>0.93</v>
      </c>
      <c r="E125">
        <v>0.91</v>
      </c>
    </row>
    <row r="126" spans="1:5" x14ac:dyDescent="0.25">
      <c r="A126" t="s">
        <v>122</v>
      </c>
      <c r="B126" t="s">
        <v>127</v>
      </c>
      <c r="C126">
        <v>1.26111111111111</v>
      </c>
      <c r="D126">
        <v>0.76</v>
      </c>
      <c r="E126">
        <v>0.75</v>
      </c>
    </row>
    <row r="127" spans="1:5" x14ac:dyDescent="0.25">
      <c r="A127" t="s">
        <v>122</v>
      </c>
      <c r="B127" t="s">
        <v>130</v>
      </c>
      <c r="C127">
        <v>1.26111111111111</v>
      </c>
      <c r="D127">
        <v>0.97</v>
      </c>
      <c r="E127">
        <v>0.83</v>
      </c>
    </row>
    <row r="128" spans="1:5" x14ac:dyDescent="0.25">
      <c r="A128" t="s">
        <v>122</v>
      </c>
      <c r="B128" t="s">
        <v>362</v>
      </c>
      <c r="C128">
        <v>1.26111111111111</v>
      </c>
      <c r="D128">
        <v>1.37</v>
      </c>
      <c r="E128">
        <v>1.03</v>
      </c>
    </row>
    <row r="129" spans="1:5" x14ac:dyDescent="0.25">
      <c r="A129" t="s">
        <v>122</v>
      </c>
      <c r="B129" t="s">
        <v>126</v>
      </c>
      <c r="C129">
        <v>1.26111111111111</v>
      </c>
      <c r="D129">
        <v>1.19</v>
      </c>
      <c r="E129">
        <v>0.83</v>
      </c>
    </row>
    <row r="130" spans="1:5" x14ac:dyDescent="0.25">
      <c r="A130" t="s">
        <v>122</v>
      </c>
      <c r="B130" t="s">
        <v>129</v>
      </c>
      <c r="C130">
        <v>1.26111111111111</v>
      </c>
      <c r="D130">
        <v>1.1000000000000001</v>
      </c>
      <c r="E130">
        <v>1.03</v>
      </c>
    </row>
    <row r="131" spans="1:5" x14ac:dyDescent="0.25">
      <c r="A131" t="s">
        <v>122</v>
      </c>
      <c r="B131" t="s">
        <v>128</v>
      </c>
      <c r="C131">
        <v>1.26111111111111</v>
      </c>
      <c r="D131">
        <v>1.05</v>
      </c>
      <c r="E131">
        <v>0.95</v>
      </c>
    </row>
    <row r="132" spans="1:5" x14ac:dyDescent="0.25">
      <c r="A132" t="s">
        <v>122</v>
      </c>
      <c r="B132" t="s">
        <v>136</v>
      </c>
      <c r="C132">
        <v>1.26111111111111</v>
      </c>
      <c r="D132">
        <v>1.33</v>
      </c>
      <c r="E132">
        <v>0.79</v>
      </c>
    </row>
    <row r="133" spans="1:5" x14ac:dyDescent="0.25">
      <c r="A133" t="s">
        <v>122</v>
      </c>
      <c r="B133" t="s">
        <v>131</v>
      </c>
      <c r="C133">
        <v>1.26111111111111</v>
      </c>
      <c r="D133">
        <v>1.07</v>
      </c>
      <c r="E133">
        <v>1.07</v>
      </c>
    </row>
    <row r="134" spans="1:5" x14ac:dyDescent="0.25">
      <c r="A134" t="s">
        <v>122</v>
      </c>
      <c r="B134" t="s">
        <v>133</v>
      </c>
      <c r="C134">
        <v>1.26111111111111</v>
      </c>
      <c r="D134">
        <v>0.59</v>
      </c>
      <c r="E134">
        <v>1.19</v>
      </c>
    </row>
    <row r="135" spans="1:5" x14ac:dyDescent="0.25">
      <c r="A135" t="s">
        <v>122</v>
      </c>
      <c r="B135" t="s">
        <v>135</v>
      </c>
      <c r="C135">
        <v>1.26111111111111</v>
      </c>
      <c r="D135">
        <v>0.83</v>
      </c>
      <c r="E135">
        <v>1.1499999999999999</v>
      </c>
    </row>
    <row r="136" spans="1:5" x14ac:dyDescent="0.25">
      <c r="A136" t="s">
        <v>122</v>
      </c>
      <c r="B136" t="s">
        <v>137</v>
      </c>
      <c r="C136">
        <v>1.26111111111111</v>
      </c>
      <c r="D136">
        <v>1.1000000000000001</v>
      </c>
      <c r="E136">
        <v>0.99</v>
      </c>
    </row>
    <row r="137" spans="1:5" x14ac:dyDescent="0.25">
      <c r="A137" t="s">
        <v>122</v>
      </c>
      <c r="B137" t="s">
        <v>401</v>
      </c>
      <c r="C137">
        <v>1.26111111111111</v>
      </c>
      <c r="D137">
        <v>1.1399999999999999</v>
      </c>
      <c r="E137">
        <v>1.23</v>
      </c>
    </row>
    <row r="138" spans="1:5" x14ac:dyDescent="0.25">
      <c r="A138" t="s">
        <v>122</v>
      </c>
      <c r="B138" t="s">
        <v>138</v>
      </c>
      <c r="C138">
        <v>1.26111111111111</v>
      </c>
      <c r="D138">
        <v>1.3</v>
      </c>
      <c r="E138">
        <v>1.1200000000000001</v>
      </c>
    </row>
    <row r="139" spans="1:5" x14ac:dyDescent="0.25">
      <c r="A139" t="s">
        <v>122</v>
      </c>
      <c r="B139" t="s">
        <v>139</v>
      </c>
      <c r="C139">
        <v>1.26111111111111</v>
      </c>
      <c r="D139">
        <v>0.93</v>
      </c>
      <c r="E139">
        <v>0.67</v>
      </c>
    </row>
    <row r="140" spans="1:5" x14ac:dyDescent="0.25">
      <c r="A140" t="s">
        <v>122</v>
      </c>
      <c r="B140" t="s">
        <v>144</v>
      </c>
      <c r="C140">
        <v>1.26111111111111</v>
      </c>
      <c r="D140">
        <v>1.1200000000000001</v>
      </c>
      <c r="E140">
        <v>1.61</v>
      </c>
    </row>
    <row r="141" spans="1:5" x14ac:dyDescent="0.25">
      <c r="A141" t="s">
        <v>122</v>
      </c>
      <c r="B141" t="s">
        <v>132</v>
      </c>
      <c r="C141">
        <v>1.26111111111111</v>
      </c>
      <c r="D141">
        <v>0.97</v>
      </c>
      <c r="E141">
        <v>0.91</v>
      </c>
    </row>
    <row r="142" spans="1:5" x14ac:dyDescent="0.25">
      <c r="A142" t="s">
        <v>122</v>
      </c>
      <c r="B142" t="s">
        <v>140</v>
      </c>
      <c r="C142">
        <v>1.26111111111111</v>
      </c>
      <c r="D142">
        <v>1.19</v>
      </c>
      <c r="E142">
        <v>0.62</v>
      </c>
    </row>
    <row r="143" spans="1:5" x14ac:dyDescent="0.25">
      <c r="A143" t="s">
        <v>122</v>
      </c>
      <c r="B143" t="s">
        <v>124</v>
      </c>
      <c r="C143">
        <v>1.26111111111111</v>
      </c>
      <c r="D143">
        <v>0.79</v>
      </c>
      <c r="E143">
        <v>1.1200000000000001</v>
      </c>
    </row>
    <row r="144" spans="1:5" x14ac:dyDescent="0.25">
      <c r="A144" t="s">
        <v>122</v>
      </c>
      <c r="B144" t="s">
        <v>134</v>
      </c>
      <c r="C144">
        <v>1.26111111111111</v>
      </c>
      <c r="D144">
        <v>0.54</v>
      </c>
      <c r="E144">
        <v>1.1599999999999999</v>
      </c>
    </row>
    <row r="145" spans="1:5" x14ac:dyDescent="0.25">
      <c r="A145" t="s">
        <v>122</v>
      </c>
      <c r="B145" t="s">
        <v>141</v>
      </c>
      <c r="C145">
        <v>1.26111111111111</v>
      </c>
      <c r="D145">
        <v>0.9</v>
      </c>
      <c r="E145">
        <v>0.79</v>
      </c>
    </row>
    <row r="146" spans="1:5" x14ac:dyDescent="0.25">
      <c r="A146" t="s">
        <v>122</v>
      </c>
      <c r="B146" t="s">
        <v>142</v>
      </c>
      <c r="C146">
        <v>1.26111111111111</v>
      </c>
      <c r="D146">
        <v>1.08</v>
      </c>
      <c r="E146">
        <v>0.91</v>
      </c>
    </row>
    <row r="147" spans="1:5" x14ac:dyDescent="0.25">
      <c r="A147" t="s">
        <v>122</v>
      </c>
      <c r="B147" t="s">
        <v>143</v>
      </c>
      <c r="C147">
        <v>1.26111111111111</v>
      </c>
      <c r="D147">
        <v>0.69</v>
      </c>
      <c r="E147">
        <v>1.07</v>
      </c>
    </row>
    <row r="148" spans="1:5" x14ac:dyDescent="0.25">
      <c r="A148" t="s">
        <v>145</v>
      </c>
      <c r="B148" t="s">
        <v>347</v>
      </c>
      <c r="C148">
        <v>1.4166666666666701</v>
      </c>
      <c r="D148">
        <v>1</v>
      </c>
      <c r="E148">
        <v>1.1499999999999999</v>
      </c>
    </row>
    <row r="149" spans="1:5" x14ac:dyDescent="0.25">
      <c r="A149" t="s">
        <v>145</v>
      </c>
      <c r="B149" t="s">
        <v>349</v>
      </c>
      <c r="C149">
        <v>1.4166666666666701</v>
      </c>
      <c r="D149">
        <v>0.78</v>
      </c>
      <c r="E149">
        <v>1.0900000000000001</v>
      </c>
    </row>
    <row r="150" spans="1:5" x14ac:dyDescent="0.25">
      <c r="A150" t="s">
        <v>145</v>
      </c>
      <c r="B150" t="s">
        <v>355</v>
      </c>
      <c r="C150">
        <v>1.4166666666666701</v>
      </c>
      <c r="D150">
        <v>0.43</v>
      </c>
      <c r="E150">
        <v>1.59</v>
      </c>
    </row>
    <row r="151" spans="1:5" x14ac:dyDescent="0.25">
      <c r="A151" t="s">
        <v>145</v>
      </c>
      <c r="B151" t="s">
        <v>357</v>
      </c>
      <c r="C151">
        <v>1.4166666666666701</v>
      </c>
      <c r="D151">
        <v>0.85</v>
      </c>
      <c r="E151">
        <v>0.9</v>
      </c>
    </row>
    <row r="152" spans="1:5" x14ac:dyDescent="0.25">
      <c r="A152" t="s">
        <v>145</v>
      </c>
      <c r="B152" t="s">
        <v>360</v>
      </c>
      <c r="C152">
        <v>1.4166666666666701</v>
      </c>
      <c r="D152">
        <v>1.1100000000000001</v>
      </c>
      <c r="E152">
        <v>1.1299999999999999</v>
      </c>
    </row>
    <row r="153" spans="1:5" x14ac:dyDescent="0.25">
      <c r="A153" t="s">
        <v>145</v>
      </c>
      <c r="B153" t="s">
        <v>366</v>
      </c>
      <c r="C153">
        <v>1.4166666666666701</v>
      </c>
      <c r="D153">
        <v>1.02</v>
      </c>
      <c r="E153">
        <v>0.77</v>
      </c>
    </row>
    <row r="154" spans="1:5" x14ac:dyDescent="0.25">
      <c r="A154" t="s">
        <v>145</v>
      </c>
      <c r="B154" t="s">
        <v>371</v>
      </c>
      <c r="C154">
        <v>1.4166666666666701</v>
      </c>
      <c r="D154">
        <v>0.85</v>
      </c>
      <c r="E154">
        <v>0.9</v>
      </c>
    </row>
    <row r="155" spans="1:5" x14ac:dyDescent="0.25">
      <c r="A155" t="s">
        <v>145</v>
      </c>
      <c r="B155" t="s">
        <v>149</v>
      </c>
      <c r="C155">
        <v>1.4166666666666701</v>
      </c>
      <c r="D155">
        <v>0.71</v>
      </c>
      <c r="E155">
        <v>1.63</v>
      </c>
    </row>
    <row r="156" spans="1:5" x14ac:dyDescent="0.25">
      <c r="A156" t="s">
        <v>145</v>
      </c>
      <c r="B156" t="s">
        <v>375</v>
      </c>
      <c r="C156">
        <v>1.4166666666666701</v>
      </c>
      <c r="D156">
        <v>0.78</v>
      </c>
      <c r="E156">
        <v>0.52</v>
      </c>
    </row>
    <row r="157" spans="1:5" x14ac:dyDescent="0.25">
      <c r="A157" t="s">
        <v>145</v>
      </c>
      <c r="B157" t="s">
        <v>388</v>
      </c>
      <c r="C157">
        <v>1.4166666666666701</v>
      </c>
      <c r="D157">
        <v>1.19</v>
      </c>
      <c r="E157">
        <v>1.1599999999999999</v>
      </c>
    </row>
    <row r="158" spans="1:5" x14ac:dyDescent="0.25">
      <c r="A158" t="s">
        <v>145</v>
      </c>
      <c r="B158" t="s">
        <v>389</v>
      </c>
      <c r="C158">
        <v>1.4166666666666701</v>
      </c>
      <c r="D158">
        <v>1.1100000000000001</v>
      </c>
      <c r="E158">
        <v>0.64</v>
      </c>
    </row>
    <row r="159" spans="1:5" x14ac:dyDescent="0.25">
      <c r="A159" t="s">
        <v>145</v>
      </c>
      <c r="B159" t="s">
        <v>391</v>
      </c>
      <c r="C159">
        <v>1.4166666666666701</v>
      </c>
      <c r="D159">
        <v>0.88</v>
      </c>
      <c r="E159">
        <v>1.39</v>
      </c>
    </row>
    <row r="160" spans="1:5" x14ac:dyDescent="0.25">
      <c r="A160" t="s">
        <v>145</v>
      </c>
      <c r="B160" t="s">
        <v>146</v>
      </c>
      <c r="C160">
        <v>1.4166666666666701</v>
      </c>
      <c r="D160">
        <v>1.1399999999999999</v>
      </c>
      <c r="E160">
        <v>1.1299999999999999</v>
      </c>
    </row>
    <row r="161" spans="1:5" x14ac:dyDescent="0.25">
      <c r="A161" t="s">
        <v>145</v>
      </c>
      <c r="B161" t="s">
        <v>404</v>
      </c>
      <c r="C161">
        <v>1.4166666666666701</v>
      </c>
      <c r="D161">
        <v>0.98</v>
      </c>
      <c r="E161">
        <v>0.72</v>
      </c>
    </row>
    <row r="162" spans="1:5" x14ac:dyDescent="0.25">
      <c r="A162" t="s">
        <v>145</v>
      </c>
      <c r="B162" t="s">
        <v>419</v>
      </c>
      <c r="C162">
        <v>1.4166666666666701</v>
      </c>
      <c r="D162">
        <v>1.25</v>
      </c>
      <c r="E162">
        <v>0.67</v>
      </c>
    </row>
    <row r="163" spans="1:5" x14ac:dyDescent="0.25">
      <c r="A163" t="s">
        <v>145</v>
      </c>
      <c r="B163" t="s">
        <v>423</v>
      </c>
      <c r="C163">
        <v>1.4166666666666701</v>
      </c>
      <c r="D163">
        <v>1.1100000000000001</v>
      </c>
      <c r="E163">
        <v>0.52</v>
      </c>
    </row>
    <row r="164" spans="1:5" x14ac:dyDescent="0.25">
      <c r="A164" t="s">
        <v>145</v>
      </c>
      <c r="B164" t="s">
        <v>425</v>
      </c>
      <c r="C164">
        <v>1.4166666666666701</v>
      </c>
      <c r="D164">
        <v>1.37</v>
      </c>
      <c r="E164">
        <v>0.63</v>
      </c>
    </row>
    <row r="165" spans="1:5" x14ac:dyDescent="0.25">
      <c r="A165" t="s">
        <v>145</v>
      </c>
      <c r="B165" t="s">
        <v>427</v>
      </c>
      <c r="C165">
        <v>1.4166666666666701</v>
      </c>
      <c r="D165">
        <v>1.2</v>
      </c>
      <c r="E165">
        <v>0.73</v>
      </c>
    </row>
    <row r="166" spans="1:5" x14ac:dyDescent="0.25">
      <c r="A166" t="s">
        <v>145</v>
      </c>
      <c r="B166" t="s">
        <v>432</v>
      </c>
      <c r="C166">
        <v>1.4166666666666701</v>
      </c>
      <c r="D166">
        <v>1.22</v>
      </c>
      <c r="E166">
        <v>1.86</v>
      </c>
    </row>
    <row r="167" spans="1:5" x14ac:dyDescent="0.25">
      <c r="A167" t="s">
        <v>145</v>
      </c>
      <c r="B167" t="s">
        <v>433</v>
      </c>
      <c r="C167">
        <v>1.4166666666666701</v>
      </c>
      <c r="D167">
        <v>0.82</v>
      </c>
      <c r="E167">
        <v>1.37</v>
      </c>
    </row>
    <row r="168" spans="1:5" x14ac:dyDescent="0.25">
      <c r="A168" t="s">
        <v>145</v>
      </c>
      <c r="B168" t="s">
        <v>434</v>
      </c>
      <c r="C168">
        <v>1.4166666666666701</v>
      </c>
      <c r="D168">
        <v>0.89</v>
      </c>
      <c r="E168">
        <v>1.2</v>
      </c>
    </row>
    <row r="169" spans="1:5" x14ac:dyDescent="0.25">
      <c r="A169" t="s">
        <v>145</v>
      </c>
      <c r="B169" t="s">
        <v>148</v>
      </c>
      <c r="C169">
        <v>1.4166666666666701</v>
      </c>
      <c r="D169">
        <v>1</v>
      </c>
      <c r="E169">
        <v>0.6</v>
      </c>
    </row>
    <row r="170" spans="1:5" x14ac:dyDescent="0.25">
      <c r="A170" t="s">
        <v>145</v>
      </c>
      <c r="B170" t="s">
        <v>147</v>
      </c>
      <c r="C170">
        <v>1.4166666666666701</v>
      </c>
      <c r="D170">
        <v>1.1499999999999999</v>
      </c>
      <c r="E170">
        <v>1.03</v>
      </c>
    </row>
    <row r="171" spans="1:5" x14ac:dyDescent="0.25">
      <c r="A171" t="s">
        <v>21</v>
      </c>
      <c r="B171" t="s">
        <v>152</v>
      </c>
      <c r="C171">
        <v>1.3971428571428599</v>
      </c>
      <c r="D171">
        <v>0.67</v>
      </c>
      <c r="E171">
        <v>1.08</v>
      </c>
    </row>
    <row r="172" spans="1:5" x14ac:dyDescent="0.25">
      <c r="A172" t="s">
        <v>21</v>
      </c>
      <c r="B172" t="s">
        <v>269</v>
      </c>
      <c r="C172">
        <v>1.3971428571428599</v>
      </c>
      <c r="D172">
        <v>0.64</v>
      </c>
      <c r="E172">
        <v>0.86</v>
      </c>
    </row>
    <row r="173" spans="1:5" x14ac:dyDescent="0.25">
      <c r="A173" t="s">
        <v>21</v>
      </c>
      <c r="B173" t="s">
        <v>264</v>
      </c>
      <c r="C173">
        <v>1.3971428571428599</v>
      </c>
      <c r="D173">
        <v>1.27</v>
      </c>
      <c r="E173">
        <v>1.27</v>
      </c>
    </row>
    <row r="174" spans="1:5" x14ac:dyDescent="0.25">
      <c r="A174" t="s">
        <v>21</v>
      </c>
      <c r="B174" t="s">
        <v>372</v>
      </c>
      <c r="C174">
        <v>1.3971428571428599</v>
      </c>
      <c r="D174">
        <v>0.32</v>
      </c>
      <c r="E174">
        <v>1.1100000000000001</v>
      </c>
    </row>
    <row r="175" spans="1:5" x14ac:dyDescent="0.25">
      <c r="A175" t="s">
        <v>21</v>
      </c>
      <c r="B175" t="s">
        <v>267</v>
      </c>
      <c r="C175">
        <v>1.3971428571428599</v>
      </c>
      <c r="D175">
        <v>1.18</v>
      </c>
      <c r="E175">
        <v>1</v>
      </c>
    </row>
    <row r="176" spans="1:5" x14ac:dyDescent="0.25">
      <c r="A176" t="s">
        <v>21</v>
      </c>
      <c r="B176" t="s">
        <v>272</v>
      </c>
      <c r="C176">
        <v>1.3971428571428599</v>
      </c>
      <c r="D176">
        <v>1.1100000000000001</v>
      </c>
      <c r="E176">
        <v>0.45</v>
      </c>
    </row>
    <row r="177" spans="1:5" x14ac:dyDescent="0.25">
      <c r="A177" t="s">
        <v>21</v>
      </c>
      <c r="B177" t="s">
        <v>397</v>
      </c>
      <c r="C177">
        <v>1.3971428571428599</v>
      </c>
      <c r="D177">
        <v>1.1499999999999999</v>
      </c>
      <c r="E177">
        <v>1.1499999999999999</v>
      </c>
    </row>
    <row r="178" spans="1:5" x14ac:dyDescent="0.25">
      <c r="A178" t="s">
        <v>21</v>
      </c>
      <c r="B178" t="s">
        <v>274</v>
      </c>
      <c r="C178">
        <v>1.3971428571428599</v>
      </c>
      <c r="D178">
        <v>1.52</v>
      </c>
      <c r="E178">
        <v>0.82</v>
      </c>
    </row>
    <row r="179" spans="1:5" x14ac:dyDescent="0.25">
      <c r="A179" t="s">
        <v>21</v>
      </c>
      <c r="B179" t="s">
        <v>150</v>
      </c>
      <c r="C179">
        <v>1.3971428571428599</v>
      </c>
      <c r="D179">
        <v>1.1499999999999999</v>
      </c>
      <c r="E179">
        <v>0.86</v>
      </c>
    </row>
    <row r="180" spans="1:5" x14ac:dyDescent="0.25">
      <c r="A180" t="s">
        <v>21</v>
      </c>
      <c r="B180" t="s">
        <v>275</v>
      </c>
      <c r="C180">
        <v>1.3971428571428599</v>
      </c>
      <c r="D180">
        <v>0.76</v>
      </c>
      <c r="E180">
        <v>0.95</v>
      </c>
    </row>
    <row r="181" spans="1:5" x14ac:dyDescent="0.25">
      <c r="A181" t="s">
        <v>21</v>
      </c>
      <c r="B181" t="s">
        <v>23</v>
      </c>
      <c r="C181">
        <v>1.3971428571428599</v>
      </c>
      <c r="D181">
        <v>1.63</v>
      </c>
      <c r="E181">
        <v>0.82</v>
      </c>
    </row>
    <row r="182" spans="1:5" x14ac:dyDescent="0.25">
      <c r="A182" t="s">
        <v>21</v>
      </c>
      <c r="B182" t="s">
        <v>22</v>
      </c>
      <c r="C182">
        <v>1.3971428571428599</v>
      </c>
      <c r="D182">
        <v>1.35</v>
      </c>
      <c r="E182">
        <v>1.43</v>
      </c>
    </row>
    <row r="183" spans="1:5" x14ac:dyDescent="0.25">
      <c r="A183" t="s">
        <v>21</v>
      </c>
      <c r="B183" t="s">
        <v>266</v>
      </c>
      <c r="C183">
        <v>1.3971428571428599</v>
      </c>
      <c r="D183">
        <v>0.72</v>
      </c>
      <c r="E183">
        <v>1.17</v>
      </c>
    </row>
    <row r="184" spans="1:5" x14ac:dyDescent="0.25">
      <c r="A184" t="s">
        <v>21</v>
      </c>
      <c r="B184" t="s">
        <v>268</v>
      </c>
      <c r="C184">
        <v>1.3971428571428599</v>
      </c>
      <c r="D184">
        <v>0.93</v>
      </c>
      <c r="E184">
        <v>1.1299999999999999</v>
      </c>
    </row>
    <row r="185" spans="1:5" x14ac:dyDescent="0.25">
      <c r="A185" t="s">
        <v>21</v>
      </c>
      <c r="B185" t="s">
        <v>151</v>
      </c>
      <c r="C185">
        <v>1.3971428571428599</v>
      </c>
      <c r="D185">
        <v>0.8</v>
      </c>
      <c r="E185">
        <v>1.39</v>
      </c>
    </row>
    <row r="186" spans="1:5" x14ac:dyDescent="0.25">
      <c r="A186" t="s">
        <v>21</v>
      </c>
      <c r="B186" t="s">
        <v>153</v>
      </c>
      <c r="C186">
        <v>1.3971428571428599</v>
      </c>
      <c r="D186">
        <v>1.59</v>
      </c>
      <c r="E186">
        <v>0.56999999999999995</v>
      </c>
    </row>
    <row r="187" spans="1:5" x14ac:dyDescent="0.25">
      <c r="A187" t="s">
        <v>21</v>
      </c>
      <c r="B187" t="s">
        <v>273</v>
      </c>
      <c r="C187">
        <v>1.3971428571428599</v>
      </c>
      <c r="D187">
        <v>0.63</v>
      </c>
      <c r="E187">
        <v>0.78</v>
      </c>
    </row>
    <row r="188" spans="1:5" x14ac:dyDescent="0.25">
      <c r="A188" t="s">
        <v>21</v>
      </c>
      <c r="B188" t="s">
        <v>265</v>
      </c>
      <c r="C188">
        <v>1.3971428571428599</v>
      </c>
      <c r="D188">
        <v>0.97</v>
      </c>
      <c r="E188">
        <v>0.87</v>
      </c>
    </row>
    <row r="189" spans="1:5" x14ac:dyDescent="0.25">
      <c r="A189" t="s">
        <v>21</v>
      </c>
      <c r="B189" t="s">
        <v>271</v>
      </c>
      <c r="C189">
        <v>1.3971428571428599</v>
      </c>
      <c r="D189">
        <v>0.8</v>
      </c>
      <c r="E189">
        <v>1.21</v>
      </c>
    </row>
    <row r="190" spans="1:5" x14ac:dyDescent="0.25">
      <c r="A190" t="s">
        <v>21</v>
      </c>
      <c r="B190" t="s">
        <v>270</v>
      </c>
      <c r="C190">
        <v>1.3971428571428599</v>
      </c>
      <c r="D190">
        <v>0.76</v>
      </c>
      <c r="E190">
        <v>1.08</v>
      </c>
    </row>
    <row r="191" spans="1:5" x14ac:dyDescent="0.25">
      <c r="A191" t="s">
        <v>154</v>
      </c>
      <c r="B191" t="s">
        <v>159</v>
      </c>
      <c r="C191">
        <v>1.32212885154062</v>
      </c>
      <c r="D191">
        <v>0.84</v>
      </c>
      <c r="E191">
        <v>0.86</v>
      </c>
    </row>
    <row r="192" spans="1:5" x14ac:dyDescent="0.25">
      <c r="A192" t="s">
        <v>154</v>
      </c>
      <c r="B192" t="s">
        <v>161</v>
      </c>
      <c r="C192">
        <v>1.32212885154062</v>
      </c>
      <c r="D192">
        <v>0.63</v>
      </c>
      <c r="E192">
        <v>0.65</v>
      </c>
    </row>
    <row r="193" spans="1:5" x14ac:dyDescent="0.25">
      <c r="A193" t="s">
        <v>154</v>
      </c>
      <c r="B193" t="s">
        <v>163</v>
      </c>
      <c r="C193">
        <v>1.32212885154062</v>
      </c>
      <c r="D193">
        <v>1.55</v>
      </c>
      <c r="E193">
        <v>0.92</v>
      </c>
    </row>
    <row r="194" spans="1:5" x14ac:dyDescent="0.25">
      <c r="A194" t="s">
        <v>154</v>
      </c>
      <c r="B194" t="s">
        <v>160</v>
      </c>
      <c r="C194">
        <v>1.32212885154062</v>
      </c>
      <c r="D194">
        <v>0.63</v>
      </c>
      <c r="E194">
        <v>0.97</v>
      </c>
    </row>
    <row r="195" spans="1:5" x14ac:dyDescent="0.25">
      <c r="A195" t="s">
        <v>154</v>
      </c>
      <c r="B195" t="s">
        <v>165</v>
      </c>
      <c r="C195">
        <v>1.32212885154062</v>
      </c>
      <c r="D195">
        <v>0.84</v>
      </c>
      <c r="E195">
        <v>1.46</v>
      </c>
    </row>
    <row r="196" spans="1:5" x14ac:dyDescent="0.25">
      <c r="A196" t="s">
        <v>154</v>
      </c>
      <c r="B196" t="s">
        <v>164</v>
      </c>
      <c r="C196">
        <v>1.32212885154062</v>
      </c>
      <c r="D196">
        <v>0.88</v>
      </c>
      <c r="E196">
        <v>1.67</v>
      </c>
    </row>
    <row r="197" spans="1:5" x14ac:dyDescent="0.25">
      <c r="A197" t="s">
        <v>154</v>
      </c>
      <c r="B197" t="s">
        <v>167</v>
      </c>
      <c r="C197">
        <v>1.32212885154062</v>
      </c>
      <c r="D197">
        <v>1.43</v>
      </c>
      <c r="E197">
        <v>0.43</v>
      </c>
    </row>
    <row r="198" spans="1:5" x14ac:dyDescent="0.25">
      <c r="A198" t="s">
        <v>154</v>
      </c>
      <c r="B198" t="s">
        <v>168</v>
      </c>
      <c r="C198">
        <v>1.32212885154062</v>
      </c>
      <c r="D198">
        <v>0.8</v>
      </c>
      <c r="E198">
        <v>0.81</v>
      </c>
    </row>
    <row r="199" spans="1:5" x14ac:dyDescent="0.25">
      <c r="A199" t="s">
        <v>154</v>
      </c>
      <c r="B199" t="s">
        <v>156</v>
      </c>
      <c r="C199">
        <v>1.32212885154062</v>
      </c>
      <c r="D199">
        <v>1.43</v>
      </c>
      <c r="E199">
        <v>0.75</v>
      </c>
    </row>
    <row r="200" spans="1:5" x14ac:dyDescent="0.25">
      <c r="A200" t="s">
        <v>154</v>
      </c>
      <c r="B200" t="s">
        <v>169</v>
      </c>
      <c r="C200">
        <v>1.32212885154062</v>
      </c>
      <c r="D200">
        <v>0.71</v>
      </c>
      <c r="E200">
        <v>1.24</v>
      </c>
    </row>
    <row r="201" spans="1:5" x14ac:dyDescent="0.25">
      <c r="A201" t="s">
        <v>154</v>
      </c>
      <c r="B201" t="s">
        <v>162</v>
      </c>
      <c r="C201">
        <v>1.32212885154062</v>
      </c>
      <c r="D201">
        <v>0.57999999999999996</v>
      </c>
      <c r="E201">
        <v>1.1399999999999999</v>
      </c>
    </row>
    <row r="202" spans="1:5" x14ac:dyDescent="0.25">
      <c r="A202" t="s">
        <v>154</v>
      </c>
      <c r="B202" t="s">
        <v>170</v>
      </c>
      <c r="C202">
        <v>1.32212885154062</v>
      </c>
      <c r="D202">
        <v>1.0900000000000001</v>
      </c>
      <c r="E202">
        <v>1.4</v>
      </c>
    </row>
    <row r="203" spans="1:5" x14ac:dyDescent="0.25">
      <c r="A203" t="s">
        <v>154</v>
      </c>
      <c r="B203" t="s">
        <v>166</v>
      </c>
      <c r="C203">
        <v>1.32212885154062</v>
      </c>
      <c r="D203">
        <v>0.76</v>
      </c>
      <c r="E203">
        <v>1.1399999999999999</v>
      </c>
    </row>
    <row r="204" spans="1:5" x14ac:dyDescent="0.25">
      <c r="A204" t="s">
        <v>154</v>
      </c>
      <c r="B204" t="s">
        <v>174</v>
      </c>
      <c r="C204">
        <v>1.32212885154062</v>
      </c>
      <c r="D204">
        <v>1.18</v>
      </c>
      <c r="E204">
        <v>0.97</v>
      </c>
    </row>
    <row r="205" spans="1:5" x14ac:dyDescent="0.25">
      <c r="A205" t="s">
        <v>154</v>
      </c>
      <c r="B205" t="s">
        <v>172</v>
      </c>
      <c r="C205">
        <v>1.32212885154062</v>
      </c>
      <c r="D205">
        <v>0.92</v>
      </c>
      <c r="E205">
        <v>0.86</v>
      </c>
    </row>
    <row r="206" spans="1:5" x14ac:dyDescent="0.25">
      <c r="A206" t="s">
        <v>154</v>
      </c>
      <c r="B206" t="s">
        <v>171</v>
      </c>
      <c r="C206">
        <v>1.32212885154062</v>
      </c>
      <c r="D206">
        <v>0.92</v>
      </c>
      <c r="E206">
        <v>1.02</v>
      </c>
    </row>
    <row r="207" spans="1:5" x14ac:dyDescent="0.25">
      <c r="A207" t="s">
        <v>154</v>
      </c>
      <c r="B207" t="s">
        <v>158</v>
      </c>
      <c r="C207">
        <v>1.32212885154062</v>
      </c>
      <c r="D207">
        <v>0.92</v>
      </c>
      <c r="E207">
        <v>1.02</v>
      </c>
    </row>
    <row r="208" spans="1:5" x14ac:dyDescent="0.25">
      <c r="A208" t="s">
        <v>154</v>
      </c>
      <c r="B208" t="s">
        <v>155</v>
      </c>
      <c r="C208">
        <v>1.32212885154062</v>
      </c>
      <c r="D208">
        <v>1.74</v>
      </c>
      <c r="E208">
        <v>0.91</v>
      </c>
    </row>
    <row r="209" spans="1:5" x14ac:dyDescent="0.25">
      <c r="A209" t="s">
        <v>154</v>
      </c>
      <c r="B209" t="s">
        <v>157</v>
      </c>
      <c r="C209">
        <v>1.32212885154062</v>
      </c>
      <c r="D209">
        <v>1.26</v>
      </c>
      <c r="E209">
        <v>0.81</v>
      </c>
    </row>
    <row r="210" spans="1:5" x14ac:dyDescent="0.25">
      <c r="A210" t="s">
        <v>154</v>
      </c>
      <c r="B210" t="s">
        <v>173</v>
      </c>
      <c r="C210">
        <v>1.32212885154062</v>
      </c>
      <c r="D210">
        <v>0.88</v>
      </c>
      <c r="E210">
        <v>0.97</v>
      </c>
    </row>
    <row r="211" spans="1:5" x14ac:dyDescent="0.25">
      <c r="A211" t="s">
        <v>175</v>
      </c>
      <c r="B211" t="s">
        <v>284</v>
      </c>
      <c r="C211">
        <v>1.1818181818181801</v>
      </c>
      <c r="D211">
        <v>1.37</v>
      </c>
      <c r="E211">
        <v>1.33</v>
      </c>
    </row>
    <row r="212" spans="1:5" x14ac:dyDescent="0.25">
      <c r="A212" t="s">
        <v>175</v>
      </c>
      <c r="B212" t="s">
        <v>179</v>
      </c>
      <c r="C212">
        <v>1.1818181818181801</v>
      </c>
      <c r="D212">
        <v>0.79</v>
      </c>
      <c r="E212">
        <v>1.39</v>
      </c>
    </row>
    <row r="213" spans="1:5" x14ac:dyDescent="0.25">
      <c r="A213" t="s">
        <v>175</v>
      </c>
      <c r="B213" t="s">
        <v>282</v>
      </c>
      <c r="C213">
        <v>1.1818181818181801</v>
      </c>
      <c r="D213">
        <v>1</v>
      </c>
      <c r="E213">
        <v>0.66</v>
      </c>
    </row>
    <row r="214" spans="1:5" x14ac:dyDescent="0.25">
      <c r="A214" t="s">
        <v>175</v>
      </c>
      <c r="B214" t="s">
        <v>176</v>
      </c>
      <c r="C214">
        <v>1.1818181818181801</v>
      </c>
      <c r="D214">
        <v>0.9</v>
      </c>
      <c r="E214">
        <v>0.84</v>
      </c>
    </row>
    <row r="215" spans="1:5" x14ac:dyDescent="0.25">
      <c r="A215" t="s">
        <v>175</v>
      </c>
      <c r="B215" t="s">
        <v>285</v>
      </c>
      <c r="C215">
        <v>1.1818181818181801</v>
      </c>
      <c r="D215">
        <v>0.9</v>
      </c>
      <c r="E215">
        <v>1.1499999999999999</v>
      </c>
    </row>
    <row r="216" spans="1:5" x14ac:dyDescent="0.25">
      <c r="A216" t="s">
        <v>175</v>
      </c>
      <c r="B216" t="s">
        <v>277</v>
      </c>
      <c r="C216">
        <v>1.1818181818181801</v>
      </c>
      <c r="D216">
        <v>0.57999999999999996</v>
      </c>
      <c r="E216">
        <v>0.96</v>
      </c>
    </row>
    <row r="217" spans="1:5" x14ac:dyDescent="0.25">
      <c r="A217" t="s">
        <v>175</v>
      </c>
      <c r="B217" t="s">
        <v>281</v>
      </c>
      <c r="C217">
        <v>1.1818181818181801</v>
      </c>
      <c r="D217">
        <v>0.56000000000000005</v>
      </c>
      <c r="E217">
        <v>1.22</v>
      </c>
    </row>
    <row r="218" spans="1:5" x14ac:dyDescent="0.25">
      <c r="A218" t="s">
        <v>175</v>
      </c>
      <c r="B218" t="s">
        <v>178</v>
      </c>
      <c r="C218">
        <v>1.1818181818181801</v>
      </c>
      <c r="D218">
        <v>0.45</v>
      </c>
      <c r="E218">
        <v>1.29</v>
      </c>
    </row>
    <row r="219" spans="1:5" x14ac:dyDescent="0.25">
      <c r="A219" t="s">
        <v>175</v>
      </c>
      <c r="B219" t="s">
        <v>278</v>
      </c>
      <c r="C219">
        <v>1.1818181818181801</v>
      </c>
      <c r="D219">
        <v>0.85</v>
      </c>
      <c r="E219">
        <v>1.67</v>
      </c>
    </row>
    <row r="220" spans="1:5" x14ac:dyDescent="0.25">
      <c r="A220" t="s">
        <v>175</v>
      </c>
      <c r="B220" t="s">
        <v>276</v>
      </c>
      <c r="C220">
        <v>1.1818181818181801</v>
      </c>
      <c r="D220">
        <v>2.09</v>
      </c>
      <c r="E220">
        <v>0.23</v>
      </c>
    </row>
    <row r="221" spans="1:5" x14ac:dyDescent="0.25">
      <c r="A221" t="s">
        <v>175</v>
      </c>
      <c r="B221" t="s">
        <v>279</v>
      </c>
      <c r="C221">
        <v>1.1818181818181801</v>
      </c>
      <c r="D221">
        <v>1.85</v>
      </c>
      <c r="E221">
        <v>0.72</v>
      </c>
    </row>
    <row r="222" spans="1:5" x14ac:dyDescent="0.25">
      <c r="A222" t="s">
        <v>175</v>
      </c>
      <c r="B222" t="s">
        <v>283</v>
      </c>
      <c r="C222">
        <v>1.1818181818181801</v>
      </c>
      <c r="D222">
        <v>1.07</v>
      </c>
      <c r="E222">
        <v>0.57999999999999996</v>
      </c>
    </row>
    <row r="223" spans="1:5" x14ac:dyDescent="0.25">
      <c r="A223" t="s">
        <v>175</v>
      </c>
      <c r="B223" t="s">
        <v>177</v>
      </c>
      <c r="C223">
        <v>1.1818181818181801</v>
      </c>
      <c r="D223">
        <v>0.68</v>
      </c>
      <c r="E223">
        <v>1.1599999999999999</v>
      </c>
    </row>
    <row r="224" spans="1:5" x14ac:dyDescent="0.25">
      <c r="A224" t="s">
        <v>175</v>
      </c>
      <c r="B224" t="s">
        <v>280</v>
      </c>
      <c r="C224">
        <v>1.1818181818181801</v>
      </c>
      <c r="D224">
        <v>0.74</v>
      </c>
      <c r="E224">
        <v>0.9</v>
      </c>
    </row>
    <row r="225" spans="1:5" x14ac:dyDescent="0.25">
      <c r="A225" t="s">
        <v>24</v>
      </c>
      <c r="B225" t="s">
        <v>292</v>
      </c>
      <c r="C225">
        <v>1.6283185840708001</v>
      </c>
      <c r="D225">
        <v>1.7</v>
      </c>
      <c r="E225">
        <v>0.92</v>
      </c>
    </row>
    <row r="226" spans="1:5" x14ac:dyDescent="0.25">
      <c r="A226" t="s">
        <v>24</v>
      </c>
      <c r="B226" t="s">
        <v>289</v>
      </c>
      <c r="C226">
        <v>1.6283185840708001</v>
      </c>
      <c r="D226">
        <v>0.61</v>
      </c>
      <c r="E226">
        <v>1.46</v>
      </c>
    </row>
    <row r="227" spans="1:5" x14ac:dyDescent="0.25">
      <c r="A227" t="s">
        <v>24</v>
      </c>
      <c r="B227" t="s">
        <v>180</v>
      </c>
      <c r="C227">
        <v>1.6283185840708001</v>
      </c>
      <c r="D227">
        <v>1.1599999999999999</v>
      </c>
      <c r="E227">
        <v>1.1299999999999999</v>
      </c>
    </row>
    <row r="228" spans="1:5" x14ac:dyDescent="0.25">
      <c r="A228" t="s">
        <v>24</v>
      </c>
      <c r="B228" t="s">
        <v>326</v>
      </c>
      <c r="C228">
        <v>1.6283185840708001</v>
      </c>
      <c r="D228">
        <v>0.79</v>
      </c>
      <c r="E228">
        <v>1.3</v>
      </c>
    </row>
    <row r="229" spans="1:5" x14ac:dyDescent="0.25">
      <c r="A229" t="s">
        <v>24</v>
      </c>
      <c r="B229" t="s">
        <v>288</v>
      </c>
      <c r="C229">
        <v>1.6283185840708001</v>
      </c>
      <c r="D229">
        <v>0.76</v>
      </c>
      <c r="E229">
        <v>1.42</v>
      </c>
    </row>
    <row r="230" spans="1:5" x14ac:dyDescent="0.25">
      <c r="A230" t="s">
        <v>24</v>
      </c>
      <c r="B230" t="s">
        <v>287</v>
      </c>
      <c r="C230">
        <v>1.6283185840708001</v>
      </c>
      <c r="D230">
        <v>0.83</v>
      </c>
      <c r="E230">
        <v>0.96</v>
      </c>
    </row>
    <row r="231" spans="1:5" x14ac:dyDescent="0.25">
      <c r="A231" t="s">
        <v>24</v>
      </c>
      <c r="B231" t="s">
        <v>293</v>
      </c>
      <c r="C231">
        <v>1.6283185840708001</v>
      </c>
      <c r="D231">
        <v>0.9</v>
      </c>
      <c r="E231">
        <v>1</v>
      </c>
    </row>
    <row r="232" spans="1:5" x14ac:dyDescent="0.25">
      <c r="A232" t="s">
        <v>24</v>
      </c>
      <c r="B232" t="s">
        <v>294</v>
      </c>
      <c r="C232">
        <v>1.6283185840708001</v>
      </c>
      <c r="D232">
        <v>1.54</v>
      </c>
      <c r="E232">
        <v>0.67</v>
      </c>
    </row>
    <row r="233" spans="1:5" x14ac:dyDescent="0.25">
      <c r="A233" t="s">
        <v>24</v>
      </c>
      <c r="B233" t="s">
        <v>295</v>
      </c>
      <c r="C233">
        <v>1.6283185840708001</v>
      </c>
      <c r="D233">
        <v>1.34</v>
      </c>
      <c r="E233">
        <v>0.54</v>
      </c>
    </row>
    <row r="234" spans="1:5" x14ac:dyDescent="0.25">
      <c r="A234" t="s">
        <v>24</v>
      </c>
      <c r="B234" t="s">
        <v>25</v>
      </c>
      <c r="C234">
        <v>1.6283185840708001</v>
      </c>
      <c r="D234">
        <v>1.26</v>
      </c>
      <c r="E234">
        <v>0.96</v>
      </c>
    </row>
    <row r="235" spans="1:5" x14ac:dyDescent="0.25">
      <c r="A235" t="s">
        <v>24</v>
      </c>
      <c r="B235" t="s">
        <v>327</v>
      </c>
      <c r="C235">
        <v>1.6283185840708001</v>
      </c>
      <c r="D235">
        <v>1.06</v>
      </c>
      <c r="E235">
        <v>0.95</v>
      </c>
    </row>
    <row r="236" spans="1:5" x14ac:dyDescent="0.25">
      <c r="A236" t="s">
        <v>24</v>
      </c>
      <c r="B236" t="s">
        <v>286</v>
      </c>
      <c r="C236">
        <v>1.6283185840708001</v>
      </c>
      <c r="D236">
        <v>1.59</v>
      </c>
      <c r="E236">
        <v>0.75</v>
      </c>
    </row>
    <row r="237" spans="1:5" x14ac:dyDescent="0.25">
      <c r="A237" t="s">
        <v>24</v>
      </c>
      <c r="B237" t="s">
        <v>291</v>
      </c>
      <c r="C237">
        <v>1.6283185840708001</v>
      </c>
      <c r="D237">
        <v>0.47</v>
      </c>
      <c r="E237">
        <v>1.3</v>
      </c>
    </row>
    <row r="238" spans="1:5" x14ac:dyDescent="0.25">
      <c r="A238" t="s">
        <v>24</v>
      </c>
      <c r="B238" t="s">
        <v>26</v>
      </c>
      <c r="C238">
        <v>1.6283185840708001</v>
      </c>
      <c r="D238">
        <v>1.26</v>
      </c>
      <c r="E238">
        <v>0.75</v>
      </c>
    </row>
    <row r="239" spans="1:5" x14ac:dyDescent="0.25">
      <c r="A239" t="s">
        <v>24</v>
      </c>
      <c r="B239" t="s">
        <v>184</v>
      </c>
      <c r="C239">
        <v>1.6283185840708001</v>
      </c>
      <c r="D239">
        <v>0.98</v>
      </c>
      <c r="E239">
        <v>1</v>
      </c>
    </row>
    <row r="240" spans="1:5" x14ac:dyDescent="0.25">
      <c r="A240" t="s">
        <v>24</v>
      </c>
      <c r="B240" t="s">
        <v>290</v>
      </c>
      <c r="C240">
        <v>1.6283185840708001</v>
      </c>
      <c r="D240">
        <v>1.01</v>
      </c>
      <c r="E240">
        <v>1</v>
      </c>
    </row>
    <row r="241" spans="1:5" x14ac:dyDescent="0.25">
      <c r="A241" t="s">
        <v>24</v>
      </c>
      <c r="B241" t="s">
        <v>183</v>
      </c>
      <c r="C241">
        <v>1.6283185840708001</v>
      </c>
      <c r="D241">
        <v>0.81</v>
      </c>
      <c r="E241">
        <v>1.1499999999999999</v>
      </c>
    </row>
    <row r="242" spans="1:5" x14ac:dyDescent="0.25">
      <c r="A242" t="s">
        <v>24</v>
      </c>
      <c r="B242" t="s">
        <v>182</v>
      </c>
      <c r="C242">
        <v>1.6283185840708001</v>
      </c>
      <c r="D242">
        <v>0.87</v>
      </c>
      <c r="E242">
        <v>1.17</v>
      </c>
    </row>
    <row r="243" spans="1:5" x14ac:dyDescent="0.25">
      <c r="A243" t="s">
        <v>24</v>
      </c>
      <c r="B243" t="s">
        <v>185</v>
      </c>
      <c r="C243">
        <v>1.6283185840708001</v>
      </c>
      <c r="D243">
        <v>0.47</v>
      </c>
      <c r="E243">
        <v>0.71</v>
      </c>
    </row>
    <row r="244" spans="1:5" x14ac:dyDescent="0.25">
      <c r="A244" t="s">
        <v>24</v>
      </c>
      <c r="B244" t="s">
        <v>181</v>
      </c>
      <c r="C244">
        <v>1.6283185840708001</v>
      </c>
      <c r="D244">
        <v>0.61</v>
      </c>
      <c r="E244">
        <v>0.84</v>
      </c>
    </row>
    <row r="245" spans="1:5" x14ac:dyDescent="0.25">
      <c r="A245" t="s">
        <v>27</v>
      </c>
      <c r="B245" t="s">
        <v>187</v>
      </c>
      <c r="C245">
        <v>1.29142857142857</v>
      </c>
      <c r="D245">
        <v>0.69</v>
      </c>
      <c r="E245">
        <v>0.97</v>
      </c>
    </row>
    <row r="246" spans="1:5" x14ac:dyDescent="0.25">
      <c r="A246" t="s">
        <v>27</v>
      </c>
      <c r="B246" t="s">
        <v>191</v>
      </c>
      <c r="C246">
        <v>1.29142857142857</v>
      </c>
      <c r="D246">
        <v>1.38</v>
      </c>
      <c r="E246">
        <v>1.23</v>
      </c>
    </row>
    <row r="247" spans="1:5" x14ac:dyDescent="0.25">
      <c r="A247" t="s">
        <v>27</v>
      </c>
      <c r="B247" t="s">
        <v>28</v>
      </c>
      <c r="C247">
        <v>1.29142857142857</v>
      </c>
      <c r="D247">
        <v>1.1399999999999999</v>
      </c>
      <c r="E247">
        <v>0.71</v>
      </c>
    </row>
    <row r="248" spans="1:5" x14ac:dyDescent="0.25">
      <c r="A248" t="s">
        <v>27</v>
      </c>
      <c r="B248" t="s">
        <v>186</v>
      </c>
      <c r="C248">
        <v>1.29142857142857</v>
      </c>
      <c r="D248">
        <v>1.05</v>
      </c>
      <c r="E248">
        <v>0.71</v>
      </c>
    </row>
    <row r="249" spans="1:5" x14ac:dyDescent="0.25">
      <c r="A249" t="s">
        <v>27</v>
      </c>
      <c r="B249" t="s">
        <v>189</v>
      </c>
      <c r="C249">
        <v>1.29142857142857</v>
      </c>
      <c r="D249">
        <v>0.65</v>
      </c>
      <c r="E249">
        <v>0.87</v>
      </c>
    </row>
    <row r="250" spans="1:5" x14ac:dyDescent="0.25">
      <c r="A250" t="s">
        <v>27</v>
      </c>
      <c r="B250" t="s">
        <v>297</v>
      </c>
      <c r="C250">
        <v>1.29142857142857</v>
      </c>
      <c r="D250">
        <v>1.03</v>
      </c>
      <c r="E250">
        <v>1.1299999999999999</v>
      </c>
    </row>
    <row r="251" spans="1:5" x14ac:dyDescent="0.25">
      <c r="A251" t="s">
        <v>27</v>
      </c>
      <c r="B251" t="s">
        <v>298</v>
      </c>
      <c r="C251">
        <v>1.29142857142857</v>
      </c>
      <c r="D251">
        <v>1.46</v>
      </c>
      <c r="E251">
        <v>0.76</v>
      </c>
    </row>
    <row r="252" spans="1:5" x14ac:dyDescent="0.25">
      <c r="A252" t="s">
        <v>27</v>
      </c>
      <c r="B252" t="s">
        <v>31</v>
      </c>
      <c r="C252">
        <v>1.29142857142857</v>
      </c>
      <c r="D252">
        <v>0.65</v>
      </c>
      <c r="E252">
        <v>1.03</v>
      </c>
    </row>
    <row r="253" spans="1:5" x14ac:dyDescent="0.25">
      <c r="A253" t="s">
        <v>27</v>
      </c>
      <c r="B253" t="s">
        <v>195</v>
      </c>
      <c r="C253">
        <v>1.29142857142857</v>
      </c>
      <c r="D253">
        <v>1.46</v>
      </c>
      <c r="E253">
        <v>1.33</v>
      </c>
    </row>
    <row r="254" spans="1:5" x14ac:dyDescent="0.25">
      <c r="A254" t="s">
        <v>27</v>
      </c>
      <c r="B254" t="s">
        <v>188</v>
      </c>
      <c r="C254">
        <v>1.29142857142857</v>
      </c>
      <c r="D254">
        <v>1.18</v>
      </c>
      <c r="E254">
        <v>0.76</v>
      </c>
    </row>
    <row r="255" spans="1:5" x14ac:dyDescent="0.25">
      <c r="A255" t="s">
        <v>27</v>
      </c>
      <c r="B255" t="s">
        <v>296</v>
      </c>
      <c r="C255">
        <v>1.29142857142857</v>
      </c>
      <c r="D255">
        <v>0.77</v>
      </c>
      <c r="E255">
        <v>1.41</v>
      </c>
    </row>
    <row r="256" spans="1:5" x14ac:dyDescent="0.25">
      <c r="A256" t="s">
        <v>27</v>
      </c>
      <c r="B256" t="s">
        <v>190</v>
      </c>
      <c r="C256">
        <v>1.29142857142857</v>
      </c>
      <c r="D256">
        <v>0.96</v>
      </c>
      <c r="E256">
        <v>0.81</v>
      </c>
    </row>
    <row r="257" spans="1:5" x14ac:dyDescent="0.25">
      <c r="A257" t="s">
        <v>27</v>
      </c>
      <c r="B257" t="s">
        <v>192</v>
      </c>
      <c r="C257">
        <v>1.29142857142857</v>
      </c>
      <c r="D257">
        <v>1.0900000000000001</v>
      </c>
      <c r="E257">
        <v>0.92</v>
      </c>
    </row>
    <row r="258" spans="1:5" x14ac:dyDescent="0.25">
      <c r="A258" t="s">
        <v>27</v>
      </c>
      <c r="B258" t="s">
        <v>329</v>
      </c>
      <c r="C258">
        <v>1.29142857142857</v>
      </c>
      <c r="D258">
        <v>0.77</v>
      </c>
      <c r="E258">
        <v>1.08</v>
      </c>
    </row>
    <row r="259" spans="1:5" x14ac:dyDescent="0.25">
      <c r="A259" t="s">
        <v>27</v>
      </c>
      <c r="B259" t="s">
        <v>194</v>
      </c>
      <c r="C259">
        <v>1.29142857142857</v>
      </c>
      <c r="D259">
        <v>0.82</v>
      </c>
      <c r="E259">
        <v>0.87</v>
      </c>
    </row>
    <row r="260" spans="1:5" x14ac:dyDescent="0.25">
      <c r="A260" t="s">
        <v>27</v>
      </c>
      <c r="B260" t="s">
        <v>299</v>
      </c>
      <c r="C260">
        <v>1.29142857142857</v>
      </c>
      <c r="D260">
        <v>1.03</v>
      </c>
      <c r="E260">
        <v>0.67</v>
      </c>
    </row>
    <row r="261" spans="1:5" x14ac:dyDescent="0.25">
      <c r="A261" t="s">
        <v>27</v>
      </c>
      <c r="B261" t="s">
        <v>328</v>
      </c>
      <c r="C261">
        <v>1.29142857142857</v>
      </c>
      <c r="D261">
        <v>1.0900000000000001</v>
      </c>
      <c r="E261">
        <v>0.98</v>
      </c>
    </row>
    <row r="262" spans="1:5" x14ac:dyDescent="0.25">
      <c r="A262" t="s">
        <v>27</v>
      </c>
      <c r="B262" t="s">
        <v>193</v>
      </c>
      <c r="C262">
        <v>1.29142857142857</v>
      </c>
      <c r="D262">
        <v>1.2</v>
      </c>
      <c r="E262">
        <v>0.97</v>
      </c>
    </row>
    <row r="263" spans="1:5" x14ac:dyDescent="0.25">
      <c r="A263" t="s">
        <v>27</v>
      </c>
      <c r="B263" t="s">
        <v>30</v>
      </c>
      <c r="C263">
        <v>1.29142857142857</v>
      </c>
      <c r="D263">
        <v>0.91</v>
      </c>
      <c r="E263">
        <v>1.0900000000000001</v>
      </c>
    </row>
    <row r="264" spans="1:5" x14ac:dyDescent="0.25">
      <c r="A264" t="s">
        <v>27</v>
      </c>
      <c r="B264" t="s">
        <v>29</v>
      </c>
      <c r="C264">
        <v>1.29142857142857</v>
      </c>
      <c r="D264">
        <v>0.69</v>
      </c>
      <c r="E264">
        <v>1.64</v>
      </c>
    </row>
    <row r="265" spans="1:5" x14ac:dyDescent="0.25">
      <c r="A265" t="s">
        <v>196</v>
      </c>
      <c r="B265" t="s">
        <v>205</v>
      </c>
      <c r="C265">
        <v>1.61290322580645</v>
      </c>
      <c r="D265">
        <v>1.36</v>
      </c>
      <c r="E265">
        <v>0.86</v>
      </c>
    </row>
    <row r="266" spans="1:5" x14ac:dyDescent="0.25">
      <c r="A266" t="s">
        <v>196</v>
      </c>
      <c r="B266" t="s">
        <v>306</v>
      </c>
      <c r="C266">
        <v>1.61290322580645</v>
      </c>
      <c r="D266">
        <v>1.94</v>
      </c>
      <c r="E266">
        <v>0.57999999999999996</v>
      </c>
    </row>
    <row r="267" spans="1:5" x14ac:dyDescent="0.25">
      <c r="A267" t="s">
        <v>196</v>
      </c>
      <c r="B267" t="s">
        <v>206</v>
      </c>
      <c r="C267">
        <v>1.61290322580645</v>
      </c>
      <c r="D267">
        <v>0.62</v>
      </c>
      <c r="E267">
        <v>1.53</v>
      </c>
    </row>
    <row r="268" spans="1:5" x14ac:dyDescent="0.25">
      <c r="A268" t="s">
        <v>196</v>
      </c>
      <c r="B268" t="s">
        <v>197</v>
      </c>
      <c r="C268">
        <v>1.61290322580645</v>
      </c>
      <c r="D268">
        <v>0.95</v>
      </c>
      <c r="E268">
        <v>1.73</v>
      </c>
    </row>
    <row r="269" spans="1:5" x14ac:dyDescent="0.25">
      <c r="A269" t="s">
        <v>196</v>
      </c>
      <c r="B269" t="s">
        <v>307</v>
      </c>
      <c r="C269">
        <v>1.61290322580645</v>
      </c>
      <c r="D269">
        <v>1.32</v>
      </c>
      <c r="E269">
        <v>0.48</v>
      </c>
    </row>
    <row r="270" spans="1:5" x14ac:dyDescent="0.25">
      <c r="A270" t="s">
        <v>196</v>
      </c>
      <c r="B270" t="s">
        <v>204</v>
      </c>
      <c r="C270">
        <v>1.61290322580645</v>
      </c>
      <c r="D270">
        <v>0.93</v>
      </c>
      <c r="E270">
        <v>1.35</v>
      </c>
    </row>
    <row r="271" spans="1:5" x14ac:dyDescent="0.25">
      <c r="A271" t="s">
        <v>196</v>
      </c>
      <c r="B271" t="s">
        <v>302</v>
      </c>
      <c r="C271">
        <v>1.61290322580645</v>
      </c>
      <c r="D271">
        <v>0.66</v>
      </c>
      <c r="E271">
        <v>0.57999999999999996</v>
      </c>
    </row>
    <row r="272" spans="1:5" x14ac:dyDescent="0.25">
      <c r="A272" t="s">
        <v>196</v>
      </c>
      <c r="B272" t="s">
        <v>305</v>
      </c>
      <c r="C272">
        <v>1.61290322580645</v>
      </c>
      <c r="D272">
        <v>0.87</v>
      </c>
      <c r="E272">
        <v>0.77</v>
      </c>
    </row>
    <row r="273" spans="1:5" x14ac:dyDescent="0.25">
      <c r="A273" t="s">
        <v>196</v>
      </c>
      <c r="B273" t="s">
        <v>202</v>
      </c>
      <c r="C273">
        <v>1.61290322580645</v>
      </c>
      <c r="D273">
        <v>1.08</v>
      </c>
      <c r="E273">
        <v>0.67</v>
      </c>
    </row>
    <row r="274" spans="1:5" x14ac:dyDescent="0.25">
      <c r="A274" t="s">
        <v>196</v>
      </c>
      <c r="B274" t="s">
        <v>200</v>
      </c>
      <c r="C274">
        <v>1.61290322580645</v>
      </c>
      <c r="D274">
        <v>1.36</v>
      </c>
      <c r="E274">
        <v>0.49</v>
      </c>
    </row>
    <row r="275" spans="1:5" x14ac:dyDescent="0.25">
      <c r="A275" t="s">
        <v>196</v>
      </c>
      <c r="B275" t="s">
        <v>199</v>
      </c>
      <c r="C275">
        <v>1.61290322580645</v>
      </c>
      <c r="D275">
        <v>1.1200000000000001</v>
      </c>
      <c r="E275">
        <v>1.29</v>
      </c>
    </row>
    <row r="276" spans="1:5" x14ac:dyDescent="0.25">
      <c r="A276" t="s">
        <v>196</v>
      </c>
      <c r="B276" t="s">
        <v>303</v>
      </c>
      <c r="C276">
        <v>1.61290322580645</v>
      </c>
      <c r="D276">
        <v>0.79</v>
      </c>
      <c r="E276">
        <v>1.05</v>
      </c>
    </row>
    <row r="277" spans="1:5" x14ac:dyDescent="0.25">
      <c r="A277" t="s">
        <v>196</v>
      </c>
      <c r="B277" t="s">
        <v>201</v>
      </c>
      <c r="C277">
        <v>1.61290322580645</v>
      </c>
      <c r="D277">
        <v>1.01</v>
      </c>
      <c r="E277">
        <v>1.08</v>
      </c>
    </row>
    <row r="278" spans="1:5" x14ac:dyDescent="0.25">
      <c r="A278" t="s">
        <v>196</v>
      </c>
      <c r="B278" t="s">
        <v>304</v>
      </c>
      <c r="C278">
        <v>1.61290322580645</v>
      </c>
      <c r="D278">
        <v>0.7</v>
      </c>
      <c r="E278">
        <v>1.87</v>
      </c>
    </row>
    <row r="279" spans="1:5" x14ac:dyDescent="0.25">
      <c r="A279" t="s">
        <v>196</v>
      </c>
      <c r="B279" t="s">
        <v>198</v>
      </c>
      <c r="C279">
        <v>1.61290322580645</v>
      </c>
      <c r="D279">
        <v>0.97</v>
      </c>
      <c r="E279">
        <v>0.4</v>
      </c>
    </row>
    <row r="280" spans="1:5" x14ac:dyDescent="0.25">
      <c r="A280" t="s">
        <v>196</v>
      </c>
      <c r="B280" t="s">
        <v>300</v>
      </c>
      <c r="C280">
        <v>1.61290322580645</v>
      </c>
      <c r="D280">
        <v>0.74</v>
      </c>
      <c r="E280">
        <v>1.08</v>
      </c>
    </row>
    <row r="281" spans="1:5" x14ac:dyDescent="0.25">
      <c r="A281" t="s">
        <v>196</v>
      </c>
      <c r="B281" t="s">
        <v>301</v>
      </c>
      <c r="C281">
        <v>1.61290322580645</v>
      </c>
      <c r="D281">
        <v>0.83</v>
      </c>
      <c r="E281">
        <v>1.44</v>
      </c>
    </row>
    <row r="282" spans="1:5" x14ac:dyDescent="0.25">
      <c r="A282" t="s">
        <v>196</v>
      </c>
      <c r="B282" t="s">
        <v>203</v>
      </c>
      <c r="C282">
        <v>1.61290322580645</v>
      </c>
      <c r="D282">
        <v>0.74</v>
      </c>
      <c r="E282">
        <v>0.81</v>
      </c>
    </row>
    <row r="283" spans="1:5" x14ac:dyDescent="0.25">
      <c r="A283" t="s">
        <v>32</v>
      </c>
      <c r="B283" t="s">
        <v>331</v>
      </c>
      <c r="C283">
        <v>1.23703703703704</v>
      </c>
      <c r="D283">
        <v>0.75</v>
      </c>
      <c r="E283">
        <v>0.94</v>
      </c>
    </row>
    <row r="284" spans="1:5" x14ac:dyDescent="0.25">
      <c r="A284" t="s">
        <v>32</v>
      </c>
      <c r="B284" t="s">
        <v>36</v>
      </c>
      <c r="C284">
        <v>1.23703703703704</v>
      </c>
      <c r="D284">
        <v>1.4</v>
      </c>
      <c r="E284">
        <v>0.65</v>
      </c>
    </row>
    <row r="285" spans="1:5" x14ac:dyDescent="0.25">
      <c r="A285" t="s">
        <v>32</v>
      </c>
      <c r="B285" t="s">
        <v>212</v>
      </c>
      <c r="C285">
        <v>1.23703703703704</v>
      </c>
      <c r="D285">
        <v>0.81</v>
      </c>
      <c r="E285">
        <v>1.24</v>
      </c>
    </row>
    <row r="286" spans="1:5" x14ac:dyDescent="0.25">
      <c r="A286" t="s">
        <v>32</v>
      </c>
      <c r="B286" t="s">
        <v>311</v>
      </c>
      <c r="C286">
        <v>1.23703703703704</v>
      </c>
      <c r="D286">
        <v>0.81</v>
      </c>
      <c r="E286">
        <v>1.41</v>
      </c>
    </row>
    <row r="287" spans="1:5" x14ac:dyDescent="0.25">
      <c r="A287" t="s">
        <v>32</v>
      </c>
      <c r="B287" t="s">
        <v>210</v>
      </c>
      <c r="C287">
        <v>1.23703703703704</v>
      </c>
      <c r="D287">
        <v>0.86</v>
      </c>
      <c r="E287">
        <v>1.06</v>
      </c>
    </row>
    <row r="288" spans="1:5" x14ac:dyDescent="0.25">
      <c r="A288" t="s">
        <v>32</v>
      </c>
      <c r="B288" t="s">
        <v>312</v>
      </c>
      <c r="C288">
        <v>1.23703703703704</v>
      </c>
      <c r="D288">
        <v>0.59</v>
      </c>
      <c r="E288">
        <v>1</v>
      </c>
    </row>
    <row r="289" spans="1:5" x14ac:dyDescent="0.25">
      <c r="A289" t="s">
        <v>32</v>
      </c>
      <c r="B289" t="s">
        <v>209</v>
      </c>
      <c r="C289">
        <v>1.23703703703704</v>
      </c>
      <c r="D289">
        <v>1.02</v>
      </c>
      <c r="E289">
        <v>1.29</v>
      </c>
    </row>
    <row r="290" spans="1:5" x14ac:dyDescent="0.25">
      <c r="A290" t="s">
        <v>32</v>
      </c>
      <c r="B290" t="s">
        <v>313</v>
      </c>
      <c r="C290">
        <v>1.23703703703704</v>
      </c>
      <c r="D290">
        <v>0.54</v>
      </c>
      <c r="E290">
        <v>1.18</v>
      </c>
    </row>
    <row r="291" spans="1:5" x14ac:dyDescent="0.25">
      <c r="A291" t="s">
        <v>32</v>
      </c>
      <c r="B291" t="s">
        <v>309</v>
      </c>
      <c r="C291">
        <v>1.23703703703704</v>
      </c>
      <c r="D291">
        <v>1.02</v>
      </c>
      <c r="E291">
        <v>1.24</v>
      </c>
    </row>
    <row r="292" spans="1:5" x14ac:dyDescent="0.25">
      <c r="A292" t="s">
        <v>32</v>
      </c>
      <c r="B292" t="s">
        <v>308</v>
      </c>
      <c r="C292">
        <v>1.23703703703704</v>
      </c>
      <c r="D292">
        <v>0.92</v>
      </c>
      <c r="E292">
        <v>1.47</v>
      </c>
    </row>
    <row r="293" spans="1:5" x14ac:dyDescent="0.25">
      <c r="A293" t="s">
        <v>32</v>
      </c>
      <c r="B293" t="s">
        <v>207</v>
      </c>
      <c r="C293">
        <v>1.23703703703704</v>
      </c>
      <c r="D293">
        <v>1.19</v>
      </c>
      <c r="E293">
        <v>0.94</v>
      </c>
    </row>
    <row r="294" spans="1:5" x14ac:dyDescent="0.25">
      <c r="A294" t="s">
        <v>32</v>
      </c>
      <c r="B294" t="s">
        <v>330</v>
      </c>
      <c r="C294">
        <v>1.23703703703704</v>
      </c>
      <c r="D294">
        <v>1.02</v>
      </c>
      <c r="E294">
        <v>0.88</v>
      </c>
    </row>
    <row r="295" spans="1:5" x14ac:dyDescent="0.25">
      <c r="A295" t="s">
        <v>32</v>
      </c>
      <c r="B295" t="s">
        <v>35</v>
      </c>
      <c r="C295">
        <v>1.23703703703704</v>
      </c>
      <c r="D295">
        <v>1.67</v>
      </c>
      <c r="E295">
        <v>0.82</v>
      </c>
    </row>
    <row r="296" spans="1:5" x14ac:dyDescent="0.25">
      <c r="A296" t="s">
        <v>32</v>
      </c>
      <c r="B296" t="s">
        <v>34</v>
      </c>
      <c r="C296">
        <v>1.23703703703704</v>
      </c>
      <c r="D296">
        <v>0.65</v>
      </c>
      <c r="E296">
        <v>0.76</v>
      </c>
    </row>
    <row r="297" spans="1:5" x14ac:dyDescent="0.25">
      <c r="A297" t="s">
        <v>32</v>
      </c>
      <c r="B297" t="s">
        <v>310</v>
      </c>
      <c r="C297">
        <v>1.23703703703704</v>
      </c>
      <c r="D297">
        <v>1.1299999999999999</v>
      </c>
      <c r="E297">
        <v>0.94</v>
      </c>
    </row>
    <row r="298" spans="1:5" x14ac:dyDescent="0.25">
      <c r="A298" t="s">
        <v>32</v>
      </c>
      <c r="B298" t="s">
        <v>208</v>
      </c>
      <c r="C298">
        <v>1.23703703703704</v>
      </c>
      <c r="D298">
        <v>1.29</v>
      </c>
      <c r="E298">
        <v>0.76</v>
      </c>
    </row>
    <row r="299" spans="1:5" x14ac:dyDescent="0.25">
      <c r="A299" t="s">
        <v>32</v>
      </c>
      <c r="B299" t="s">
        <v>33</v>
      </c>
      <c r="C299">
        <v>1.23703703703704</v>
      </c>
      <c r="D299">
        <v>1.51</v>
      </c>
      <c r="E299">
        <v>0.53</v>
      </c>
    </row>
    <row r="300" spans="1:5" x14ac:dyDescent="0.25">
      <c r="A300" t="s">
        <v>32</v>
      </c>
      <c r="B300" t="s">
        <v>211</v>
      </c>
      <c r="C300">
        <v>1.23703703703704</v>
      </c>
      <c r="D300">
        <v>0.81</v>
      </c>
      <c r="E300">
        <v>0.88</v>
      </c>
    </row>
    <row r="301" spans="1:5" x14ac:dyDescent="0.25">
      <c r="A301" t="s">
        <v>213</v>
      </c>
      <c r="B301" t="s">
        <v>221</v>
      </c>
      <c r="C301">
        <v>1.2638888888888899</v>
      </c>
      <c r="D301">
        <v>1.01</v>
      </c>
      <c r="E301">
        <v>0.82</v>
      </c>
    </row>
    <row r="302" spans="1:5" x14ac:dyDescent="0.25">
      <c r="A302" t="s">
        <v>213</v>
      </c>
      <c r="B302" t="s">
        <v>214</v>
      </c>
      <c r="C302">
        <v>1.2638888888888899</v>
      </c>
      <c r="D302">
        <v>1.63</v>
      </c>
      <c r="E302">
        <v>0.53</v>
      </c>
    </row>
    <row r="303" spans="1:5" x14ac:dyDescent="0.25">
      <c r="A303" t="s">
        <v>213</v>
      </c>
      <c r="B303" t="s">
        <v>217</v>
      </c>
      <c r="C303">
        <v>1.2638888888888899</v>
      </c>
      <c r="D303">
        <v>0.84</v>
      </c>
      <c r="E303">
        <v>1.06</v>
      </c>
    </row>
    <row r="304" spans="1:5" x14ac:dyDescent="0.25">
      <c r="A304" t="s">
        <v>213</v>
      </c>
      <c r="B304" t="s">
        <v>216</v>
      </c>
      <c r="C304">
        <v>1.2638888888888899</v>
      </c>
      <c r="D304">
        <v>0.56999999999999995</v>
      </c>
      <c r="E304">
        <v>1.3</v>
      </c>
    </row>
    <row r="305" spans="1:5" x14ac:dyDescent="0.25">
      <c r="A305" t="s">
        <v>213</v>
      </c>
      <c r="B305" t="s">
        <v>218</v>
      </c>
      <c r="C305">
        <v>1.2638888888888899</v>
      </c>
      <c r="D305">
        <v>0.92</v>
      </c>
      <c r="E305">
        <v>1.01</v>
      </c>
    </row>
    <row r="306" spans="1:5" x14ac:dyDescent="0.25">
      <c r="A306" t="s">
        <v>213</v>
      </c>
      <c r="B306" t="s">
        <v>219</v>
      </c>
      <c r="C306">
        <v>1.2638888888888899</v>
      </c>
      <c r="D306">
        <v>1.19</v>
      </c>
      <c r="E306">
        <v>1.1599999999999999</v>
      </c>
    </row>
    <row r="307" spans="1:5" x14ac:dyDescent="0.25">
      <c r="A307" t="s">
        <v>213</v>
      </c>
      <c r="B307" t="s">
        <v>215</v>
      </c>
      <c r="C307">
        <v>1.2638888888888899</v>
      </c>
      <c r="D307">
        <v>0.88</v>
      </c>
      <c r="E307">
        <v>1.06</v>
      </c>
    </row>
    <row r="308" spans="1:5" x14ac:dyDescent="0.25">
      <c r="A308" t="s">
        <v>213</v>
      </c>
      <c r="B308" t="s">
        <v>314</v>
      </c>
      <c r="C308">
        <v>1.2638888888888899</v>
      </c>
      <c r="D308">
        <v>0.84</v>
      </c>
      <c r="E308">
        <v>1.4</v>
      </c>
    </row>
    <row r="309" spans="1:5" x14ac:dyDescent="0.25">
      <c r="A309" t="s">
        <v>213</v>
      </c>
      <c r="B309" t="s">
        <v>315</v>
      </c>
      <c r="C309">
        <v>1.2638888888888899</v>
      </c>
      <c r="D309">
        <v>2.33</v>
      </c>
      <c r="E309">
        <v>0.19</v>
      </c>
    </row>
    <row r="310" spans="1:5" x14ac:dyDescent="0.25">
      <c r="A310" t="s">
        <v>213</v>
      </c>
      <c r="B310" t="s">
        <v>220</v>
      </c>
      <c r="C310">
        <v>1.2638888888888899</v>
      </c>
      <c r="D310">
        <v>0.75</v>
      </c>
      <c r="E310">
        <v>1.64</v>
      </c>
    </row>
    <row r="311" spans="1:5" x14ac:dyDescent="0.25">
      <c r="A311" t="s">
        <v>213</v>
      </c>
      <c r="B311" t="s">
        <v>222</v>
      </c>
      <c r="C311">
        <v>1.2638888888888899</v>
      </c>
      <c r="D311">
        <v>0.4</v>
      </c>
      <c r="E311">
        <v>0.72</v>
      </c>
    </row>
    <row r="312" spans="1:5" x14ac:dyDescent="0.25">
      <c r="A312" t="s">
        <v>213</v>
      </c>
      <c r="B312" t="s">
        <v>223</v>
      </c>
      <c r="C312">
        <v>1.2638888888888899</v>
      </c>
      <c r="D312">
        <v>0.66</v>
      </c>
      <c r="E312">
        <v>1.1100000000000001</v>
      </c>
    </row>
    <row r="313" spans="1:5" x14ac:dyDescent="0.25">
      <c r="A313" t="s">
        <v>37</v>
      </c>
      <c r="B313" t="s">
        <v>224</v>
      </c>
      <c r="C313">
        <v>1.54814814814815</v>
      </c>
      <c r="D313">
        <v>0.83</v>
      </c>
      <c r="E313">
        <v>1.64</v>
      </c>
    </row>
    <row r="314" spans="1:5" x14ac:dyDescent="0.25">
      <c r="A314" t="s">
        <v>37</v>
      </c>
      <c r="B314" t="s">
        <v>229</v>
      </c>
      <c r="C314">
        <v>1.54814814814815</v>
      </c>
      <c r="D314">
        <v>0.74</v>
      </c>
      <c r="E314">
        <v>0.62</v>
      </c>
    </row>
    <row r="315" spans="1:5" x14ac:dyDescent="0.25">
      <c r="A315" t="s">
        <v>37</v>
      </c>
      <c r="B315" t="s">
        <v>227</v>
      </c>
      <c r="C315">
        <v>1.54814814814815</v>
      </c>
      <c r="D315">
        <v>0.55000000000000004</v>
      </c>
      <c r="E315">
        <v>0.73</v>
      </c>
    </row>
    <row r="316" spans="1:5" x14ac:dyDescent="0.25">
      <c r="A316" t="s">
        <v>37</v>
      </c>
      <c r="B316" t="s">
        <v>226</v>
      </c>
      <c r="C316">
        <v>1.54814814814815</v>
      </c>
      <c r="D316">
        <v>1.24</v>
      </c>
      <c r="E316">
        <v>1.03</v>
      </c>
    </row>
    <row r="317" spans="1:5" x14ac:dyDescent="0.25">
      <c r="A317" t="s">
        <v>37</v>
      </c>
      <c r="B317" t="s">
        <v>39</v>
      </c>
      <c r="C317">
        <v>1.54814814814815</v>
      </c>
      <c r="D317">
        <v>1.1100000000000001</v>
      </c>
      <c r="E317">
        <v>0.73</v>
      </c>
    </row>
    <row r="318" spans="1:5" x14ac:dyDescent="0.25">
      <c r="A318" t="s">
        <v>37</v>
      </c>
      <c r="B318" t="s">
        <v>225</v>
      </c>
      <c r="C318">
        <v>1.54814814814815</v>
      </c>
      <c r="D318">
        <v>2.0299999999999998</v>
      </c>
      <c r="E318">
        <v>0.9</v>
      </c>
    </row>
    <row r="319" spans="1:5" x14ac:dyDescent="0.25">
      <c r="A319" t="s">
        <v>37</v>
      </c>
      <c r="B319" t="s">
        <v>231</v>
      </c>
      <c r="C319">
        <v>1.54814814814815</v>
      </c>
      <c r="D319">
        <v>0.79</v>
      </c>
      <c r="E319">
        <v>0.79</v>
      </c>
    </row>
    <row r="320" spans="1:5" x14ac:dyDescent="0.25">
      <c r="A320" t="s">
        <v>37</v>
      </c>
      <c r="B320" t="s">
        <v>38</v>
      </c>
      <c r="C320">
        <v>1.54814814814815</v>
      </c>
      <c r="D320">
        <v>0.65</v>
      </c>
      <c r="E320">
        <v>1.02</v>
      </c>
    </row>
    <row r="321" spans="1:5" x14ac:dyDescent="0.25">
      <c r="A321" t="s">
        <v>37</v>
      </c>
      <c r="B321" t="s">
        <v>228</v>
      </c>
      <c r="C321">
        <v>1.54814814814815</v>
      </c>
      <c r="D321">
        <v>0.84</v>
      </c>
      <c r="E321">
        <v>1.46</v>
      </c>
    </row>
    <row r="322" spans="1:5" x14ac:dyDescent="0.25">
      <c r="A322" t="s">
        <v>37</v>
      </c>
      <c r="B322" t="s">
        <v>230</v>
      </c>
      <c r="C322">
        <v>1.54814814814815</v>
      </c>
      <c r="D322">
        <v>1.19</v>
      </c>
      <c r="E322">
        <v>1.0900000000000001</v>
      </c>
    </row>
    <row r="323" spans="1:5" x14ac:dyDescent="0.25">
      <c r="A323" t="s">
        <v>337</v>
      </c>
      <c r="B323" t="s">
        <v>338</v>
      </c>
      <c r="C323">
        <v>1.36190476190476</v>
      </c>
      <c r="D323">
        <v>1.4</v>
      </c>
      <c r="E323">
        <v>1</v>
      </c>
    </row>
    <row r="324" spans="1:5" x14ac:dyDescent="0.25">
      <c r="A324" t="s">
        <v>337</v>
      </c>
      <c r="B324" t="s">
        <v>367</v>
      </c>
      <c r="C324">
        <v>1.36190476190476</v>
      </c>
      <c r="D324">
        <v>0.95</v>
      </c>
      <c r="E324">
        <v>1.46</v>
      </c>
    </row>
    <row r="325" spans="1:5" x14ac:dyDescent="0.25">
      <c r="A325" t="s">
        <v>337</v>
      </c>
      <c r="B325" t="s">
        <v>368</v>
      </c>
      <c r="C325">
        <v>1.36190476190476</v>
      </c>
      <c r="D325">
        <v>1.2</v>
      </c>
      <c r="E325">
        <v>0.83</v>
      </c>
    </row>
    <row r="326" spans="1:5" x14ac:dyDescent="0.25">
      <c r="A326" t="s">
        <v>337</v>
      </c>
      <c r="B326" t="s">
        <v>373</v>
      </c>
      <c r="C326">
        <v>1.36190476190476</v>
      </c>
      <c r="D326">
        <v>0.37</v>
      </c>
      <c r="E326">
        <v>0.82</v>
      </c>
    </row>
    <row r="327" spans="1:5" x14ac:dyDescent="0.25">
      <c r="A327" t="s">
        <v>337</v>
      </c>
      <c r="B327" t="s">
        <v>374</v>
      </c>
      <c r="C327">
        <v>1.36190476190476</v>
      </c>
      <c r="D327">
        <v>1.2</v>
      </c>
      <c r="E327">
        <v>0.91</v>
      </c>
    </row>
    <row r="328" spans="1:5" x14ac:dyDescent="0.25">
      <c r="A328" t="s">
        <v>337</v>
      </c>
      <c r="B328" t="s">
        <v>382</v>
      </c>
      <c r="C328">
        <v>1.36190476190476</v>
      </c>
      <c r="D328">
        <v>0.93</v>
      </c>
      <c r="E328">
        <v>0.75</v>
      </c>
    </row>
    <row r="329" spans="1:5" x14ac:dyDescent="0.25">
      <c r="A329" t="s">
        <v>337</v>
      </c>
      <c r="B329" t="s">
        <v>383</v>
      </c>
      <c r="C329">
        <v>1.36190476190476</v>
      </c>
      <c r="D329">
        <v>0.59</v>
      </c>
      <c r="E329">
        <v>1.64</v>
      </c>
    </row>
    <row r="330" spans="1:5" x14ac:dyDescent="0.25">
      <c r="A330" t="s">
        <v>337</v>
      </c>
      <c r="B330" t="s">
        <v>403</v>
      </c>
      <c r="C330">
        <v>1.36190476190476</v>
      </c>
      <c r="D330">
        <v>1.17</v>
      </c>
      <c r="E330">
        <v>1.1000000000000001</v>
      </c>
    </row>
    <row r="331" spans="1:5" x14ac:dyDescent="0.25">
      <c r="A331" t="s">
        <v>337</v>
      </c>
      <c r="B331" t="s">
        <v>407</v>
      </c>
      <c r="C331">
        <v>1.36190476190476</v>
      </c>
      <c r="D331">
        <v>1.47</v>
      </c>
      <c r="E331">
        <v>0.57999999999999996</v>
      </c>
    </row>
    <row r="332" spans="1:5" x14ac:dyDescent="0.25">
      <c r="A332" t="s">
        <v>337</v>
      </c>
      <c r="B332" t="s">
        <v>408</v>
      </c>
      <c r="C332">
        <v>1.36190476190476</v>
      </c>
      <c r="D332">
        <v>0.67</v>
      </c>
      <c r="E332">
        <v>1</v>
      </c>
    </row>
    <row r="333" spans="1:5" x14ac:dyDescent="0.25">
      <c r="A333" t="s">
        <v>344</v>
      </c>
      <c r="B333" t="s">
        <v>345</v>
      </c>
      <c r="C333">
        <v>1.29245283018868</v>
      </c>
      <c r="D333">
        <v>0.56000000000000005</v>
      </c>
      <c r="E333">
        <v>1.06</v>
      </c>
    </row>
    <row r="334" spans="1:5" x14ac:dyDescent="0.25">
      <c r="A334" t="s">
        <v>344</v>
      </c>
      <c r="B334" t="s">
        <v>350</v>
      </c>
      <c r="C334">
        <v>1.29245283018868</v>
      </c>
      <c r="D334">
        <v>1.06</v>
      </c>
      <c r="E334">
        <v>1.2</v>
      </c>
    </row>
    <row r="335" spans="1:5" x14ac:dyDescent="0.25">
      <c r="A335" t="s">
        <v>344</v>
      </c>
      <c r="B335" t="s">
        <v>358</v>
      </c>
      <c r="C335">
        <v>1.29245283018868</v>
      </c>
      <c r="D335">
        <v>0.46</v>
      </c>
      <c r="E335">
        <v>1.9</v>
      </c>
    </row>
    <row r="336" spans="1:5" x14ac:dyDescent="0.25">
      <c r="A336" t="s">
        <v>344</v>
      </c>
      <c r="B336" t="s">
        <v>370</v>
      </c>
      <c r="C336">
        <v>1.29245283018868</v>
      </c>
      <c r="D336">
        <v>0.54</v>
      </c>
      <c r="E336">
        <v>1.39</v>
      </c>
    </row>
    <row r="337" spans="1:5" x14ac:dyDescent="0.25">
      <c r="A337" t="s">
        <v>344</v>
      </c>
      <c r="B337" t="s">
        <v>376</v>
      </c>
      <c r="C337">
        <v>1.29245283018868</v>
      </c>
      <c r="D337">
        <v>1.27</v>
      </c>
      <c r="E337">
        <v>0.93</v>
      </c>
    </row>
    <row r="338" spans="1:5" x14ac:dyDescent="0.25">
      <c r="A338" t="s">
        <v>344</v>
      </c>
      <c r="B338" t="s">
        <v>379</v>
      </c>
      <c r="C338">
        <v>1.29245283018868</v>
      </c>
      <c r="D338">
        <v>1.55</v>
      </c>
      <c r="E338">
        <v>0.95</v>
      </c>
    </row>
    <row r="339" spans="1:5" x14ac:dyDescent="0.25">
      <c r="A339" t="s">
        <v>344</v>
      </c>
      <c r="B339" t="s">
        <v>411</v>
      </c>
      <c r="C339">
        <v>1.29245283018868</v>
      </c>
      <c r="D339">
        <v>1.48</v>
      </c>
      <c r="E339">
        <v>0.33</v>
      </c>
    </row>
    <row r="340" spans="1:5" x14ac:dyDescent="0.25">
      <c r="A340" t="s">
        <v>344</v>
      </c>
      <c r="B340" t="s">
        <v>421</v>
      </c>
      <c r="C340">
        <v>1.29245283018868</v>
      </c>
      <c r="D340">
        <v>1.06</v>
      </c>
      <c r="E340">
        <v>0.86</v>
      </c>
    </row>
    <row r="341" spans="1:5" x14ac:dyDescent="0.25">
      <c r="A341" t="s">
        <v>344</v>
      </c>
      <c r="B341" t="s">
        <v>422</v>
      </c>
      <c r="C341">
        <v>1.29245283018868</v>
      </c>
      <c r="D341">
        <v>0.63</v>
      </c>
      <c r="E341">
        <v>0.6</v>
      </c>
    </row>
    <row r="342" spans="1:5" x14ac:dyDescent="0.25">
      <c r="A342" t="s">
        <v>344</v>
      </c>
      <c r="B342" t="s">
        <v>424</v>
      </c>
      <c r="C342">
        <v>1.29245283018868</v>
      </c>
      <c r="D342">
        <v>1.39</v>
      </c>
      <c r="E342">
        <v>0.88</v>
      </c>
    </row>
    <row r="343" spans="1:5" x14ac:dyDescent="0.25">
      <c r="A343" t="s">
        <v>340</v>
      </c>
      <c r="B343" t="s">
        <v>341</v>
      </c>
      <c r="C343">
        <v>1.3441176470588201</v>
      </c>
      <c r="D343">
        <v>0.66</v>
      </c>
      <c r="E343">
        <v>1.1000000000000001</v>
      </c>
    </row>
    <row r="344" spans="1:5" x14ac:dyDescent="0.25">
      <c r="A344" t="s">
        <v>340</v>
      </c>
      <c r="B344" t="s">
        <v>352</v>
      </c>
      <c r="C344">
        <v>1.3441176470588201</v>
      </c>
      <c r="D344">
        <v>1.18</v>
      </c>
      <c r="E344">
        <v>0.84</v>
      </c>
    </row>
    <row r="345" spans="1:5" x14ac:dyDescent="0.25">
      <c r="A345" t="s">
        <v>340</v>
      </c>
      <c r="B345" t="s">
        <v>353</v>
      </c>
      <c r="C345">
        <v>1.3441176470588201</v>
      </c>
      <c r="D345">
        <v>1.62</v>
      </c>
      <c r="E345">
        <v>0.47</v>
      </c>
    </row>
    <row r="346" spans="1:5" x14ac:dyDescent="0.25">
      <c r="A346" t="s">
        <v>340</v>
      </c>
      <c r="B346" t="s">
        <v>354</v>
      </c>
      <c r="C346">
        <v>1.3441176470588201</v>
      </c>
      <c r="D346">
        <v>1.88</v>
      </c>
      <c r="E346">
        <v>0.94</v>
      </c>
    </row>
    <row r="347" spans="1:5" x14ac:dyDescent="0.25">
      <c r="A347" t="s">
        <v>340</v>
      </c>
      <c r="B347" t="s">
        <v>356</v>
      </c>
      <c r="C347">
        <v>1.3441176470588201</v>
      </c>
      <c r="D347">
        <v>1.05</v>
      </c>
      <c r="E347">
        <v>1.04</v>
      </c>
    </row>
    <row r="348" spans="1:5" x14ac:dyDescent="0.25">
      <c r="A348" t="s">
        <v>340</v>
      </c>
      <c r="B348" t="s">
        <v>361</v>
      </c>
      <c r="C348">
        <v>1.3441176470588201</v>
      </c>
      <c r="D348">
        <v>0.61</v>
      </c>
      <c r="E348">
        <v>1.36</v>
      </c>
    </row>
    <row r="349" spans="1:5" x14ac:dyDescent="0.25">
      <c r="A349" t="s">
        <v>340</v>
      </c>
      <c r="B349" t="s">
        <v>365</v>
      </c>
      <c r="C349">
        <v>1.3441176470588201</v>
      </c>
      <c r="D349">
        <v>1.18</v>
      </c>
      <c r="E349">
        <v>1.41</v>
      </c>
    </row>
    <row r="350" spans="1:5" x14ac:dyDescent="0.25">
      <c r="A350" t="s">
        <v>340</v>
      </c>
      <c r="B350" t="s">
        <v>377</v>
      </c>
      <c r="C350">
        <v>1.3441176470588201</v>
      </c>
      <c r="D350">
        <v>0.48</v>
      </c>
      <c r="E350">
        <v>0.99</v>
      </c>
    </row>
    <row r="351" spans="1:5" x14ac:dyDescent="0.25">
      <c r="A351" t="s">
        <v>340</v>
      </c>
      <c r="B351" t="s">
        <v>378</v>
      </c>
      <c r="C351">
        <v>1.3441176470588201</v>
      </c>
      <c r="D351">
        <v>0.7</v>
      </c>
      <c r="E351">
        <v>1.1000000000000001</v>
      </c>
    </row>
    <row r="352" spans="1:5" x14ac:dyDescent="0.25">
      <c r="A352" t="s">
        <v>340</v>
      </c>
      <c r="B352" t="s">
        <v>385</v>
      </c>
      <c r="C352">
        <v>1.3441176470588201</v>
      </c>
      <c r="D352">
        <v>0.56999999999999995</v>
      </c>
      <c r="E352">
        <v>0.56999999999999995</v>
      </c>
    </row>
    <row r="353" spans="1:5" x14ac:dyDescent="0.25">
      <c r="A353" t="s">
        <v>340</v>
      </c>
      <c r="B353" t="s">
        <v>387</v>
      </c>
      <c r="C353">
        <v>1.3441176470588201</v>
      </c>
      <c r="D353">
        <v>1.05</v>
      </c>
      <c r="E353">
        <v>1.1000000000000001</v>
      </c>
    </row>
    <row r="354" spans="1:5" x14ac:dyDescent="0.25">
      <c r="A354" t="s">
        <v>340</v>
      </c>
      <c r="B354" t="s">
        <v>390</v>
      </c>
      <c r="C354">
        <v>1.3441176470588201</v>
      </c>
      <c r="D354">
        <v>0.7</v>
      </c>
      <c r="E354">
        <v>1.1000000000000001</v>
      </c>
    </row>
    <row r="355" spans="1:5" x14ac:dyDescent="0.25">
      <c r="A355" t="s">
        <v>340</v>
      </c>
      <c r="B355" t="s">
        <v>394</v>
      </c>
      <c r="C355">
        <v>1.3441176470588201</v>
      </c>
      <c r="D355">
        <v>0.96</v>
      </c>
      <c r="E355">
        <v>1.31</v>
      </c>
    </row>
    <row r="356" spans="1:5" x14ac:dyDescent="0.25">
      <c r="A356" t="s">
        <v>340</v>
      </c>
      <c r="B356" t="s">
        <v>405</v>
      </c>
      <c r="C356">
        <v>1.3441176470588201</v>
      </c>
      <c r="D356">
        <v>0.79</v>
      </c>
      <c r="E356">
        <v>1.04</v>
      </c>
    </row>
    <row r="357" spans="1:5" x14ac:dyDescent="0.25">
      <c r="A357" t="s">
        <v>340</v>
      </c>
      <c r="B357" t="s">
        <v>413</v>
      </c>
      <c r="C357">
        <v>1.3441176470588201</v>
      </c>
      <c r="D357">
        <v>1.27</v>
      </c>
      <c r="E357">
        <v>0.52</v>
      </c>
    </row>
    <row r="358" spans="1:5" x14ac:dyDescent="0.25">
      <c r="A358" t="s">
        <v>340</v>
      </c>
      <c r="B358" t="s">
        <v>415</v>
      </c>
      <c r="C358">
        <v>1.3441176470588201</v>
      </c>
      <c r="D358">
        <v>1.0900000000000001</v>
      </c>
      <c r="E358">
        <v>0.56999999999999995</v>
      </c>
    </row>
    <row r="359" spans="1:5" x14ac:dyDescent="0.25">
      <c r="A359" t="s">
        <v>340</v>
      </c>
      <c r="B359" t="s">
        <v>418</v>
      </c>
      <c r="C359">
        <v>1.3441176470588201</v>
      </c>
      <c r="D359">
        <v>1.23</v>
      </c>
      <c r="E359">
        <v>1.04</v>
      </c>
    </row>
    <row r="360" spans="1:5" x14ac:dyDescent="0.25">
      <c r="A360" t="s">
        <v>340</v>
      </c>
      <c r="B360" t="s">
        <v>428</v>
      </c>
      <c r="C360">
        <v>1.3441176470588201</v>
      </c>
      <c r="D360">
        <v>1.18</v>
      </c>
      <c r="E360">
        <v>1.1499999999999999</v>
      </c>
    </row>
    <row r="361" spans="1:5" x14ac:dyDescent="0.25">
      <c r="A361" t="s">
        <v>340</v>
      </c>
      <c r="B361" t="s">
        <v>429</v>
      </c>
      <c r="C361">
        <v>1.3441176470588201</v>
      </c>
      <c r="D361">
        <v>0.79</v>
      </c>
      <c r="E361">
        <v>1.36</v>
      </c>
    </row>
    <row r="362" spans="1:5" x14ac:dyDescent="0.25">
      <c r="A362" t="s">
        <v>340</v>
      </c>
      <c r="B362" t="s">
        <v>431</v>
      </c>
      <c r="C362">
        <v>1.3441176470588201</v>
      </c>
      <c r="D362">
        <v>1.01</v>
      </c>
      <c r="E362">
        <v>0.99</v>
      </c>
    </row>
    <row r="363" spans="1:5" x14ac:dyDescent="0.25">
      <c r="A363" t="s">
        <v>342</v>
      </c>
      <c r="B363" t="s">
        <v>343</v>
      </c>
      <c r="C363">
        <v>1.17936117936118</v>
      </c>
      <c r="D363">
        <v>0.62</v>
      </c>
      <c r="E363">
        <v>1.24</v>
      </c>
    </row>
    <row r="364" spans="1:5" x14ac:dyDescent="0.25">
      <c r="A364" t="s">
        <v>342</v>
      </c>
      <c r="B364" t="s">
        <v>346</v>
      </c>
      <c r="C364">
        <v>1.17936117936118</v>
      </c>
      <c r="D364">
        <v>0.8</v>
      </c>
      <c r="E364">
        <v>1.31</v>
      </c>
    </row>
    <row r="365" spans="1:5" x14ac:dyDescent="0.25">
      <c r="A365" t="s">
        <v>342</v>
      </c>
      <c r="B365" t="s">
        <v>348</v>
      </c>
      <c r="C365">
        <v>1.17936117936118</v>
      </c>
      <c r="D365">
        <v>1.38</v>
      </c>
      <c r="E365">
        <v>0.99</v>
      </c>
    </row>
    <row r="366" spans="1:5" x14ac:dyDescent="0.25">
      <c r="A366" t="s">
        <v>342</v>
      </c>
      <c r="B366" t="s">
        <v>363</v>
      </c>
      <c r="C366">
        <v>1.17936117936118</v>
      </c>
      <c r="D366">
        <v>1.04</v>
      </c>
      <c r="E366">
        <v>1.31</v>
      </c>
    </row>
    <row r="367" spans="1:5" x14ac:dyDescent="0.25">
      <c r="A367" t="s">
        <v>342</v>
      </c>
      <c r="B367" t="s">
        <v>364</v>
      </c>
      <c r="C367">
        <v>1.17936117936118</v>
      </c>
      <c r="D367">
        <v>0.94</v>
      </c>
      <c r="E367">
        <v>0.99</v>
      </c>
    </row>
    <row r="368" spans="1:5" x14ac:dyDescent="0.25">
      <c r="A368" t="s">
        <v>342</v>
      </c>
      <c r="B368" t="s">
        <v>380</v>
      </c>
      <c r="C368">
        <v>1.17936117936118</v>
      </c>
      <c r="D368">
        <v>1.79</v>
      </c>
      <c r="E368">
        <v>0.56000000000000005</v>
      </c>
    </row>
    <row r="369" spans="1:5" x14ac:dyDescent="0.25">
      <c r="A369" t="s">
        <v>342</v>
      </c>
      <c r="B369" t="s">
        <v>384</v>
      </c>
      <c r="C369">
        <v>1.17936117936118</v>
      </c>
      <c r="D369">
        <v>0.89</v>
      </c>
      <c r="E369">
        <v>1.1100000000000001</v>
      </c>
    </row>
    <row r="370" spans="1:5" x14ac:dyDescent="0.25">
      <c r="A370" t="s">
        <v>342</v>
      </c>
      <c r="B370" t="s">
        <v>386</v>
      </c>
      <c r="C370">
        <v>1.17936117936118</v>
      </c>
      <c r="D370">
        <v>0.89</v>
      </c>
      <c r="E370">
        <v>0.74</v>
      </c>
    </row>
    <row r="371" spans="1:5" x14ac:dyDescent="0.25">
      <c r="A371" t="s">
        <v>342</v>
      </c>
      <c r="B371" t="s">
        <v>392</v>
      </c>
      <c r="C371">
        <v>1.17936117936118</v>
      </c>
      <c r="D371">
        <v>1.38</v>
      </c>
      <c r="E371">
        <v>1.18</v>
      </c>
    </row>
    <row r="372" spans="1:5" x14ac:dyDescent="0.25">
      <c r="A372" t="s">
        <v>342</v>
      </c>
      <c r="B372" t="s">
        <v>393</v>
      </c>
      <c r="C372">
        <v>1.17936117936118</v>
      </c>
      <c r="D372">
        <v>1.07</v>
      </c>
      <c r="E372">
        <v>0.74</v>
      </c>
    </row>
    <row r="373" spans="1:5" x14ac:dyDescent="0.25">
      <c r="A373" t="s">
        <v>342</v>
      </c>
      <c r="B373" t="s">
        <v>396</v>
      </c>
      <c r="C373">
        <v>1.17936117936118</v>
      </c>
      <c r="D373">
        <v>0.61</v>
      </c>
      <c r="E373">
        <v>1.24</v>
      </c>
    </row>
    <row r="374" spans="1:5" x14ac:dyDescent="0.25">
      <c r="A374" t="s">
        <v>342</v>
      </c>
      <c r="B374" t="s">
        <v>398</v>
      </c>
      <c r="C374">
        <v>1.17936117936118</v>
      </c>
      <c r="D374">
        <v>0.71</v>
      </c>
      <c r="E374">
        <v>0.87</v>
      </c>
    </row>
    <row r="375" spans="1:5" x14ac:dyDescent="0.25">
      <c r="A375" t="s">
        <v>342</v>
      </c>
      <c r="B375" t="s">
        <v>399</v>
      </c>
      <c r="C375">
        <v>1.17936117936118</v>
      </c>
      <c r="D375">
        <v>0.75</v>
      </c>
      <c r="E375">
        <v>1.31</v>
      </c>
    </row>
    <row r="376" spans="1:5" x14ac:dyDescent="0.25">
      <c r="A376" t="s">
        <v>342</v>
      </c>
      <c r="B376" t="s">
        <v>400</v>
      </c>
      <c r="C376">
        <v>1.17936117936118</v>
      </c>
      <c r="D376">
        <v>1.29</v>
      </c>
      <c r="E376">
        <v>0.68</v>
      </c>
    </row>
    <row r="377" spans="1:5" x14ac:dyDescent="0.25">
      <c r="A377" t="s">
        <v>342</v>
      </c>
      <c r="B377" t="s">
        <v>402</v>
      </c>
      <c r="C377">
        <v>1.17936117936118</v>
      </c>
      <c r="D377">
        <v>0.8</v>
      </c>
      <c r="E377">
        <v>0.98</v>
      </c>
    </row>
    <row r="378" spans="1:5" x14ac:dyDescent="0.25">
      <c r="A378" t="s">
        <v>342</v>
      </c>
      <c r="B378" t="s">
        <v>406</v>
      </c>
      <c r="C378">
        <v>1.17936117936118</v>
      </c>
      <c r="D378">
        <v>1.04</v>
      </c>
      <c r="E378">
        <v>1.31</v>
      </c>
    </row>
    <row r="379" spans="1:5" x14ac:dyDescent="0.25">
      <c r="A379" t="s">
        <v>342</v>
      </c>
      <c r="B379" t="s">
        <v>409</v>
      </c>
      <c r="C379">
        <v>1.17936117936118</v>
      </c>
      <c r="D379">
        <v>1.1299999999999999</v>
      </c>
      <c r="E379">
        <v>1.1100000000000001</v>
      </c>
    </row>
    <row r="380" spans="1:5" x14ac:dyDescent="0.25">
      <c r="A380" t="s">
        <v>342</v>
      </c>
      <c r="B380" t="s">
        <v>414</v>
      </c>
      <c r="C380">
        <v>1.17936117936118</v>
      </c>
      <c r="D380">
        <v>0.8</v>
      </c>
      <c r="E380">
        <v>1.18</v>
      </c>
    </row>
    <row r="381" spans="1:5" x14ac:dyDescent="0.25">
      <c r="A381" t="s">
        <v>342</v>
      </c>
      <c r="B381" t="s">
        <v>420</v>
      </c>
      <c r="C381">
        <v>1.17936117936118</v>
      </c>
      <c r="D381">
        <v>0.94</v>
      </c>
      <c r="E381">
        <v>0.65</v>
      </c>
    </row>
    <row r="382" spans="1:5" x14ac:dyDescent="0.25">
      <c r="A382" t="s">
        <v>342</v>
      </c>
      <c r="B382" t="s">
        <v>426</v>
      </c>
      <c r="C382">
        <v>1.17936117936118</v>
      </c>
      <c r="D382">
        <v>1.04</v>
      </c>
      <c r="E382">
        <v>0.65</v>
      </c>
    </row>
    <row r="383" spans="1:5" x14ac:dyDescent="0.25">
      <c r="A383" t="s">
        <v>342</v>
      </c>
      <c r="B383" t="s">
        <v>430</v>
      </c>
      <c r="C383">
        <v>1.17936117936118</v>
      </c>
      <c r="D383">
        <v>1.22</v>
      </c>
      <c r="E383">
        <v>1.1100000000000001</v>
      </c>
    </row>
    <row r="384" spans="1:5" x14ac:dyDescent="0.25">
      <c r="A384" t="s">
        <v>342</v>
      </c>
      <c r="B384" t="s">
        <v>436</v>
      </c>
      <c r="C384">
        <v>1.17936117936118</v>
      </c>
      <c r="D384">
        <v>0.8</v>
      </c>
      <c r="E384">
        <v>0.78</v>
      </c>
    </row>
    <row r="385" spans="1:5" x14ac:dyDescent="0.25">
      <c r="A385" t="s">
        <v>40</v>
      </c>
      <c r="B385" t="s">
        <v>339</v>
      </c>
      <c r="C385">
        <v>1.50512820512821</v>
      </c>
      <c r="D385">
        <v>1.4</v>
      </c>
      <c r="E385">
        <v>0.8</v>
      </c>
    </row>
    <row r="386" spans="1:5" x14ac:dyDescent="0.25">
      <c r="A386" t="s">
        <v>40</v>
      </c>
      <c r="B386" t="s">
        <v>333</v>
      </c>
      <c r="C386">
        <v>1.50512820512821</v>
      </c>
      <c r="D386">
        <v>0.92</v>
      </c>
      <c r="E386">
        <v>1.04</v>
      </c>
    </row>
    <row r="387" spans="1:5" x14ac:dyDescent="0.25">
      <c r="A387" t="s">
        <v>40</v>
      </c>
      <c r="B387" t="s">
        <v>238</v>
      </c>
      <c r="C387">
        <v>1.50512820512821</v>
      </c>
      <c r="D387">
        <v>0.84</v>
      </c>
      <c r="E387">
        <v>1.25</v>
      </c>
    </row>
    <row r="388" spans="1:5" x14ac:dyDescent="0.25">
      <c r="A388" t="s">
        <v>40</v>
      </c>
      <c r="B388" t="s">
        <v>320</v>
      </c>
      <c r="C388">
        <v>1.50512820512821</v>
      </c>
      <c r="D388">
        <v>1.68</v>
      </c>
      <c r="E388">
        <v>0.54</v>
      </c>
    </row>
    <row r="389" spans="1:5" x14ac:dyDescent="0.25">
      <c r="A389" t="s">
        <v>40</v>
      </c>
      <c r="B389" t="s">
        <v>234</v>
      </c>
      <c r="C389">
        <v>1.50512820512821</v>
      </c>
      <c r="D389">
        <v>0.91</v>
      </c>
      <c r="E389">
        <v>1.25</v>
      </c>
    </row>
    <row r="390" spans="1:5" x14ac:dyDescent="0.25">
      <c r="A390" t="s">
        <v>40</v>
      </c>
      <c r="B390" t="s">
        <v>316</v>
      </c>
      <c r="C390">
        <v>1.50512820512821</v>
      </c>
      <c r="D390">
        <v>0.56000000000000005</v>
      </c>
      <c r="E390">
        <v>1.03</v>
      </c>
    </row>
    <row r="391" spans="1:5" x14ac:dyDescent="0.25">
      <c r="A391" t="s">
        <v>40</v>
      </c>
      <c r="B391" t="s">
        <v>335</v>
      </c>
      <c r="C391">
        <v>1.50512820512821</v>
      </c>
      <c r="D391">
        <v>0.63</v>
      </c>
      <c r="E391">
        <v>1.3</v>
      </c>
    </row>
    <row r="392" spans="1:5" x14ac:dyDescent="0.25">
      <c r="A392" t="s">
        <v>40</v>
      </c>
      <c r="B392" t="s">
        <v>332</v>
      </c>
      <c r="C392">
        <v>1.50512820512821</v>
      </c>
      <c r="D392">
        <v>1.1499999999999999</v>
      </c>
      <c r="E392">
        <v>1.03</v>
      </c>
    </row>
    <row r="393" spans="1:5" x14ac:dyDescent="0.25">
      <c r="A393" t="s">
        <v>40</v>
      </c>
      <c r="B393" t="s">
        <v>321</v>
      </c>
      <c r="C393">
        <v>1.50512820512821</v>
      </c>
      <c r="D393">
        <v>1.44</v>
      </c>
      <c r="E393">
        <v>0.71</v>
      </c>
    </row>
    <row r="394" spans="1:5" x14ac:dyDescent="0.25">
      <c r="A394" t="s">
        <v>40</v>
      </c>
      <c r="B394" t="s">
        <v>236</v>
      </c>
      <c r="C394">
        <v>1.50512820512821</v>
      </c>
      <c r="D394">
        <v>1.1499999999999999</v>
      </c>
      <c r="E394">
        <v>0.85</v>
      </c>
    </row>
    <row r="395" spans="1:5" x14ac:dyDescent="0.25">
      <c r="A395" t="s">
        <v>40</v>
      </c>
      <c r="B395" t="s">
        <v>41</v>
      </c>
      <c r="C395">
        <v>1.50512820512821</v>
      </c>
      <c r="D395">
        <v>0.77</v>
      </c>
      <c r="E395">
        <v>1.43</v>
      </c>
    </row>
    <row r="396" spans="1:5" x14ac:dyDescent="0.25">
      <c r="A396" t="s">
        <v>40</v>
      </c>
      <c r="B396" t="s">
        <v>233</v>
      </c>
      <c r="C396">
        <v>1.50512820512821</v>
      </c>
      <c r="D396">
        <v>1.25</v>
      </c>
      <c r="E396">
        <v>1.1299999999999999</v>
      </c>
    </row>
    <row r="397" spans="1:5" x14ac:dyDescent="0.25">
      <c r="A397" t="s">
        <v>40</v>
      </c>
      <c r="B397" t="s">
        <v>317</v>
      </c>
      <c r="C397">
        <v>1.50512820512821</v>
      </c>
      <c r="D397">
        <v>1.25</v>
      </c>
      <c r="E397">
        <v>1.04</v>
      </c>
    </row>
    <row r="398" spans="1:5" x14ac:dyDescent="0.25">
      <c r="A398" t="s">
        <v>40</v>
      </c>
      <c r="B398" t="s">
        <v>42</v>
      </c>
      <c r="C398">
        <v>1.50512820512821</v>
      </c>
      <c r="D398">
        <v>1.18</v>
      </c>
      <c r="E398">
        <v>0.85</v>
      </c>
    </row>
    <row r="399" spans="1:5" x14ac:dyDescent="0.25">
      <c r="A399" t="s">
        <v>40</v>
      </c>
      <c r="B399" t="s">
        <v>334</v>
      </c>
      <c r="C399">
        <v>1.50512820512821</v>
      </c>
      <c r="D399">
        <v>0.8</v>
      </c>
      <c r="E399">
        <v>1.07</v>
      </c>
    </row>
    <row r="400" spans="1:5" x14ac:dyDescent="0.25">
      <c r="A400" t="s">
        <v>40</v>
      </c>
      <c r="B400" t="s">
        <v>237</v>
      </c>
      <c r="C400">
        <v>1.50512820512821</v>
      </c>
      <c r="D400">
        <v>0.7</v>
      </c>
      <c r="E400">
        <v>1.0900000000000001</v>
      </c>
    </row>
    <row r="401" spans="1:5" x14ac:dyDescent="0.25">
      <c r="A401" t="s">
        <v>40</v>
      </c>
      <c r="B401" t="s">
        <v>232</v>
      </c>
      <c r="C401">
        <v>1.50512820512821</v>
      </c>
      <c r="D401">
        <v>0.91</v>
      </c>
      <c r="E401">
        <v>0.8</v>
      </c>
    </row>
    <row r="402" spans="1:5" x14ac:dyDescent="0.25">
      <c r="A402" t="s">
        <v>40</v>
      </c>
      <c r="B402" t="s">
        <v>319</v>
      </c>
      <c r="C402">
        <v>1.50512820512821</v>
      </c>
      <c r="D402">
        <v>1</v>
      </c>
      <c r="E402">
        <v>1.1299999999999999</v>
      </c>
    </row>
    <row r="403" spans="1:5" x14ac:dyDescent="0.25">
      <c r="A403" t="s">
        <v>40</v>
      </c>
      <c r="B403" t="s">
        <v>235</v>
      </c>
      <c r="C403">
        <v>1.50512820512821</v>
      </c>
      <c r="D403">
        <v>0.63</v>
      </c>
      <c r="E403">
        <v>0.66</v>
      </c>
    </row>
    <row r="404" spans="1:5" x14ac:dyDescent="0.25">
      <c r="A404" t="s">
        <v>40</v>
      </c>
      <c r="B404" t="s">
        <v>239</v>
      </c>
      <c r="C404">
        <v>1.50512820512821</v>
      </c>
      <c r="D404">
        <v>0.96</v>
      </c>
      <c r="E404">
        <v>1.04</v>
      </c>
    </row>
    <row r="405" spans="1:5" x14ac:dyDescent="0.25">
      <c r="A405" t="s">
        <v>40</v>
      </c>
      <c r="B405" t="s">
        <v>318</v>
      </c>
      <c r="C405">
        <v>1.50512820512821</v>
      </c>
      <c r="D405">
        <v>0.87</v>
      </c>
      <c r="E405">
        <v>0.94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tabSelected="1" topLeftCell="A94" zoomScale="80" zoomScaleNormal="80" workbookViewId="0">
      <selection activeCell="B2" sqref="B2:E405"/>
    </sheetView>
  </sheetViews>
  <sheetFormatPr defaultRowHeight="15" x14ac:dyDescent="0.25"/>
  <sheetData>
    <row r="1" spans="1:5" x14ac:dyDescent="0.25">
      <c r="A1" t="s">
        <v>336</v>
      </c>
      <c r="B1" t="s">
        <v>2</v>
      </c>
      <c r="C1" t="s">
        <v>6</v>
      </c>
      <c r="D1" t="s">
        <v>437</v>
      </c>
      <c r="E1" t="s">
        <v>5</v>
      </c>
    </row>
    <row r="2" spans="1:5" x14ac:dyDescent="0.25">
      <c r="A2" t="s">
        <v>10</v>
      </c>
      <c r="B2" t="s">
        <v>12</v>
      </c>
      <c r="C2">
        <v>1.44444444444444</v>
      </c>
      <c r="D2">
        <v>0.99</v>
      </c>
      <c r="E2">
        <v>0.88</v>
      </c>
    </row>
    <row r="3" spans="1:5" x14ac:dyDescent="0.25">
      <c r="A3" t="s">
        <v>10</v>
      </c>
      <c r="B3" t="s">
        <v>241</v>
      </c>
      <c r="C3">
        <v>1.44444444444444</v>
      </c>
      <c r="D3">
        <v>1.03</v>
      </c>
      <c r="E3">
        <v>0.88</v>
      </c>
    </row>
    <row r="4" spans="1:5" x14ac:dyDescent="0.25">
      <c r="A4" t="s">
        <v>10</v>
      </c>
      <c r="B4" t="s">
        <v>244</v>
      </c>
      <c r="C4">
        <v>1.44444444444444</v>
      </c>
      <c r="D4">
        <v>0.99</v>
      </c>
      <c r="E4">
        <v>1.33</v>
      </c>
    </row>
    <row r="5" spans="1:5" x14ac:dyDescent="0.25">
      <c r="A5" t="s">
        <v>10</v>
      </c>
      <c r="B5" t="s">
        <v>242</v>
      </c>
      <c r="C5">
        <v>1.44444444444444</v>
      </c>
      <c r="D5">
        <v>0.56999999999999995</v>
      </c>
      <c r="E5">
        <v>0.95</v>
      </c>
    </row>
    <row r="6" spans="1:5" x14ac:dyDescent="0.25">
      <c r="A6" t="s">
        <v>10</v>
      </c>
      <c r="B6" t="s">
        <v>49</v>
      </c>
      <c r="C6">
        <v>1.44444444444444</v>
      </c>
      <c r="D6">
        <v>1.07</v>
      </c>
      <c r="E6">
        <v>1.26</v>
      </c>
    </row>
    <row r="7" spans="1:5" x14ac:dyDescent="0.25">
      <c r="A7" t="s">
        <v>10</v>
      </c>
      <c r="B7" t="s">
        <v>245</v>
      </c>
      <c r="C7">
        <v>1.44444444444444</v>
      </c>
      <c r="D7">
        <v>1.49</v>
      </c>
      <c r="E7">
        <v>0.42</v>
      </c>
    </row>
    <row r="8" spans="1:5" x14ac:dyDescent="0.25">
      <c r="A8" t="s">
        <v>10</v>
      </c>
      <c r="B8" t="s">
        <v>11</v>
      </c>
      <c r="C8">
        <v>1.44444444444444</v>
      </c>
      <c r="D8">
        <v>0.76</v>
      </c>
      <c r="E8">
        <v>0.95</v>
      </c>
    </row>
    <row r="9" spans="1:5" x14ac:dyDescent="0.25">
      <c r="A9" t="s">
        <v>10</v>
      </c>
      <c r="B9" t="s">
        <v>46</v>
      </c>
      <c r="C9">
        <v>1.44444444444444</v>
      </c>
      <c r="D9">
        <v>1.1100000000000001</v>
      </c>
      <c r="E9">
        <v>1.07</v>
      </c>
    </row>
    <row r="10" spans="1:5" x14ac:dyDescent="0.25">
      <c r="A10" t="s">
        <v>10</v>
      </c>
      <c r="B10" t="s">
        <v>240</v>
      </c>
      <c r="C10">
        <v>1.44444444444444</v>
      </c>
      <c r="D10">
        <v>0.99</v>
      </c>
      <c r="E10">
        <v>0.8</v>
      </c>
    </row>
    <row r="11" spans="1:5" x14ac:dyDescent="0.25">
      <c r="A11" t="s">
        <v>10</v>
      </c>
      <c r="B11" t="s">
        <v>44</v>
      </c>
      <c r="C11">
        <v>1.44444444444444</v>
      </c>
      <c r="D11">
        <v>0.76</v>
      </c>
      <c r="E11">
        <v>0.84</v>
      </c>
    </row>
    <row r="12" spans="1:5" x14ac:dyDescent="0.25">
      <c r="A12" t="s">
        <v>10</v>
      </c>
      <c r="B12" t="s">
        <v>50</v>
      </c>
      <c r="C12">
        <v>1.44444444444444</v>
      </c>
      <c r="D12">
        <v>0.95</v>
      </c>
      <c r="E12">
        <v>0.92</v>
      </c>
    </row>
    <row r="13" spans="1:5" x14ac:dyDescent="0.25">
      <c r="A13" t="s">
        <v>10</v>
      </c>
      <c r="B13" t="s">
        <v>45</v>
      </c>
      <c r="C13">
        <v>1.44444444444444</v>
      </c>
      <c r="D13">
        <v>0.56999999999999995</v>
      </c>
      <c r="E13">
        <v>1.22</v>
      </c>
    </row>
    <row r="14" spans="1:5" x14ac:dyDescent="0.25">
      <c r="A14" t="s">
        <v>10</v>
      </c>
      <c r="B14" t="s">
        <v>43</v>
      </c>
      <c r="C14">
        <v>1.44444444444444</v>
      </c>
      <c r="D14">
        <v>0.61</v>
      </c>
      <c r="E14">
        <v>0.76</v>
      </c>
    </row>
    <row r="15" spans="1:5" x14ac:dyDescent="0.25">
      <c r="A15" t="s">
        <v>10</v>
      </c>
      <c r="B15" t="s">
        <v>247</v>
      </c>
      <c r="C15">
        <v>1.44444444444444</v>
      </c>
      <c r="D15">
        <v>1.1399999999999999</v>
      </c>
      <c r="E15">
        <v>1.37</v>
      </c>
    </row>
    <row r="16" spans="1:5" x14ac:dyDescent="0.25">
      <c r="A16" t="s">
        <v>10</v>
      </c>
      <c r="B16" t="s">
        <v>246</v>
      </c>
      <c r="C16">
        <v>1.44444444444444</v>
      </c>
      <c r="D16">
        <v>0.8</v>
      </c>
      <c r="E16">
        <v>1.22</v>
      </c>
    </row>
    <row r="17" spans="1:5" x14ac:dyDescent="0.25">
      <c r="A17" t="s">
        <v>10</v>
      </c>
      <c r="B17" t="s">
        <v>243</v>
      </c>
      <c r="C17">
        <v>1.44444444444444</v>
      </c>
      <c r="D17">
        <v>0.99</v>
      </c>
      <c r="E17">
        <v>0.8</v>
      </c>
    </row>
    <row r="18" spans="1:5" x14ac:dyDescent="0.25">
      <c r="A18" t="s">
        <v>10</v>
      </c>
      <c r="B18" t="s">
        <v>47</v>
      </c>
      <c r="C18">
        <v>1.44444444444444</v>
      </c>
      <c r="D18">
        <v>0.88</v>
      </c>
      <c r="E18">
        <v>1.1399999999999999</v>
      </c>
    </row>
    <row r="19" spans="1:5" x14ac:dyDescent="0.25">
      <c r="A19" t="s">
        <v>10</v>
      </c>
      <c r="B19" t="s">
        <v>48</v>
      </c>
      <c r="C19">
        <v>1.44444444444444</v>
      </c>
      <c r="D19">
        <v>1.1399999999999999</v>
      </c>
      <c r="E19">
        <v>1.18</v>
      </c>
    </row>
    <row r="20" spans="1:5" x14ac:dyDescent="0.25">
      <c r="A20" t="s">
        <v>13</v>
      </c>
      <c r="B20" t="s">
        <v>58</v>
      </c>
      <c r="C20">
        <v>1.3501805054151601</v>
      </c>
      <c r="D20">
        <v>0.49</v>
      </c>
      <c r="E20">
        <v>0.89</v>
      </c>
    </row>
    <row r="21" spans="1:5" x14ac:dyDescent="0.25">
      <c r="A21" t="s">
        <v>13</v>
      </c>
      <c r="B21" t="s">
        <v>248</v>
      </c>
      <c r="C21">
        <v>1.3501805054151601</v>
      </c>
      <c r="D21">
        <v>1.26</v>
      </c>
      <c r="E21">
        <v>0.8</v>
      </c>
    </row>
    <row r="22" spans="1:5" x14ac:dyDescent="0.25">
      <c r="A22" t="s">
        <v>13</v>
      </c>
      <c r="B22" t="s">
        <v>56</v>
      </c>
      <c r="C22">
        <v>1.3501805054151601</v>
      </c>
      <c r="D22">
        <v>0.45</v>
      </c>
      <c r="E22">
        <v>1.18</v>
      </c>
    </row>
    <row r="23" spans="1:5" x14ac:dyDescent="0.25">
      <c r="A23" t="s">
        <v>13</v>
      </c>
      <c r="B23" t="s">
        <v>51</v>
      </c>
      <c r="C23">
        <v>1.3501805054151601</v>
      </c>
      <c r="D23">
        <v>1.22</v>
      </c>
      <c r="E23">
        <v>0.95</v>
      </c>
    </row>
    <row r="24" spans="1:5" x14ac:dyDescent="0.25">
      <c r="A24" t="s">
        <v>13</v>
      </c>
      <c r="B24" t="s">
        <v>250</v>
      </c>
      <c r="C24">
        <v>1.3501805054151601</v>
      </c>
      <c r="D24">
        <v>1.1000000000000001</v>
      </c>
      <c r="E24">
        <v>1.1000000000000001</v>
      </c>
    </row>
    <row r="25" spans="1:5" x14ac:dyDescent="0.25">
      <c r="A25" t="s">
        <v>13</v>
      </c>
      <c r="B25" t="s">
        <v>53</v>
      </c>
      <c r="C25">
        <v>1.3501805054151601</v>
      </c>
      <c r="D25">
        <v>0.53</v>
      </c>
      <c r="E25">
        <v>1.1000000000000001</v>
      </c>
    </row>
    <row r="26" spans="1:5" x14ac:dyDescent="0.25">
      <c r="A26" t="s">
        <v>13</v>
      </c>
      <c r="B26" t="s">
        <v>249</v>
      </c>
      <c r="C26">
        <v>1.3501805054151601</v>
      </c>
      <c r="D26">
        <v>0.61</v>
      </c>
      <c r="E26">
        <v>0.96</v>
      </c>
    </row>
    <row r="27" spans="1:5" x14ac:dyDescent="0.25">
      <c r="A27" t="s">
        <v>13</v>
      </c>
      <c r="B27" t="s">
        <v>54</v>
      </c>
      <c r="C27">
        <v>1.3501805054151601</v>
      </c>
      <c r="D27">
        <v>0.69</v>
      </c>
      <c r="E27">
        <v>0.93</v>
      </c>
    </row>
    <row r="28" spans="1:5" x14ac:dyDescent="0.25">
      <c r="A28" t="s">
        <v>13</v>
      </c>
      <c r="B28" t="s">
        <v>55</v>
      </c>
      <c r="C28">
        <v>1.3501805054151601</v>
      </c>
      <c r="D28">
        <v>0.72</v>
      </c>
      <c r="E28">
        <v>1.1000000000000001</v>
      </c>
    </row>
    <row r="29" spans="1:5" x14ac:dyDescent="0.25">
      <c r="A29" t="s">
        <v>13</v>
      </c>
      <c r="B29" t="s">
        <v>15</v>
      </c>
      <c r="C29">
        <v>1.3501805054151601</v>
      </c>
      <c r="D29">
        <v>0.73</v>
      </c>
      <c r="E29">
        <v>0.56999999999999995</v>
      </c>
    </row>
    <row r="30" spans="1:5" x14ac:dyDescent="0.25">
      <c r="A30" t="s">
        <v>13</v>
      </c>
      <c r="B30" t="s">
        <v>52</v>
      </c>
      <c r="C30">
        <v>1.3501805054151601</v>
      </c>
      <c r="D30">
        <v>0.77</v>
      </c>
      <c r="E30">
        <v>1.1000000000000001</v>
      </c>
    </row>
    <row r="31" spans="1:5" x14ac:dyDescent="0.25">
      <c r="A31" t="s">
        <v>13</v>
      </c>
      <c r="B31" t="s">
        <v>62</v>
      </c>
      <c r="C31">
        <v>1.3501805054151601</v>
      </c>
      <c r="D31">
        <v>1.1399999999999999</v>
      </c>
      <c r="E31">
        <v>1.18</v>
      </c>
    </row>
    <row r="32" spans="1:5" x14ac:dyDescent="0.25">
      <c r="A32" t="s">
        <v>13</v>
      </c>
      <c r="B32" t="s">
        <v>60</v>
      </c>
      <c r="C32">
        <v>1.3501805054151601</v>
      </c>
      <c r="D32">
        <v>1.1399999999999999</v>
      </c>
      <c r="E32">
        <v>0.56999999999999995</v>
      </c>
    </row>
    <row r="33" spans="1:5" x14ac:dyDescent="0.25">
      <c r="A33" t="s">
        <v>13</v>
      </c>
      <c r="B33" t="s">
        <v>251</v>
      </c>
      <c r="C33">
        <v>1.3501805054151601</v>
      </c>
      <c r="D33">
        <v>0.37</v>
      </c>
      <c r="E33">
        <v>1.91</v>
      </c>
    </row>
    <row r="34" spans="1:5" x14ac:dyDescent="0.25">
      <c r="A34" t="s">
        <v>13</v>
      </c>
      <c r="B34" t="s">
        <v>61</v>
      </c>
      <c r="C34">
        <v>1.3501805054151601</v>
      </c>
      <c r="D34">
        <v>1.03</v>
      </c>
      <c r="E34">
        <v>1.07</v>
      </c>
    </row>
    <row r="35" spans="1:5" x14ac:dyDescent="0.25">
      <c r="A35" t="s">
        <v>13</v>
      </c>
      <c r="B35" t="s">
        <v>14</v>
      </c>
      <c r="C35">
        <v>1.3501805054151601</v>
      </c>
      <c r="D35">
        <v>0.69</v>
      </c>
      <c r="E35">
        <v>0.85</v>
      </c>
    </row>
    <row r="36" spans="1:5" x14ac:dyDescent="0.25">
      <c r="A36" t="s">
        <v>13</v>
      </c>
      <c r="B36" t="s">
        <v>57</v>
      </c>
      <c r="C36">
        <v>1.3501805054151601</v>
      </c>
      <c r="D36">
        <v>0.76</v>
      </c>
      <c r="E36">
        <v>1.03</v>
      </c>
    </row>
    <row r="37" spans="1:5" x14ac:dyDescent="0.25">
      <c r="A37" t="s">
        <v>13</v>
      </c>
      <c r="B37" t="s">
        <v>59</v>
      </c>
      <c r="C37">
        <v>1.3501805054151601</v>
      </c>
      <c r="D37">
        <v>1.03</v>
      </c>
      <c r="E37">
        <v>0.72</v>
      </c>
    </row>
    <row r="38" spans="1:5" x14ac:dyDescent="0.25">
      <c r="A38" t="s">
        <v>16</v>
      </c>
      <c r="B38" t="s">
        <v>63</v>
      </c>
      <c r="C38">
        <v>1.2971014492753601</v>
      </c>
      <c r="D38">
        <v>1.01</v>
      </c>
      <c r="E38">
        <v>0.88</v>
      </c>
    </row>
    <row r="39" spans="1:5" x14ac:dyDescent="0.25">
      <c r="A39" t="s">
        <v>16</v>
      </c>
      <c r="B39" t="s">
        <v>20</v>
      </c>
      <c r="C39">
        <v>1.2971014492753601</v>
      </c>
      <c r="D39">
        <v>0.47</v>
      </c>
      <c r="E39">
        <v>1.29</v>
      </c>
    </row>
    <row r="40" spans="1:5" x14ac:dyDescent="0.25">
      <c r="A40" t="s">
        <v>16</v>
      </c>
      <c r="B40" t="s">
        <v>253</v>
      </c>
      <c r="C40">
        <v>1.2971014492753601</v>
      </c>
      <c r="D40">
        <v>1.24</v>
      </c>
      <c r="E40">
        <v>1.24</v>
      </c>
    </row>
    <row r="41" spans="1:5" x14ac:dyDescent="0.25">
      <c r="A41" t="s">
        <v>16</v>
      </c>
      <c r="B41" t="s">
        <v>65</v>
      </c>
      <c r="C41">
        <v>1.2971014492753601</v>
      </c>
      <c r="D41">
        <v>0.6</v>
      </c>
      <c r="E41">
        <v>0.88</v>
      </c>
    </row>
    <row r="42" spans="1:5" x14ac:dyDescent="0.25">
      <c r="A42" t="s">
        <v>16</v>
      </c>
      <c r="B42" t="s">
        <v>66</v>
      </c>
      <c r="C42">
        <v>1.2971014492753601</v>
      </c>
      <c r="D42">
        <v>0.84</v>
      </c>
      <c r="E42">
        <v>0.92</v>
      </c>
    </row>
    <row r="43" spans="1:5" x14ac:dyDescent="0.25">
      <c r="A43" t="s">
        <v>16</v>
      </c>
      <c r="B43" t="s">
        <v>17</v>
      </c>
      <c r="C43">
        <v>1.2971014492753601</v>
      </c>
      <c r="D43">
        <v>1.25</v>
      </c>
      <c r="E43">
        <v>0.76</v>
      </c>
    </row>
    <row r="44" spans="1:5" x14ac:dyDescent="0.25">
      <c r="A44" t="s">
        <v>16</v>
      </c>
      <c r="B44" t="s">
        <v>322</v>
      </c>
      <c r="C44">
        <v>1.2971014492753601</v>
      </c>
      <c r="D44">
        <v>1.17</v>
      </c>
      <c r="E44">
        <v>1.01</v>
      </c>
    </row>
    <row r="45" spans="1:5" x14ac:dyDescent="0.25">
      <c r="A45" t="s">
        <v>16</v>
      </c>
      <c r="B45" t="s">
        <v>67</v>
      </c>
      <c r="C45">
        <v>1.2971014492753601</v>
      </c>
      <c r="D45">
        <v>0.9</v>
      </c>
      <c r="E45">
        <v>1.1599999999999999</v>
      </c>
    </row>
    <row r="46" spans="1:5" x14ac:dyDescent="0.25">
      <c r="A46" t="s">
        <v>16</v>
      </c>
      <c r="B46" t="s">
        <v>252</v>
      </c>
      <c r="C46">
        <v>1.2971014492753601</v>
      </c>
      <c r="D46">
        <v>0.8</v>
      </c>
      <c r="E46">
        <v>1.1299999999999999</v>
      </c>
    </row>
    <row r="47" spans="1:5" x14ac:dyDescent="0.25">
      <c r="A47" t="s">
        <v>16</v>
      </c>
      <c r="B47" t="s">
        <v>254</v>
      </c>
      <c r="C47">
        <v>1.2971014492753601</v>
      </c>
      <c r="D47">
        <v>0.97</v>
      </c>
      <c r="E47">
        <v>0.52</v>
      </c>
    </row>
    <row r="48" spans="1:5" x14ac:dyDescent="0.25">
      <c r="A48" t="s">
        <v>16</v>
      </c>
      <c r="B48" t="s">
        <v>255</v>
      </c>
      <c r="C48">
        <v>1.2971014492753601</v>
      </c>
      <c r="D48">
        <v>1.2</v>
      </c>
      <c r="E48">
        <v>0.99</v>
      </c>
    </row>
    <row r="49" spans="1:5" x14ac:dyDescent="0.25">
      <c r="A49" t="s">
        <v>16</v>
      </c>
      <c r="B49" t="s">
        <v>64</v>
      </c>
      <c r="C49">
        <v>1.2971014492753601</v>
      </c>
      <c r="D49">
        <v>0.86</v>
      </c>
      <c r="E49">
        <v>0.94</v>
      </c>
    </row>
    <row r="50" spans="1:5" x14ac:dyDescent="0.25">
      <c r="A50" t="s">
        <v>16</v>
      </c>
      <c r="B50" t="s">
        <v>323</v>
      </c>
      <c r="C50">
        <v>1.2971014492753601</v>
      </c>
      <c r="D50">
        <v>0.64</v>
      </c>
      <c r="E50">
        <v>0.9</v>
      </c>
    </row>
    <row r="51" spans="1:5" x14ac:dyDescent="0.25">
      <c r="A51" t="s">
        <v>16</v>
      </c>
      <c r="B51" t="s">
        <v>18</v>
      </c>
      <c r="C51">
        <v>1.2971014492753601</v>
      </c>
      <c r="D51">
        <v>0.51</v>
      </c>
      <c r="E51">
        <v>0.64</v>
      </c>
    </row>
    <row r="52" spans="1:5" x14ac:dyDescent="0.25">
      <c r="A52" t="s">
        <v>16</v>
      </c>
      <c r="B52" t="s">
        <v>256</v>
      </c>
      <c r="C52">
        <v>1.2971014492753601</v>
      </c>
      <c r="D52">
        <v>0.51</v>
      </c>
      <c r="E52">
        <v>0.87</v>
      </c>
    </row>
    <row r="53" spans="1:5" x14ac:dyDescent="0.25">
      <c r="A53" t="s">
        <v>16</v>
      </c>
      <c r="B53" t="s">
        <v>257</v>
      </c>
      <c r="C53">
        <v>1.2971014492753601</v>
      </c>
      <c r="D53">
        <v>0.46</v>
      </c>
      <c r="E53">
        <v>1.47</v>
      </c>
    </row>
    <row r="54" spans="1:5" x14ac:dyDescent="0.25">
      <c r="A54" t="s">
        <v>16</v>
      </c>
      <c r="B54" t="s">
        <v>68</v>
      </c>
      <c r="C54">
        <v>1.2971014492753601</v>
      </c>
      <c r="D54">
        <v>0.99</v>
      </c>
      <c r="E54">
        <v>1.03</v>
      </c>
    </row>
    <row r="55" spans="1:5" x14ac:dyDescent="0.25">
      <c r="A55" t="s">
        <v>16</v>
      </c>
      <c r="B55" t="s">
        <v>19</v>
      </c>
      <c r="C55">
        <v>1.2971014492753601</v>
      </c>
      <c r="D55">
        <v>0.52</v>
      </c>
      <c r="E55">
        <v>1.41</v>
      </c>
    </row>
    <row r="56" spans="1:5" x14ac:dyDescent="0.25">
      <c r="A56" t="s">
        <v>69</v>
      </c>
      <c r="B56" t="s">
        <v>324</v>
      </c>
      <c r="C56">
        <v>1.3145400593471801</v>
      </c>
      <c r="D56">
        <v>1.19</v>
      </c>
      <c r="E56">
        <v>0.75</v>
      </c>
    </row>
    <row r="57" spans="1:5" x14ac:dyDescent="0.25">
      <c r="A57" t="s">
        <v>69</v>
      </c>
      <c r="B57" t="s">
        <v>351</v>
      </c>
      <c r="C57">
        <v>1.3145400593471801</v>
      </c>
      <c r="D57">
        <v>0.97</v>
      </c>
      <c r="E57">
        <v>0.66</v>
      </c>
    </row>
    <row r="58" spans="1:5" x14ac:dyDescent="0.25">
      <c r="A58" t="s">
        <v>69</v>
      </c>
      <c r="B58" t="s">
        <v>73</v>
      </c>
      <c r="C58">
        <v>1.3145400593471801</v>
      </c>
      <c r="D58">
        <v>0.75</v>
      </c>
      <c r="E58">
        <v>0.88</v>
      </c>
    </row>
    <row r="59" spans="1:5" x14ac:dyDescent="0.25">
      <c r="A59" t="s">
        <v>69</v>
      </c>
      <c r="B59" t="s">
        <v>75</v>
      </c>
      <c r="C59">
        <v>1.3145400593471801</v>
      </c>
      <c r="D59">
        <v>0.75</v>
      </c>
      <c r="E59">
        <v>1.19</v>
      </c>
    </row>
    <row r="60" spans="1:5" x14ac:dyDescent="0.25">
      <c r="A60" t="s">
        <v>69</v>
      </c>
      <c r="B60" t="s">
        <v>77</v>
      </c>
      <c r="C60">
        <v>1.3145400593471801</v>
      </c>
      <c r="D60">
        <v>1.06</v>
      </c>
      <c r="E60">
        <v>0.66</v>
      </c>
    </row>
    <row r="61" spans="1:5" x14ac:dyDescent="0.25">
      <c r="A61" t="s">
        <v>69</v>
      </c>
      <c r="B61" t="s">
        <v>263</v>
      </c>
      <c r="C61">
        <v>1.3145400593471801</v>
      </c>
      <c r="D61">
        <v>0.84</v>
      </c>
      <c r="E61">
        <v>1.36</v>
      </c>
    </row>
    <row r="62" spans="1:5" x14ac:dyDescent="0.25">
      <c r="A62" t="s">
        <v>69</v>
      </c>
      <c r="B62" t="s">
        <v>381</v>
      </c>
      <c r="C62">
        <v>1.3145400593471801</v>
      </c>
      <c r="D62">
        <v>1.03</v>
      </c>
      <c r="E62">
        <v>0.7</v>
      </c>
    </row>
    <row r="63" spans="1:5" x14ac:dyDescent="0.25">
      <c r="A63" t="s">
        <v>69</v>
      </c>
      <c r="B63" t="s">
        <v>76</v>
      </c>
      <c r="C63">
        <v>1.3145400593471801</v>
      </c>
      <c r="D63">
        <v>0.71</v>
      </c>
      <c r="E63">
        <v>0.93</v>
      </c>
    </row>
    <row r="64" spans="1:5" x14ac:dyDescent="0.25">
      <c r="A64" t="s">
        <v>69</v>
      </c>
      <c r="B64" t="s">
        <v>72</v>
      </c>
      <c r="C64">
        <v>1.3145400593471801</v>
      </c>
      <c r="D64">
        <v>1.24</v>
      </c>
      <c r="E64">
        <v>1.46</v>
      </c>
    </row>
    <row r="65" spans="1:5" x14ac:dyDescent="0.25">
      <c r="A65" t="s">
        <v>69</v>
      </c>
      <c r="B65" t="s">
        <v>78</v>
      </c>
      <c r="C65">
        <v>1.3145400593471801</v>
      </c>
      <c r="D65">
        <v>1.37</v>
      </c>
      <c r="E65">
        <v>0.75</v>
      </c>
    </row>
    <row r="66" spans="1:5" x14ac:dyDescent="0.25">
      <c r="A66" t="s">
        <v>69</v>
      </c>
      <c r="B66" t="s">
        <v>260</v>
      </c>
      <c r="C66">
        <v>1.3145400593471801</v>
      </c>
      <c r="D66">
        <v>1.41</v>
      </c>
      <c r="E66">
        <v>0.89</v>
      </c>
    </row>
    <row r="67" spans="1:5" x14ac:dyDescent="0.25">
      <c r="A67" t="s">
        <v>69</v>
      </c>
      <c r="B67" t="s">
        <v>262</v>
      </c>
      <c r="C67">
        <v>1.3145400593471801</v>
      </c>
      <c r="D67">
        <v>1.5</v>
      </c>
      <c r="E67">
        <v>0.4</v>
      </c>
    </row>
    <row r="68" spans="1:5" x14ac:dyDescent="0.25">
      <c r="A68" t="s">
        <v>69</v>
      </c>
      <c r="B68" t="s">
        <v>261</v>
      </c>
      <c r="C68">
        <v>1.3145400593471801</v>
      </c>
      <c r="D68">
        <v>1.32</v>
      </c>
      <c r="E68">
        <v>0.62</v>
      </c>
    </row>
    <row r="69" spans="1:5" x14ac:dyDescent="0.25">
      <c r="A69" t="s">
        <v>69</v>
      </c>
      <c r="B69" t="s">
        <v>325</v>
      </c>
      <c r="C69">
        <v>1.3145400593471801</v>
      </c>
      <c r="D69">
        <v>0.62</v>
      </c>
      <c r="E69">
        <v>1.19</v>
      </c>
    </row>
    <row r="70" spans="1:5" x14ac:dyDescent="0.25">
      <c r="A70" t="s">
        <v>69</v>
      </c>
      <c r="B70" t="s">
        <v>258</v>
      </c>
      <c r="C70">
        <v>1.3145400593471801</v>
      </c>
      <c r="D70">
        <v>0.31</v>
      </c>
      <c r="E70">
        <v>1.55</v>
      </c>
    </row>
    <row r="71" spans="1:5" x14ac:dyDescent="0.25">
      <c r="A71" t="s">
        <v>69</v>
      </c>
      <c r="B71" t="s">
        <v>79</v>
      </c>
      <c r="C71">
        <v>1.3145400593471801</v>
      </c>
      <c r="D71">
        <v>0.84</v>
      </c>
      <c r="E71">
        <v>1.68</v>
      </c>
    </row>
    <row r="72" spans="1:5" x14ac:dyDescent="0.25">
      <c r="A72" t="s">
        <v>69</v>
      </c>
      <c r="B72" t="s">
        <v>259</v>
      </c>
      <c r="C72">
        <v>1.3145400593471801</v>
      </c>
      <c r="D72">
        <v>1.24</v>
      </c>
      <c r="E72">
        <v>0.88</v>
      </c>
    </row>
    <row r="73" spans="1:5" x14ac:dyDescent="0.25">
      <c r="A73" t="s">
        <v>69</v>
      </c>
      <c r="B73" t="s">
        <v>71</v>
      </c>
      <c r="C73">
        <v>1.3145400593471801</v>
      </c>
      <c r="D73">
        <v>0.79</v>
      </c>
      <c r="E73">
        <v>1.37</v>
      </c>
    </row>
    <row r="74" spans="1:5" x14ac:dyDescent="0.25">
      <c r="A74" t="s">
        <v>69</v>
      </c>
      <c r="B74" t="s">
        <v>74</v>
      </c>
      <c r="C74">
        <v>1.3145400593471801</v>
      </c>
      <c r="D74">
        <v>1.1499999999999999</v>
      </c>
      <c r="E74">
        <v>1.02</v>
      </c>
    </row>
    <row r="75" spans="1:5" x14ac:dyDescent="0.25">
      <c r="A75" t="s">
        <v>69</v>
      </c>
      <c r="B75" t="s">
        <v>70</v>
      </c>
      <c r="C75">
        <v>1.3145400593471801</v>
      </c>
      <c r="D75">
        <v>0.66</v>
      </c>
      <c r="E75">
        <v>1.06</v>
      </c>
    </row>
    <row r="76" spans="1:5" x14ac:dyDescent="0.25">
      <c r="A76" t="s">
        <v>80</v>
      </c>
      <c r="B76" t="s">
        <v>97</v>
      </c>
      <c r="C76">
        <v>1.0408163265306101</v>
      </c>
      <c r="D76">
        <v>0.99</v>
      </c>
      <c r="E76">
        <v>0.99</v>
      </c>
    </row>
    <row r="77" spans="1:5" x14ac:dyDescent="0.25">
      <c r="A77" t="s">
        <v>80</v>
      </c>
      <c r="B77" t="s">
        <v>82</v>
      </c>
      <c r="C77">
        <v>1.0408163265306101</v>
      </c>
      <c r="D77">
        <v>0.63</v>
      </c>
      <c r="E77">
        <v>0.7</v>
      </c>
    </row>
    <row r="78" spans="1:5" x14ac:dyDescent="0.25">
      <c r="A78" t="s">
        <v>80</v>
      </c>
      <c r="B78" t="s">
        <v>83</v>
      </c>
      <c r="C78">
        <v>1.0408163265306101</v>
      </c>
      <c r="D78">
        <v>0.99</v>
      </c>
      <c r="E78">
        <v>0.92</v>
      </c>
    </row>
    <row r="79" spans="1:5" x14ac:dyDescent="0.25">
      <c r="A79" t="s">
        <v>80</v>
      </c>
      <c r="B79" t="s">
        <v>85</v>
      </c>
      <c r="C79">
        <v>1.0408163265306101</v>
      </c>
      <c r="D79">
        <v>1.1599999999999999</v>
      </c>
      <c r="E79">
        <v>0.78</v>
      </c>
    </row>
    <row r="80" spans="1:5" x14ac:dyDescent="0.25">
      <c r="A80" t="s">
        <v>80</v>
      </c>
      <c r="B80" t="s">
        <v>359</v>
      </c>
      <c r="C80">
        <v>1.0408163265306101</v>
      </c>
      <c r="D80">
        <v>1.36</v>
      </c>
      <c r="E80">
        <v>0.77</v>
      </c>
    </row>
    <row r="81" spans="1:5" x14ac:dyDescent="0.25">
      <c r="A81" t="s">
        <v>80</v>
      </c>
      <c r="B81" t="s">
        <v>87</v>
      </c>
      <c r="C81">
        <v>1.0408163265306101</v>
      </c>
      <c r="D81">
        <v>0.99</v>
      </c>
      <c r="E81">
        <v>1.34</v>
      </c>
    </row>
    <row r="82" spans="1:5" x14ac:dyDescent="0.25">
      <c r="A82" t="s">
        <v>80</v>
      </c>
      <c r="B82" t="s">
        <v>89</v>
      </c>
      <c r="C82">
        <v>1.0408163265306101</v>
      </c>
      <c r="D82">
        <v>1.02</v>
      </c>
      <c r="E82">
        <v>0.81</v>
      </c>
    </row>
    <row r="83" spans="1:5" x14ac:dyDescent="0.25">
      <c r="A83" t="s">
        <v>80</v>
      </c>
      <c r="B83" t="s">
        <v>369</v>
      </c>
      <c r="C83">
        <v>1.0408163265306101</v>
      </c>
      <c r="D83">
        <v>0.67</v>
      </c>
      <c r="E83">
        <v>1.37</v>
      </c>
    </row>
    <row r="84" spans="1:5" x14ac:dyDescent="0.25">
      <c r="A84" t="s">
        <v>80</v>
      </c>
      <c r="B84" t="s">
        <v>91</v>
      </c>
      <c r="C84">
        <v>1.0408163265306101</v>
      </c>
      <c r="D84">
        <v>0.56000000000000005</v>
      </c>
      <c r="E84">
        <v>1.1299999999999999</v>
      </c>
    </row>
    <row r="85" spans="1:5" x14ac:dyDescent="0.25">
      <c r="A85" t="s">
        <v>80</v>
      </c>
      <c r="B85" t="s">
        <v>96</v>
      </c>
      <c r="C85">
        <v>1.0408163265306101</v>
      </c>
      <c r="D85">
        <v>0.74</v>
      </c>
      <c r="E85">
        <v>1.69</v>
      </c>
    </row>
    <row r="86" spans="1:5" x14ac:dyDescent="0.25">
      <c r="A86" t="s">
        <v>80</v>
      </c>
      <c r="B86" t="s">
        <v>86</v>
      </c>
      <c r="C86">
        <v>1.0408163265306101</v>
      </c>
      <c r="D86">
        <v>0.55000000000000004</v>
      </c>
      <c r="E86">
        <v>0.96</v>
      </c>
    </row>
    <row r="87" spans="1:5" x14ac:dyDescent="0.25">
      <c r="A87" t="s">
        <v>80</v>
      </c>
      <c r="B87" t="s">
        <v>81</v>
      </c>
      <c r="C87">
        <v>1.0408163265306101</v>
      </c>
      <c r="D87">
        <v>0.88</v>
      </c>
      <c r="E87">
        <v>0.99</v>
      </c>
    </row>
    <row r="88" spans="1:5" x14ac:dyDescent="0.25">
      <c r="A88" t="s">
        <v>80</v>
      </c>
      <c r="B88" t="s">
        <v>94</v>
      </c>
      <c r="C88">
        <v>1.0408163265306101</v>
      </c>
      <c r="D88">
        <v>0.81</v>
      </c>
      <c r="E88">
        <v>0.81</v>
      </c>
    </row>
    <row r="89" spans="1:5" x14ac:dyDescent="0.25">
      <c r="A89" t="s">
        <v>80</v>
      </c>
      <c r="B89" t="s">
        <v>90</v>
      </c>
      <c r="C89">
        <v>1.0408163265306101</v>
      </c>
      <c r="D89">
        <v>1.25</v>
      </c>
      <c r="E89">
        <v>0.7</v>
      </c>
    </row>
    <row r="90" spans="1:5" x14ac:dyDescent="0.25">
      <c r="A90" t="s">
        <v>80</v>
      </c>
      <c r="B90" t="s">
        <v>93</v>
      </c>
      <c r="C90">
        <v>1.0408163265306101</v>
      </c>
      <c r="D90">
        <v>0.56000000000000005</v>
      </c>
      <c r="E90">
        <v>0.74</v>
      </c>
    </row>
    <row r="91" spans="1:5" x14ac:dyDescent="0.25">
      <c r="A91" t="s">
        <v>80</v>
      </c>
      <c r="B91" t="s">
        <v>88</v>
      </c>
      <c r="C91">
        <v>1.0408163265306101</v>
      </c>
      <c r="D91">
        <v>0.96</v>
      </c>
      <c r="E91">
        <v>1.1399999999999999</v>
      </c>
    </row>
    <row r="92" spans="1:5" x14ac:dyDescent="0.25">
      <c r="A92" t="s">
        <v>80</v>
      </c>
      <c r="B92" t="s">
        <v>410</v>
      </c>
      <c r="C92">
        <v>1.0408163265306101</v>
      </c>
      <c r="D92">
        <v>0.88</v>
      </c>
      <c r="E92">
        <v>0.99</v>
      </c>
    </row>
    <row r="93" spans="1:5" x14ac:dyDescent="0.25">
      <c r="A93" t="s">
        <v>80</v>
      </c>
      <c r="B93" t="s">
        <v>412</v>
      </c>
      <c r="C93">
        <v>1.0408163265306101</v>
      </c>
      <c r="D93">
        <v>0.88</v>
      </c>
      <c r="E93">
        <v>0.95</v>
      </c>
    </row>
    <row r="94" spans="1:5" x14ac:dyDescent="0.25">
      <c r="A94" t="s">
        <v>80</v>
      </c>
      <c r="B94" t="s">
        <v>92</v>
      </c>
      <c r="C94">
        <v>1.0408163265306101</v>
      </c>
      <c r="D94">
        <v>0.66</v>
      </c>
      <c r="E94">
        <v>0.93</v>
      </c>
    </row>
    <row r="95" spans="1:5" x14ac:dyDescent="0.25">
      <c r="A95" t="s">
        <v>80</v>
      </c>
      <c r="B95" t="s">
        <v>416</v>
      </c>
      <c r="C95">
        <v>1.0408163265306101</v>
      </c>
      <c r="D95">
        <v>0.55000000000000004</v>
      </c>
      <c r="E95">
        <v>1.51</v>
      </c>
    </row>
    <row r="96" spans="1:5" x14ac:dyDescent="0.25">
      <c r="A96" t="s">
        <v>80</v>
      </c>
      <c r="B96" t="s">
        <v>84</v>
      </c>
      <c r="C96">
        <v>1.0408163265306101</v>
      </c>
      <c r="D96">
        <v>0.7</v>
      </c>
      <c r="E96">
        <v>0.88</v>
      </c>
    </row>
    <row r="97" spans="1:5" x14ac:dyDescent="0.25">
      <c r="A97" t="s">
        <v>80</v>
      </c>
      <c r="B97" t="s">
        <v>98</v>
      </c>
      <c r="C97">
        <v>1.0408163265306101</v>
      </c>
      <c r="D97">
        <v>1.07</v>
      </c>
      <c r="E97">
        <v>0.77</v>
      </c>
    </row>
    <row r="98" spans="1:5" x14ac:dyDescent="0.25">
      <c r="A98" t="s">
        <v>80</v>
      </c>
      <c r="B98" t="s">
        <v>95</v>
      </c>
      <c r="C98">
        <v>1.0408163265306101</v>
      </c>
      <c r="D98">
        <v>0.67</v>
      </c>
      <c r="E98">
        <v>0.63</v>
      </c>
    </row>
    <row r="99" spans="1:5" x14ac:dyDescent="0.25">
      <c r="A99" t="s">
        <v>80</v>
      </c>
      <c r="B99" t="s">
        <v>435</v>
      </c>
      <c r="C99">
        <v>1.0408163265306101</v>
      </c>
      <c r="D99">
        <v>0.7</v>
      </c>
      <c r="E99">
        <v>1.51</v>
      </c>
    </row>
    <row r="100" spans="1:5" x14ac:dyDescent="0.25">
      <c r="A100" t="s">
        <v>99</v>
      </c>
      <c r="B100" t="s">
        <v>100</v>
      </c>
      <c r="C100">
        <v>1.2774674115456199</v>
      </c>
      <c r="D100">
        <v>0.74</v>
      </c>
      <c r="E100">
        <v>1.05</v>
      </c>
    </row>
    <row r="101" spans="1:5" x14ac:dyDescent="0.25">
      <c r="A101" t="s">
        <v>99</v>
      </c>
      <c r="B101" t="s">
        <v>102</v>
      </c>
      <c r="C101">
        <v>1.2774674115456199</v>
      </c>
      <c r="D101">
        <v>1.05</v>
      </c>
      <c r="E101">
        <v>1.42</v>
      </c>
    </row>
    <row r="102" spans="1:5" x14ac:dyDescent="0.25">
      <c r="A102" t="s">
        <v>99</v>
      </c>
      <c r="B102" t="s">
        <v>111</v>
      </c>
      <c r="C102">
        <v>1.2774674115456199</v>
      </c>
      <c r="D102">
        <v>0.97</v>
      </c>
      <c r="E102">
        <v>0.62</v>
      </c>
    </row>
    <row r="103" spans="1:5" x14ac:dyDescent="0.25">
      <c r="A103" t="s">
        <v>99</v>
      </c>
      <c r="B103" t="s">
        <v>104</v>
      </c>
      <c r="C103">
        <v>1.2774674115456199</v>
      </c>
      <c r="D103">
        <v>0.57999999999999996</v>
      </c>
      <c r="E103">
        <v>1.25</v>
      </c>
    </row>
    <row r="104" spans="1:5" x14ac:dyDescent="0.25">
      <c r="A104" t="s">
        <v>99</v>
      </c>
      <c r="B104" t="s">
        <v>106</v>
      </c>
      <c r="C104">
        <v>1.2774674115456199</v>
      </c>
      <c r="D104">
        <v>0.98</v>
      </c>
      <c r="E104">
        <v>0.91</v>
      </c>
    </row>
    <row r="105" spans="1:5" x14ac:dyDescent="0.25">
      <c r="A105" t="s">
        <v>99</v>
      </c>
      <c r="B105" t="s">
        <v>105</v>
      </c>
      <c r="C105">
        <v>1.2774674115456199</v>
      </c>
      <c r="D105">
        <v>1.1000000000000001</v>
      </c>
      <c r="E105">
        <v>0.62</v>
      </c>
    </row>
    <row r="106" spans="1:5" x14ac:dyDescent="0.25">
      <c r="A106" t="s">
        <v>99</v>
      </c>
      <c r="B106" t="s">
        <v>117</v>
      </c>
      <c r="C106">
        <v>1.2774674115456199</v>
      </c>
      <c r="D106">
        <v>0.78</v>
      </c>
      <c r="E106">
        <v>1</v>
      </c>
    </row>
    <row r="107" spans="1:5" x14ac:dyDescent="0.25">
      <c r="A107" t="s">
        <v>99</v>
      </c>
      <c r="B107" t="s">
        <v>121</v>
      </c>
      <c r="C107">
        <v>1.2774674115456199</v>
      </c>
      <c r="D107">
        <v>0.98</v>
      </c>
      <c r="E107">
        <v>1.1200000000000001</v>
      </c>
    </row>
    <row r="108" spans="1:5" x14ac:dyDescent="0.25">
      <c r="A108" t="s">
        <v>99</v>
      </c>
      <c r="B108" t="s">
        <v>108</v>
      </c>
      <c r="C108">
        <v>1.2774674115456199</v>
      </c>
      <c r="D108">
        <v>0.74</v>
      </c>
      <c r="E108">
        <v>0.88</v>
      </c>
    </row>
    <row r="109" spans="1:5" x14ac:dyDescent="0.25">
      <c r="A109" t="s">
        <v>99</v>
      </c>
      <c r="B109" t="s">
        <v>103</v>
      </c>
      <c r="C109">
        <v>1.2774674115456199</v>
      </c>
      <c r="D109">
        <v>1.04</v>
      </c>
      <c r="E109">
        <v>0.97</v>
      </c>
    </row>
    <row r="110" spans="1:5" x14ac:dyDescent="0.25">
      <c r="A110" t="s">
        <v>99</v>
      </c>
      <c r="B110" t="s">
        <v>110</v>
      </c>
      <c r="C110">
        <v>1.2774674115456199</v>
      </c>
      <c r="D110">
        <v>1.63</v>
      </c>
      <c r="E110">
        <v>0.78</v>
      </c>
    </row>
    <row r="111" spans="1:5" x14ac:dyDescent="0.25">
      <c r="A111" t="s">
        <v>99</v>
      </c>
      <c r="B111" t="s">
        <v>107</v>
      </c>
      <c r="C111">
        <v>1.2774674115456199</v>
      </c>
      <c r="D111">
        <v>0.71</v>
      </c>
      <c r="E111">
        <v>0.95</v>
      </c>
    </row>
    <row r="112" spans="1:5" x14ac:dyDescent="0.25">
      <c r="A112" t="s">
        <v>99</v>
      </c>
      <c r="B112" t="s">
        <v>395</v>
      </c>
      <c r="C112">
        <v>1.2774674115456199</v>
      </c>
      <c r="D112">
        <v>1.1200000000000001</v>
      </c>
      <c r="E112">
        <v>0.57999999999999996</v>
      </c>
    </row>
    <row r="113" spans="1:5" x14ac:dyDescent="0.25">
      <c r="A113" t="s">
        <v>99</v>
      </c>
      <c r="B113" t="s">
        <v>115</v>
      </c>
      <c r="C113">
        <v>1.2774674115456199</v>
      </c>
      <c r="D113">
        <v>0.91</v>
      </c>
      <c r="E113">
        <v>1.1000000000000001</v>
      </c>
    </row>
    <row r="114" spans="1:5" x14ac:dyDescent="0.25">
      <c r="A114" t="s">
        <v>99</v>
      </c>
      <c r="B114" t="s">
        <v>112</v>
      </c>
      <c r="C114">
        <v>1.2774674115456199</v>
      </c>
      <c r="D114">
        <v>0.68</v>
      </c>
      <c r="E114">
        <v>1.35</v>
      </c>
    </row>
    <row r="115" spans="1:5" x14ac:dyDescent="0.25">
      <c r="A115" t="s">
        <v>99</v>
      </c>
      <c r="B115" t="s">
        <v>113</v>
      </c>
      <c r="C115">
        <v>1.2774674115456199</v>
      </c>
      <c r="D115">
        <v>1.23</v>
      </c>
      <c r="E115">
        <v>1.1299999999999999</v>
      </c>
    </row>
    <row r="116" spans="1:5" x14ac:dyDescent="0.25">
      <c r="A116" t="s">
        <v>99</v>
      </c>
      <c r="B116" t="s">
        <v>114</v>
      </c>
      <c r="C116">
        <v>1.2774674115456199</v>
      </c>
      <c r="D116">
        <v>0.91</v>
      </c>
      <c r="E116">
        <v>0.78</v>
      </c>
    </row>
    <row r="117" spans="1:5" x14ac:dyDescent="0.25">
      <c r="A117" t="s">
        <v>99</v>
      </c>
      <c r="B117" t="s">
        <v>116</v>
      </c>
      <c r="C117">
        <v>1.2774674115456199</v>
      </c>
      <c r="D117">
        <v>0.74</v>
      </c>
      <c r="E117">
        <v>1.35</v>
      </c>
    </row>
    <row r="118" spans="1:5" x14ac:dyDescent="0.25">
      <c r="A118" t="s">
        <v>99</v>
      </c>
      <c r="B118" t="s">
        <v>109</v>
      </c>
      <c r="C118">
        <v>1.2774674115456199</v>
      </c>
      <c r="D118">
        <v>1.17</v>
      </c>
      <c r="E118">
        <v>0.87</v>
      </c>
    </row>
    <row r="119" spans="1:5" x14ac:dyDescent="0.25">
      <c r="A119" t="s">
        <v>99</v>
      </c>
      <c r="B119" t="s">
        <v>118</v>
      </c>
      <c r="C119">
        <v>1.2774674115456199</v>
      </c>
      <c r="D119">
        <v>1.05</v>
      </c>
      <c r="E119">
        <v>1.22</v>
      </c>
    </row>
    <row r="120" spans="1:5" x14ac:dyDescent="0.25">
      <c r="A120" t="s">
        <v>99</v>
      </c>
      <c r="B120" t="s">
        <v>417</v>
      </c>
      <c r="C120">
        <v>1.2774674115456199</v>
      </c>
      <c r="D120">
        <v>0.68</v>
      </c>
      <c r="E120">
        <v>0.78</v>
      </c>
    </row>
    <row r="121" spans="1:5" x14ac:dyDescent="0.25">
      <c r="A121" t="s">
        <v>99</v>
      </c>
      <c r="B121" t="s">
        <v>101</v>
      </c>
      <c r="C121">
        <v>1.2774674115456199</v>
      </c>
      <c r="D121">
        <v>1.23</v>
      </c>
      <c r="E121">
        <v>0.55000000000000004</v>
      </c>
    </row>
    <row r="122" spans="1:5" x14ac:dyDescent="0.25">
      <c r="A122" t="s">
        <v>99</v>
      </c>
      <c r="B122" t="s">
        <v>120</v>
      </c>
      <c r="C122">
        <v>1.2774674115456199</v>
      </c>
      <c r="D122">
        <v>0.88</v>
      </c>
      <c r="E122">
        <v>1.63</v>
      </c>
    </row>
    <row r="123" spans="1:5" x14ac:dyDescent="0.25">
      <c r="A123" t="s">
        <v>99</v>
      </c>
      <c r="B123" t="s">
        <v>119</v>
      </c>
      <c r="C123">
        <v>1.2774674115456199</v>
      </c>
      <c r="D123">
        <v>0.91</v>
      </c>
      <c r="E123">
        <v>1.1299999999999999</v>
      </c>
    </row>
    <row r="124" spans="1:5" x14ac:dyDescent="0.25">
      <c r="A124" t="s">
        <v>122</v>
      </c>
      <c r="B124" t="s">
        <v>123</v>
      </c>
      <c r="C124">
        <v>1.0981481481481501</v>
      </c>
      <c r="D124">
        <v>0.72</v>
      </c>
      <c r="E124">
        <v>0.94</v>
      </c>
    </row>
    <row r="125" spans="1:5" x14ac:dyDescent="0.25">
      <c r="A125" t="s">
        <v>122</v>
      </c>
      <c r="B125" t="s">
        <v>125</v>
      </c>
      <c r="C125">
        <v>1.0981481481481501</v>
      </c>
      <c r="D125">
        <v>1.01</v>
      </c>
      <c r="E125">
        <v>0.94</v>
      </c>
    </row>
    <row r="126" spans="1:5" x14ac:dyDescent="0.25">
      <c r="A126" t="s">
        <v>122</v>
      </c>
      <c r="B126" t="s">
        <v>127</v>
      </c>
      <c r="C126">
        <v>1.0981481481481501</v>
      </c>
      <c r="D126">
        <v>0.94</v>
      </c>
      <c r="E126">
        <v>1.1499999999999999</v>
      </c>
    </row>
    <row r="127" spans="1:5" x14ac:dyDescent="0.25">
      <c r="A127" t="s">
        <v>122</v>
      </c>
      <c r="B127" t="s">
        <v>130</v>
      </c>
      <c r="C127">
        <v>1.0981481481481501</v>
      </c>
      <c r="D127">
        <v>1.48</v>
      </c>
      <c r="E127">
        <v>1</v>
      </c>
    </row>
    <row r="128" spans="1:5" x14ac:dyDescent="0.25">
      <c r="A128" t="s">
        <v>122</v>
      </c>
      <c r="B128" t="s">
        <v>362</v>
      </c>
      <c r="C128">
        <v>1.0981481481481501</v>
      </c>
      <c r="D128">
        <v>0.76</v>
      </c>
      <c r="E128">
        <v>0.9</v>
      </c>
    </row>
    <row r="129" spans="1:5" x14ac:dyDescent="0.25">
      <c r="A129" t="s">
        <v>122</v>
      </c>
      <c r="B129" t="s">
        <v>126</v>
      </c>
      <c r="C129">
        <v>1.0981481481481501</v>
      </c>
      <c r="D129">
        <v>0.83</v>
      </c>
      <c r="E129">
        <v>0.62</v>
      </c>
    </row>
    <row r="130" spans="1:5" x14ac:dyDescent="0.25">
      <c r="A130" t="s">
        <v>122</v>
      </c>
      <c r="B130" t="s">
        <v>129</v>
      </c>
      <c r="C130">
        <v>1.0981481481481501</v>
      </c>
      <c r="D130">
        <v>0.43</v>
      </c>
      <c r="E130">
        <v>1.26</v>
      </c>
    </row>
    <row r="131" spans="1:5" x14ac:dyDescent="0.25">
      <c r="A131" t="s">
        <v>122</v>
      </c>
      <c r="B131" t="s">
        <v>128</v>
      </c>
      <c r="C131">
        <v>1.0981481481481501</v>
      </c>
      <c r="D131">
        <v>0.9</v>
      </c>
      <c r="E131">
        <v>1.21</v>
      </c>
    </row>
    <row r="132" spans="1:5" x14ac:dyDescent="0.25">
      <c r="A132" t="s">
        <v>122</v>
      </c>
      <c r="B132" t="s">
        <v>136</v>
      </c>
      <c r="C132">
        <v>1.0981481481481501</v>
      </c>
      <c r="D132">
        <v>1.1399999999999999</v>
      </c>
      <c r="E132">
        <v>1.03</v>
      </c>
    </row>
    <row r="133" spans="1:5" x14ac:dyDescent="0.25">
      <c r="A133" t="s">
        <v>122</v>
      </c>
      <c r="B133" t="s">
        <v>131</v>
      </c>
      <c r="C133">
        <v>1.0981481481481501</v>
      </c>
      <c r="D133">
        <v>0.9</v>
      </c>
      <c r="E133">
        <v>0.87</v>
      </c>
    </row>
    <row r="134" spans="1:5" x14ac:dyDescent="0.25">
      <c r="A134" t="s">
        <v>122</v>
      </c>
      <c r="B134" t="s">
        <v>133</v>
      </c>
      <c r="C134">
        <v>1.0981481481481501</v>
      </c>
      <c r="D134">
        <v>0.72</v>
      </c>
      <c r="E134">
        <v>1.3</v>
      </c>
    </row>
    <row r="135" spans="1:5" x14ac:dyDescent="0.25">
      <c r="A135" t="s">
        <v>122</v>
      </c>
      <c r="B135" t="s">
        <v>135</v>
      </c>
      <c r="C135">
        <v>1.0981481481481501</v>
      </c>
      <c r="D135">
        <v>0.97</v>
      </c>
      <c r="E135">
        <v>1.01</v>
      </c>
    </row>
    <row r="136" spans="1:5" x14ac:dyDescent="0.25">
      <c r="A136" t="s">
        <v>122</v>
      </c>
      <c r="B136" t="s">
        <v>137</v>
      </c>
      <c r="C136">
        <v>1.0981481481481501</v>
      </c>
      <c r="D136">
        <v>0.76</v>
      </c>
      <c r="E136">
        <v>0.97</v>
      </c>
    </row>
    <row r="137" spans="1:5" x14ac:dyDescent="0.25">
      <c r="A137" t="s">
        <v>122</v>
      </c>
      <c r="B137" t="s">
        <v>401</v>
      </c>
      <c r="C137">
        <v>1.0981481481481501</v>
      </c>
      <c r="D137">
        <v>0.76</v>
      </c>
      <c r="E137">
        <v>0.87</v>
      </c>
    </row>
    <row r="138" spans="1:5" x14ac:dyDescent="0.25">
      <c r="A138" t="s">
        <v>122</v>
      </c>
      <c r="B138" t="s">
        <v>138</v>
      </c>
      <c r="C138">
        <v>1.0981481481481501</v>
      </c>
      <c r="D138">
        <v>1.07</v>
      </c>
      <c r="E138">
        <v>1.07</v>
      </c>
    </row>
    <row r="139" spans="1:5" x14ac:dyDescent="0.25">
      <c r="A139" t="s">
        <v>122</v>
      </c>
      <c r="B139" t="s">
        <v>139</v>
      </c>
      <c r="C139">
        <v>1.0981481481481501</v>
      </c>
      <c r="D139">
        <v>1.05</v>
      </c>
      <c r="E139">
        <v>0.87</v>
      </c>
    </row>
    <row r="140" spans="1:5" x14ac:dyDescent="0.25">
      <c r="A140" t="s">
        <v>122</v>
      </c>
      <c r="B140" t="s">
        <v>144</v>
      </c>
      <c r="C140">
        <v>1.0981481481481501</v>
      </c>
      <c r="D140">
        <v>1.41</v>
      </c>
      <c r="E140">
        <v>1.34</v>
      </c>
    </row>
    <row r="141" spans="1:5" x14ac:dyDescent="0.25">
      <c r="A141" t="s">
        <v>122</v>
      </c>
      <c r="B141" t="s">
        <v>132</v>
      </c>
      <c r="C141">
        <v>1.0981481481481501</v>
      </c>
      <c r="D141">
        <v>1.03</v>
      </c>
      <c r="E141">
        <v>1.1000000000000001</v>
      </c>
    </row>
    <row r="142" spans="1:5" x14ac:dyDescent="0.25">
      <c r="A142" t="s">
        <v>122</v>
      </c>
      <c r="B142" t="s">
        <v>140</v>
      </c>
      <c r="C142">
        <v>1.0981481481481501</v>
      </c>
      <c r="D142">
        <v>0.62</v>
      </c>
      <c r="E142">
        <v>0.66</v>
      </c>
    </row>
    <row r="143" spans="1:5" x14ac:dyDescent="0.25">
      <c r="A143" t="s">
        <v>122</v>
      </c>
      <c r="B143" t="s">
        <v>124</v>
      </c>
      <c r="C143">
        <v>1.0981481481481501</v>
      </c>
      <c r="D143">
        <v>0.66</v>
      </c>
      <c r="E143">
        <v>1.24</v>
      </c>
    </row>
    <row r="144" spans="1:5" x14ac:dyDescent="0.25">
      <c r="A144" t="s">
        <v>122</v>
      </c>
      <c r="B144" t="s">
        <v>134</v>
      </c>
      <c r="C144">
        <v>1.0981481481481501</v>
      </c>
      <c r="D144">
        <v>0.45</v>
      </c>
      <c r="E144">
        <v>1</v>
      </c>
    </row>
    <row r="145" spans="1:5" x14ac:dyDescent="0.25">
      <c r="A145" t="s">
        <v>122</v>
      </c>
      <c r="B145" t="s">
        <v>141</v>
      </c>
      <c r="C145">
        <v>1.0981481481481501</v>
      </c>
      <c r="D145">
        <v>0.5</v>
      </c>
      <c r="E145">
        <v>0.76</v>
      </c>
    </row>
    <row r="146" spans="1:5" x14ac:dyDescent="0.25">
      <c r="A146" t="s">
        <v>122</v>
      </c>
      <c r="B146" t="s">
        <v>142</v>
      </c>
      <c r="C146">
        <v>1.0981481481481501</v>
      </c>
      <c r="D146">
        <v>0.86</v>
      </c>
      <c r="E146">
        <v>0.97</v>
      </c>
    </row>
    <row r="147" spans="1:5" x14ac:dyDescent="0.25">
      <c r="A147" t="s">
        <v>122</v>
      </c>
      <c r="B147" t="s">
        <v>143</v>
      </c>
      <c r="C147">
        <v>1.0981481481481501</v>
      </c>
      <c r="D147">
        <v>0.9</v>
      </c>
      <c r="E147">
        <v>0.94</v>
      </c>
    </row>
    <row r="148" spans="1:5" x14ac:dyDescent="0.25">
      <c r="A148" t="s">
        <v>145</v>
      </c>
      <c r="B148" t="s">
        <v>347</v>
      </c>
      <c r="C148">
        <v>1.22619047619048</v>
      </c>
      <c r="D148">
        <v>1.01</v>
      </c>
      <c r="E148">
        <v>0.97</v>
      </c>
    </row>
    <row r="149" spans="1:5" x14ac:dyDescent="0.25">
      <c r="A149" t="s">
        <v>145</v>
      </c>
      <c r="B149" t="s">
        <v>349</v>
      </c>
      <c r="C149">
        <v>1.22619047619048</v>
      </c>
      <c r="D149">
        <v>0.71</v>
      </c>
      <c r="E149">
        <v>1.01</v>
      </c>
    </row>
    <row r="150" spans="1:5" x14ac:dyDescent="0.25">
      <c r="A150" t="s">
        <v>145</v>
      </c>
      <c r="B150" t="s">
        <v>355</v>
      </c>
      <c r="C150">
        <v>1.22619047619048</v>
      </c>
      <c r="D150">
        <v>0.74</v>
      </c>
      <c r="E150">
        <v>1.71</v>
      </c>
    </row>
    <row r="151" spans="1:5" x14ac:dyDescent="0.25">
      <c r="A151" t="s">
        <v>145</v>
      </c>
      <c r="B151" t="s">
        <v>357</v>
      </c>
      <c r="C151">
        <v>1.22619047619048</v>
      </c>
      <c r="D151">
        <v>0.85</v>
      </c>
      <c r="E151">
        <v>0.71</v>
      </c>
    </row>
    <row r="152" spans="1:5" x14ac:dyDescent="0.25">
      <c r="A152" t="s">
        <v>145</v>
      </c>
      <c r="B152" t="s">
        <v>360</v>
      </c>
      <c r="C152">
        <v>1.22619047619048</v>
      </c>
      <c r="D152">
        <v>1.1200000000000001</v>
      </c>
      <c r="E152">
        <v>0.87</v>
      </c>
    </row>
    <row r="153" spans="1:5" x14ac:dyDescent="0.25">
      <c r="A153" t="s">
        <v>145</v>
      </c>
      <c r="B153" t="s">
        <v>366</v>
      </c>
      <c r="C153">
        <v>1.22619047619048</v>
      </c>
      <c r="D153">
        <v>0.82</v>
      </c>
      <c r="E153">
        <v>0.82</v>
      </c>
    </row>
    <row r="154" spans="1:5" x14ac:dyDescent="0.25">
      <c r="A154" t="s">
        <v>145</v>
      </c>
      <c r="B154" t="s">
        <v>371</v>
      </c>
      <c r="C154">
        <v>1.22619047619048</v>
      </c>
      <c r="D154">
        <v>0.74</v>
      </c>
      <c r="E154">
        <v>0.85</v>
      </c>
    </row>
    <row r="155" spans="1:5" x14ac:dyDescent="0.25">
      <c r="A155" t="s">
        <v>145</v>
      </c>
      <c r="B155" t="s">
        <v>149</v>
      </c>
      <c r="C155">
        <v>1.22619047619048</v>
      </c>
      <c r="D155">
        <v>0.35</v>
      </c>
      <c r="E155">
        <v>2</v>
      </c>
    </row>
    <row r="156" spans="1:5" x14ac:dyDescent="0.25">
      <c r="A156" t="s">
        <v>145</v>
      </c>
      <c r="B156" t="s">
        <v>375</v>
      </c>
      <c r="C156">
        <v>1.22619047619048</v>
      </c>
      <c r="D156">
        <v>0.82</v>
      </c>
      <c r="E156">
        <v>1</v>
      </c>
    </row>
    <row r="157" spans="1:5" x14ac:dyDescent="0.25">
      <c r="A157" t="s">
        <v>145</v>
      </c>
      <c r="B157" t="s">
        <v>388</v>
      </c>
      <c r="C157">
        <v>1.22619047619048</v>
      </c>
      <c r="D157">
        <v>1.04</v>
      </c>
      <c r="E157">
        <v>0.74</v>
      </c>
    </row>
    <row r="158" spans="1:5" x14ac:dyDescent="0.25">
      <c r="A158" t="s">
        <v>145</v>
      </c>
      <c r="B158" t="s">
        <v>389</v>
      </c>
      <c r="C158">
        <v>1.22619047619048</v>
      </c>
      <c r="D158">
        <v>1</v>
      </c>
      <c r="E158">
        <v>0.74</v>
      </c>
    </row>
    <row r="159" spans="1:5" x14ac:dyDescent="0.25">
      <c r="A159" t="s">
        <v>145</v>
      </c>
      <c r="B159" t="s">
        <v>391</v>
      </c>
      <c r="C159">
        <v>1.22619047619048</v>
      </c>
      <c r="D159">
        <v>0.67</v>
      </c>
      <c r="E159">
        <v>1.84</v>
      </c>
    </row>
    <row r="160" spans="1:5" x14ac:dyDescent="0.25">
      <c r="A160" t="s">
        <v>145</v>
      </c>
      <c r="B160" t="s">
        <v>146</v>
      </c>
      <c r="C160">
        <v>1.22619047619048</v>
      </c>
      <c r="D160">
        <v>1</v>
      </c>
      <c r="E160">
        <v>0.87</v>
      </c>
    </row>
    <row r="161" spans="1:5" x14ac:dyDescent="0.25">
      <c r="A161" t="s">
        <v>145</v>
      </c>
      <c r="B161" t="s">
        <v>404</v>
      </c>
      <c r="C161">
        <v>1.22619047619048</v>
      </c>
      <c r="D161">
        <v>0.78</v>
      </c>
      <c r="E161">
        <v>0.78</v>
      </c>
    </row>
    <row r="162" spans="1:5" x14ac:dyDescent="0.25">
      <c r="A162" t="s">
        <v>145</v>
      </c>
      <c r="B162" t="s">
        <v>419</v>
      </c>
      <c r="C162">
        <v>1.22619047619048</v>
      </c>
      <c r="D162">
        <v>0.64</v>
      </c>
      <c r="E162">
        <v>1.06</v>
      </c>
    </row>
    <row r="163" spans="1:5" x14ac:dyDescent="0.25">
      <c r="A163" t="s">
        <v>145</v>
      </c>
      <c r="B163" t="s">
        <v>423</v>
      </c>
      <c r="C163">
        <v>1.22619047619048</v>
      </c>
      <c r="D163">
        <v>1.31</v>
      </c>
      <c r="E163">
        <v>0.56000000000000005</v>
      </c>
    </row>
    <row r="164" spans="1:5" x14ac:dyDescent="0.25">
      <c r="A164" t="s">
        <v>145</v>
      </c>
      <c r="B164" t="s">
        <v>425</v>
      </c>
      <c r="C164">
        <v>1.22619047619048</v>
      </c>
      <c r="D164">
        <v>0.94</v>
      </c>
      <c r="E164">
        <v>0.59</v>
      </c>
    </row>
    <row r="165" spans="1:5" x14ac:dyDescent="0.25">
      <c r="A165" t="s">
        <v>145</v>
      </c>
      <c r="B165" t="s">
        <v>427</v>
      </c>
      <c r="C165">
        <v>1.22619047619048</v>
      </c>
      <c r="D165">
        <v>1.19</v>
      </c>
      <c r="E165">
        <v>0.63</v>
      </c>
    </row>
    <row r="166" spans="1:5" x14ac:dyDescent="0.25">
      <c r="A166" t="s">
        <v>145</v>
      </c>
      <c r="B166" t="s">
        <v>432</v>
      </c>
      <c r="C166">
        <v>1.22619047619048</v>
      </c>
      <c r="D166">
        <v>0.48</v>
      </c>
      <c r="E166">
        <v>1.71</v>
      </c>
    </row>
    <row r="167" spans="1:5" x14ac:dyDescent="0.25">
      <c r="A167" t="s">
        <v>145</v>
      </c>
      <c r="B167" t="s">
        <v>433</v>
      </c>
      <c r="C167">
        <v>1.22619047619048</v>
      </c>
      <c r="D167">
        <v>0.79</v>
      </c>
      <c r="E167">
        <v>1</v>
      </c>
    </row>
    <row r="168" spans="1:5" x14ac:dyDescent="0.25">
      <c r="A168" t="s">
        <v>145</v>
      </c>
      <c r="B168" t="s">
        <v>434</v>
      </c>
      <c r="C168">
        <v>1.22619047619048</v>
      </c>
      <c r="D168">
        <v>0.59</v>
      </c>
      <c r="E168">
        <v>1.04</v>
      </c>
    </row>
    <row r="169" spans="1:5" x14ac:dyDescent="0.25">
      <c r="A169" t="s">
        <v>145</v>
      </c>
      <c r="B169" t="s">
        <v>148</v>
      </c>
      <c r="C169">
        <v>1.22619047619048</v>
      </c>
      <c r="D169">
        <v>1.04</v>
      </c>
      <c r="E169">
        <v>0.85</v>
      </c>
    </row>
    <row r="170" spans="1:5" x14ac:dyDescent="0.25">
      <c r="A170" t="s">
        <v>145</v>
      </c>
      <c r="B170" t="s">
        <v>147</v>
      </c>
      <c r="C170">
        <v>1.22619047619048</v>
      </c>
      <c r="D170">
        <v>0.94</v>
      </c>
      <c r="E170">
        <v>1.33</v>
      </c>
    </row>
    <row r="171" spans="1:5" x14ac:dyDescent="0.25">
      <c r="A171" t="s">
        <v>21</v>
      </c>
      <c r="B171" t="s">
        <v>152</v>
      </c>
      <c r="C171">
        <v>1.3571428571428601</v>
      </c>
      <c r="D171">
        <v>0.72</v>
      </c>
      <c r="E171">
        <v>1.1100000000000001</v>
      </c>
    </row>
    <row r="172" spans="1:5" x14ac:dyDescent="0.25">
      <c r="A172" t="s">
        <v>21</v>
      </c>
      <c r="B172" t="s">
        <v>269</v>
      </c>
      <c r="C172">
        <v>1.3571428571428601</v>
      </c>
      <c r="D172">
        <v>0.88</v>
      </c>
      <c r="E172">
        <v>1.31</v>
      </c>
    </row>
    <row r="173" spans="1:5" x14ac:dyDescent="0.25">
      <c r="A173" t="s">
        <v>21</v>
      </c>
      <c r="B173" t="s">
        <v>264</v>
      </c>
      <c r="C173">
        <v>1.3571428571428601</v>
      </c>
      <c r="D173">
        <v>0.67</v>
      </c>
      <c r="E173">
        <v>1.26</v>
      </c>
    </row>
    <row r="174" spans="1:5" x14ac:dyDescent="0.25">
      <c r="A174" t="s">
        <v>21</v>
      </c>
      <c r="B174" t="s">
        <v>372</v>
      </c>
      <c r="C174">
        <v>1.3571428571428601</v>
      </c>
      <c r="D174">
        <v>0.67</v>
      </c>
      <c r="E174">
        <v>1.64</v>
      </c>
    </row>
    <row r="175" spans="1:5" x14ac:dyDescent="0.25">
      <c r="A175" t="s">
        <v>21</v>
      </c>
      <c r="B175" t="s">
        <v>267</v>
      </c>
      <c r="C175">
        <v>1.3571428571428601</v>
      </c>
      <c r="D175">
        <v>1.07</v>
      </c>
      <c r="E175">
        <v>0.99</v>
      </c>
    </row>
    <row r="176" spans="1:5" x14ac:dyDescent="0.25">
      <c r="A176" t="s">
        <v>21</v>
      </c>
      <c r="B176" t="s">
        <v>272</v>
      </c>
      <c r="C176">
        <v>1.3571428571428601</v>
      </c>
      <c r="D176">
        <v>1.31</v>
      </c>
      <c r="E176">
        <v>0.46</v>
      </c>
    </row>
    <row r="177" spans="1:5" x14ac:dyDescent="0.25">
      <c r="A177" t="s">
        <v>21</v>
      </c>
      <c r="B177" t="s">
        <v>397</v>
      </c>
      <c r="C177">
        <v>1.3571428571428601</v>
      </c>
      <c r="D177">
        <v>0.72</v>
      </c>
      <c r="E177">
        <v>1.43</v>
      </c>
    </row>
    <row r="178" spans="1:5" x14ac:dyDescent="0.25">
      <c r="A178" t="s">
        <v>21</v>
      </c>
      <c r="B178" t="s">
        <v>274</v>
      </c>
      <c r="C178">
        <v>1.3571428571428601</v>
      </c>
      <c r="D178">
        <v>1.35</v>
      </c>
      <c r="E178">
        <v>0.72</v>
      </c>
    </row>
    <row r="179" spans="1:5" x14ac:dyDescent="0.25">
      <c r="A179" t="s">
        <v>21</v>
      </c>
      <c r="B179" t="s">
        <v>150</v>
      </c>
      <c r="C179">
        <v>1.3571428571428601</v>
      </c>
      <c r="D179">
        <v>0.88</v>
      </c>
      <c r="E179">
        <v>0.93</v>
      </c>
    </row>
    <row r="180" spans="1:5" x14ac:dyDescent="0.25">
      <c r="A180" t="s">
        <v>21</v>
      </c>
      <c r="B180" t="s">
        <v>275</v>
      </c>
      <c r="C180">
        <v>1.3571428571428601</v>
      </c>
      <c r="D180">
        <v>0.95</v>
      </c>
      <c r="E180">
        <v>0.8</v>
      </c>
    </row>
    <row r="181" spans="1:5" x14ac:dyDescent="0.25">
      <c r="A181" t="s">
        <v>21</v>
      </c>
      <c r="B181" t="s">
        <v>23</v>
      </c>
      <c r="C181">
        <v>1.3571428571428601</v>
      </c>
      <c r="D181">
        <v>1.35</v>
      </c>
      <c r="E181">
        <v>0.88</v>
      </c>
    </row>
    <row r="182" spans="1:5" x14ac:dyDescent="0.25">
      <c r="A182" t="s">
        <v>21</v>
      </c>
      <c r="B182" t="s">
        <v>22</v>
      </c>
      <c r="C182">
        <v>1.3571428571428601</v>
      </c>
      <c r="D182">
        <v>0.88</v>
      </c>
      <c r="E182">
        <v>1.01</v>
      </c>
    </row>
    <row r="183" spans="1:5" x14ac:dyDescent="0.25">
      <c r="A183" t="s">
        <v>21</v>
      </c>
      <c r="B183" t="s">
        <v>266</v>
      </c>
      <c r="C183">
        <v>1.3571428571428601</v>
      </c>
      <c r="D183">
        <v>0.87</v>
      </c>
      <c r="E183">
        <v>1.03</v>
      </c>
    </row>
    <row r="184" spans="1:5" x14ac:dyDescent="0.25">
      <c r="A184" t="s">
        <v>21</v>
      </c>
      <c r="B184" t="s">
        <v>268</v>
      </c>
      <c r="C184">
        <v>1.3571428571428601</v>
      </c>
      <c r="D184">
        <v>0.87</v>
      </c>
      <c r="E184">
        <v>0.84</v>
      </c>
    </row>
    <row r="185" spans="1:5" x14ac:dyDescent="0.25">
      <c r="A185" t="s">
        <v>21</v>
      </c>
      <c r="B185" t="s">
        <v>151</v>
      </c>
      <c r="C185">
        <v>1.3571428571428601</v>
      </c>
      <c r="D185">
        <v>0.63</v>
      </c>
      <c r="E185">
        <v>1.26</v>
      </c>
    </row>
    <row r="186" spans="1:5" x14ac:dyDescent="0.25">
      <c r="A186" t="s">
        <v>21</v>
      </c>
      <c r="B186" t="s">
        <v>153</v>
      </c>
      <c r="C186">
        <v>1.3571428571428601</v>
      </c>
      <c r="D186">
        <v>1.64</v>
      </c>
      <c r="E186">
        <v>0.55000000000000004</v>
      </c>
    </row>
    <row r="187" spans="1:5" x14ac:dyDescent="0.25">
      <c r="A187" t="s">
        <v>21</v>
      </c>
      <c r="B187" t="s">
        <v>273</v>
      </c>
      <c r="C187">
        <v>1.3571428571428601</v>
      </c>
      <c r="D187">
        <v>1.03</v>
      </c>
      <c r="E187">
        <v>0.99</v>
      </c>
    </row>
    <row r="188" spans="1:5" x14ac:dyDescent="0.25">
      <c r="A188" t="s">
        <v>21</v>
      </c>
      <c r="B188" t="s">
        <v>265</v>
      </c>
      <c r="C188">
        <v>1.3571428571428601</v>
      </c>
      <c r="D188">
        <v>0.99</v>
      </c>
      <c r="E188">
        <v>0.68</v>
      </c>
    </row>
    <row r="189" spans="1:5" x14ac:dyDescent="0.25">
      <c r="A189" t="s">
        <v>21</v>
      </c>
      <c r="B189" t="s">
        <v>271</v>
      </c>
      <c r="C189">
        <v>1.3571428571428601</v>
      </c>
      <c r="D189">
        <v>0.87</v>
      </c>
      <c r="E189">
        <v>0.99</v>
      </c>
    </row>
    <row r="190" spans="1:5" x14ac:dyDescent="0.25">
      <c r="A190" t="s">
        <v>21</v>
      </c>
      <c r="B190" t="s">
        <v>270</v>
      </c>
      <c r="C190">
        <v>1.3571428571428601</v>
      </c>
      <c r="D190">
        <v>1.03</v>
      </c>
      <c r="E190">
        <v>1.1499999999999999</v>
      </c>
    </row>
    <row r="191" spans="1:5" x14ac:dyDescent="0.25">
      <c r="A191" t="s">
        <v>154</v>
      </c>
      <c r="B191" t="s">
        <v>159</v>
      </c>
      <c r="C191">
        <v>1.0308123249299701</v>
      </c>
      <c r="D191">
        <v>0.55000000000000004</v>
      </c>
      <c r="E191">
        <v>1.0900000000000001</v>
      </c>
    </row>
    <row r="192" spans="1:5" x14ac:dyDescent="0.25">
      <c r="A192" t="s">
        <v>154</v>
      </c>
      <c r="B192" t="s">
        <v>161</v>
      </c>
      <c r="C192">
        <v>1.0308123249299701</v>
      </c>
      <c r="D192">
        <v>0.71</v>
      </c>
      <c r="E192">
        <v>1.0900000000000001</v>
      </c>
    </row>
    <row r="193" spans="1:5" x14ac:dyDescent="0.25">
      <c r="A193" t="s">
        <v>154</v>
      </c>
      <c r="B193" t="s">
        <v>163</v>
      </c>
      <c r="C193">
        <v>1.0308123249299701</v>
      </c>
      <c r="D193">
        <v>0.97</v>
      </c>
      <c r="E193">
        <v>0.97</v>
      </c>
    </row>
    <row r="194" spans="1:5" x14ac:dyDescent="0.25">
      <c r="A194" t="s">
        <v>154</v>
      </c>
      <c r="B194" t="s">
        <v>160</v>
      </c>
      <c r="C194">
        <v>1.0308123249299701</v>
      </c>
      <c r="D194">
        <v>0.71</v>
      </c>
      <c r="E194">
        <v>1.1299999999999999</v>
      </c>
    </row>
    <row r="195" spans="1:5" x14ac:dyDescent="0.25">
      <c r="A195" t="s">
        <v>154</v>
      </c>
      <c r="B195" t="s">
        <v>165</v>
      </c>
      <c r="C195">
        <v>1.0308123249299701</v>
      </c>
      <c r="D195">
        <v>0.84</v>
      </c>
      <c r="E195">
        <v>1.43</v>
      </c>
    </row>
    <row r="196" spans="1:5" x14ac:dyDescent="0.25">
      <c r="A196" t="s">
        <v>154</v>
      </c>
      <c r="B196" t="s">
        <v>164</v>
      </c>
      <c r="C196">
        <v>1.0308123249299701</v>
      </c>
      <c r="D196">
        <v>0.46</v>
      </c>
      <c r="E196">
        <v>1.05</v>
      </c>
    </row>
    <row r="197" spans="1:5" x14ac:dyDescent="0.25">
      <c r="A197" t="s">
        <v>154</v>
      </c>
      <c r="B197" t="s">
        <v>167</v>
      </c>
      <c r="C197">
        <v>1.0308123249299701</v>
      </c>
      <c r="D197">
        <v>0.97</v>
      </c>
      <c r="E197">
        <v>0.59</v>
      </c>
    </row>
    <row r="198" spans="1:5" x14ac:dyDescent="0.25">
      <c r="A198" t="s">
        <v>154</v>
      </c>
      <c r="B198" t="s">
        <v>168</v>
      </c>
      <c r="C198">
        <v>1.0308123249299701</v>
      </c>
      <c r="D198">
        <v>0.5</v>
      </c>
      <c r="E198">
        <v>1.1299999999999999</v>
      </c>
    </row>
    <row r="199" spans="1:5" x14ac:dyDescent="0.25">
      <c r="A199" t="s">
        <v>154</v>
      </c>
      <c r="B199" t="s">
        <v>156</v>
      </c>
      <c r="C199">
        <v>1.0308123249299701</v>
      </c>
      <c r="D199">
        <v>0.63</v>
      </c>
      <c r="E199">
        <v>0.84</v>
      </c>
    </row>
    <row r="200" spans="1:5" x14ac:dyDescent="0.25">
      <c r="A200" t="s">
        <v>154</v>
      </c>
      <c r="B200" t="s">
        <v>169</v>
      </c>
      <c r="C200">
        <v>1.0308123249299701</v>
      </c>
      <c r="D200">
        <v>0.84</v>
      </c>
      <c r="E200">
        <v>0.84</v>
      </c>
    </row>
    <row r="201" spans="1:5" x14ac:dyDescent="0.25">
      <c r="A201" t="s">
        <v>154</v>
      </c>
      <c r="B201" t="s">
        <v>162</v>
      </c>
      <c r="C201">
        <v>1.0308123249299701</v>
      </c>
      <c r="D201">
        <v>0.71</v>
      </c>
      <c r="E201">
        <v>0.92</v>
      </c>
    </row>
    <row r="202" spans="1:5" x14ac:dyDescent="0.25">
      <c r="A202" t="s">
        <v>154</v>
      </c>
      <c r="B202" t="s">
        <v>170</v>
      </c>
      <c r="C202">
        <v>1.0308123249299701</v>
      </c>
      <c r="D202">
        <v>1.01</v>
      </c>
      <c r="E202">
        <v>1.01</v>
      </c>
    </row>
    <row r="203" spans="1:5" x14ac:dyDescent="0.25">
      <c r="A203" t="s">
        <v>154</v>
      </c>
      <c r="B203" t="s">
        <v>166</v>
      </c>
      <c r="C203">
        <v>1.0308123249299701</v>
      </c>
      <c r="D203">
        <v>0.71</v>
      </c>
      <c r="E203">
        <v>1.39</v>
      </c>
    </row>
    <row r="204" spans="1:5" x14ac:dyDescent="0.25">
      <c r="A204" t="s">
        <v>154</v>
      </c>
      <c r="B204" t="s">
        <v>174</v>
      </c>
      <c r="C204">
        <v>1.0308123249299701</v>
      </c>
      <c r="D204">
        <v>0.88</v>
      </c>
      <c r="E204">
        <v>0.76</v>
      </c>
    </row>
    <row r="205" spans="1:5" x14ac:dyDescent="0.25">
      <c r="A205" t="s">
        <v>154</v>
      </c>
      <c r="B205" t="s">
        <v>172</v>
      </c>
      <c r="C205">
        <v>1.0308123249299701</v>
      </c>
      <c r="D205">
        <v>0.62</v>
      </c>
      <c r="E205">
        <v>1.2</v>
      </c>
    </row>
    <row r="206" spans="1:5" x14ac:dyDescent="0.25">
      <c r="A206" t="s">
        <v>154</v>
      </c>
      <c r="B206" t="s">
        <v>171</v>
      </c>
      <c r="C206">
        <v>1.0308123249299701</v>
      </c>
      <c r="D206">
        <v>0.63</v>
      </c>
      <c r="E206">
        <v>0.97</v>
      </c>
    </row>
    <row r="207" spans="1:5" x14ac:dyDescent="0.25">
      <c r="A207" t="s">
        <v>154</v>
      </c>
      <c r="B207" t="s">
        <v>158</v>
      </c>
      <c r="C207">
        <v>1.0308123249299701</v>
      </c>
      <c r="D207">
        <v>0.84</v>
      </c>
      <c r="E207">
        <v>0.5</v>
      </c>
    </row>
    <row r="208" spans="1:5" x14ac:dyDescent="0.25">
      <c r="A208" t="s">
        <v>154</v>
      </c>
      <c r="B208" t="s">
        <v>155</v>
      </c>
      <c r="C208">
        <v>1.0308123249299701</v>
      </c>
      <c r="D208">
        <v>1.02</v>
      </c>
      <c r="E208">
        <v>0.93</v>
      </c>
    </row>
    <row r="209" spans="1:5" x14ac:dyDescent="0.25">
      <c r="A209" t="s">
        <v>154</v>
      </c>
      <c r="B209" t="s">
        <v>157</v>
      </c>
      <c r="C209">
        <v>1.0308123249299701</v>
      </c>
      <c r="D209">
        <v>1.0900000000000001</v>
      </c>
      <c r="E209">
        <v>0.76</v>
      </c>
    </row>
    <row r="210" spans="1:5" x14ac:dyDescent="0.25">
      <c r="A210" t="s">
        <v>154</v>
      </c>
      <c r="B210" t="s">
        <v>173</v>
      </c>
      <c r="C210">
        <v>1.0308123249299701</v>
      </c>
      <c r="D210">
        <v>0.89</v>
      </c>
      <c r="E210">
        <v>1.42</v>
      </c>
    </row>
    <row r="211" spans="1:5" x14ac:dyDescent="0.25">
      <c r="A211" t="s">
        <v>175</v>
      </c>
      <c r="B211" t="s">
        <v>284</v>
      </c>
      <c r="C211">
        <v>1.0363636363636399</v>
      </c>
      <c r="D211">
        <v>1.27</v>
      </c>
      <c r="E211">
        <v>1.06</v>
      </c>
    </row>
    <row r="212" spans="1:5" x14ac:dyDescent="0.25">
      <c r="A212" t="s">
        <v>175</v>
      </c>
      <c r="B212" t="s">
        <v>179</v>
      </c>
      <c r="C212">
        <v>1.0363636363636399</v>
      </c>
      <c r="D212">
        <v>0.68</v>
      </c>
      <c r="E212">
        <v>0.9</v>
      </c>
    </row>
    <row r="213" spans="1:5" x14ac:dyDescent="0.25">
      <c r="A213" t="s">
        <v>175</v>
      </c>
      <c r="B213" t="s">
        <v>282</v>
      </c>
      <c r="C213">
        <v>1.0363636363636399</v>
      </c>
      <c r="D213">
        <v>1.1100000000000001</v>
      </c>
      <c r="E213">
        <v>0.63</v>
      </c>
    </row>
    <row r="214" spans="1:5" x14ac:dyDescent="0.25">
      <c r="A214" t="s">
        <v>175</v>
      </c>
      <c r="B214" t="s">
        <v>176</v>
      </c>
      <c r="C214">
        <v>1.0363636363636399</v>
      </c>
      <c r="D214">
        <v>0.79</v>
      </c>
      <c r="E214">
        <v>1.1100000000000001</v>
      </c>
    </row>
    <row r="215" spans="1:5" x14ac:dyDescent="0.25">
      <c r="A215" t="s">
        <v>175</v>
      </c>
      <c r="B215" t="s">
        <v>285</v>
      </c>
      <c r="C215">
        <v>1.0363636363636399</v>
      </c>
      <c r="D215">
        <v>0.51</v>
      </c>
      <c r="E215">
        <v>1.1299999999999999</v>
      </c>
    </row>
    <row r="216" spans="1:5" x14ac:dyDescent="0.25">
      <c r="A216" t="s">
        <v>175</v>
      </c>
      <c r="B216" t="s">
        <v>277</v>
      </c>
      <c r="C216">
        <v>1.0363636363636399</v>
      </c>
      <c r="D216">
        <v>0.9</v>
      </c>
      <c r="E216">
        <v>0.9</v>
      </c>
    </row>
    <row r="217" spans="1:5" x14ac:dyDescent="0.25">
      <c r="A217" t="s">
        <v>175</v>
      </c>
      <c r="B217" t="s">
        <v>281</v>
      </c>
      <c r="C217">
        <v>1.0363636363636399</v>
      </c>
      <c r="D217">
        <v>0.53</v>
      </c>
      <c r="E217">
        <v>1.1100000000000001</v>
      </c>
    </row>
    <row r="218" spans="1:5" x14ac:dyDescent="0.25">
      <c r="A218" t="s">
        <v>175</v>
      </c>
      <c r="B218" t="s">
        <v>178</v>
      </c>
      <c r="C218">
        <v>1.0363636363636399</v>
      </c>
      <c r="D218">
        <v>0.74</v>
      </c>
      <c r="E218">
        <v>1.27</v>
      </c>
    </row>
    <row r="219" spans="1:5" x14ac:dyDescent="0.25">
      <c r="A219" t="s">
        <v>175</v>
      </c>
      <c r="B219" t="s">
        <v>278</v>
      </c>
      <c r="C219">
        <v>1.0363636363636399</v>
      </c>
      <c r="D219">
        <v>0.57999999999999996</v>
      </c>
      <c r="E219">
        <v>1</v>
      </c>
    </row>
    <row r="220" spans="1:5" x14ac:dyDescent="0.25">
      <c r="A220" t="s">
        <v>175</v>
      </c>
      <c r="B220" t="s">
        <v>276</v>
      </c>
      <c r="C220">
        <v>1.0363636363636399</v>
      </c>
      <c r="D220">
        <v>1.92</v>
      </c>
      <c r="E220">
        <v>0.73</v>
      </c>
    </row>
    <row r="221" spans="1:5" x14ac:dyDescent="0.25">
      <c r="A221" t="s">
        <v>175</v>
      </c>
      <c r="B221" t="s">
        <v>279</v>
      </c>
      <c r="C221">
        <v>1.0363636363636399</v>
      </c>
      <c r="D221">
        <v>1.1100000000000001</v>
      </c>
      <c r="E221">
        <v>1</v>
      </c>
    </row>
    <row r="222" spans="1:5" x14ac:dyDescent="0.25">
      <c r="A222" t="s">
        <v>175</v>
      </c>
      <c r="B222" t="s">
        <v>283</v>
      </c>
      <c r="C222">
        <v>1.0363636363636399</v>
      </c>
      <c r="D222">
        <v>0.95</v>
      </c>
      <c r="E222">
        <v>0.9</v>
      </c>
    </row>
    <row r="223" spans="1:5" x14ac:dyDescent="0.25">
      <c r="A223" t="s">
        <v>175</v>
      </c>
      <c r="B223" t="s">
        <v>177</v>
      </c>
      <c r="C223">
        <v>1.0363636363636399</v>
      </c>
      <c r="D223">
        <v>0.26</v>
      </c>
      <c r="E223">
        <v>1.1100000000000001</v>
      </c>
    </row>
    <row r="224" spans="1:5" x14ac:dyDescent="0.25">
      <c r="A224" t="s">
        <v>175</v>
      </c>
      <c r="B224" t="s">
        <v>280</v>
      </c>
      <c r="C224">
        <v>1.0363636363636399</v>
      </c>
      <c r="D224">
        <v>0.96</v>
      </c>
      <c r="E224">
        <v>1.1299999999999999</v>
      </c>
    </row>
    <row r="225" spans="1:5" x14ac:dyDescent="0.25">
      <c r="A225" t="s">
        <v>24</v>
      </c>
      <c r="B225" t="s">
        <v>292</v>
      </c>
      <c r="C225">
        <v>1.4070796460177</v>
      </c>
      <c r="D225">
        <v>1.1599999999999999</v>
      </c>
      <c r="E225">
        <v>0.65</v>
      </c>
    </row>
    <row r="226" spans="1:5" x14ac:dyDescent="0.25">
      <c r="A226" t="s">
        <v>24</v>
      </c>
      <c r="B226" t="s">
        <v>289</v>
      </c>
      <c r="C226">
        <v>1.4070796460177</v>
      </c>
      <c r="D226">
        <v>0.72</v>
      </c>
      <c r="E226">
        <v>1.19</v>
      </c>
    </row>
    <row r="227" spans="1:5" x14ac:dyDescent="0.25">
      <c r="A227" t="s">
        <v>24</v>
      </c>
      <c r="B227" t="s">
        <v>180</v>
      </c>
      <c r="C227">
        <v>1.4070796460177</v>
      </c>
      <c r="D227">
        <v>0.54</v>
      </c>
      <c r="E227">
        <v>1.05</v>
      </c>
    </row>
    <row r="228" spans="1:5" x14ac:dyDescent="0.25">
      <c r="A228" t="s">
        <v>24</v>
      </c>
      <c r="B228" t="s">
        <v>326</v>
      </c>
      <c r="C228">
        <v>1.4070796460177</v>
      </c>
      <c r="D228">
        <v>0.65</v>
      </c>
      <c r="E228">
        <v>0.94</v>
      </c>
    </row>
    <row r="229" spans="1:5" x14ac:dyDescent="0.25">
      <c r="A229" t="s">
        <v>24</v>
      </c>
      <c r="B229" t="s">
        <v>288</v>
      </c>
      <c r="C229">
        <v>1.4070796460177</v>
      </c>
      <c r="D229">
        <v>0.76</v>
      </c>
      <c r="E229">
        <v>1.84</v>
      </c>
    </row>
    <row r="230" spans="1:5" x14ac:dyDescent="0.25">
      <c r="A230" t="s">
        <v>24</v>
      </c>
      <c r="B230" t="s">
        <v>287</v>
      </c>
      <c r="C230">
        <v>1.4070796460177</v>
      </c>
      <c r="D230">
        <v>0.79</v>
      </c>
      <c r="E230">
        <v>1.23</v>
      </c>
    </row>
    <row r="231" spans="1:5" x14ac:dyDescent="0.25">
      <c r="A231" t="s">
        <v>24</v>
      </c>
      <c r="B231" t="s">
        <v>293</v>
      </c>
      <c r="C231">
        <v>1.4070796460177</v>
      </c>
      <c r="D231">
        <v>0.54</v>
      </c>
      <c r="E231">
        <v>1.01</v>
      </c>
    </row>
    <row r="232" spans="1:5" x14ac:dyDescent="0.25">
      <c r="A232" t="s">
        <v>24</v>
      </c>
      <c r="B232" t="s">
        <v>294</v>
      </c>
      <c r="C232">
        <v>1.4070796460177</v>
      </c>
      <c r="D232">
        <v>1.1599999999999999</v>
      </c>
      <c r="E232">
        <v>0.48</v>
      </c>
    </row>
    <row r="233" spans="1:5" x14ac:dyDescent="0.25">
      <c r="A233" t="s">
        <v>24</v>
      </c>
      <c r="B233" t="s">
        <v>295</v>
      </c>
      <c r="C233">
        <v>1.4070796460177</v>
      </c>
      <c r="D233">
        <v>1.08</v>
      </c>
      <c r="E233">
        <v>0.65</v>
      </c>
    </row>
    <row r="234" spans="1:5" x14ac:dyDescent="0.25">
      <c r="A234" t="s">
        <v>24</v>
      </c>
      <c r="B234" t="s">
        <v>25</v>
      </c>
      <c r="C234">
        <v>1.4070796460177</v>
      </c>
      <c r="D234">
        <v>0.96</v>
      </c>
      <c r="E234">
        <v>1</v>
      </c>
    </row>
    <row r="235" spans="1:5" x14ac:dyDescent="0.25">
      <c r="A235" t="s">
        <v>24</v>
      </c>
      <c r="B235" t="s">
        <v>327</v>
      </c>
      <c r="C235">
        <v>1.4070796460177</v>
      </c>
      <c r="D235">
        <v>1.19</v>
      </c>
      <c r="E235">
        <v>0.65</v>
      </c>
    </row>
    <row r="236" spans="1:5" x14ac:dyDescent="0.25">
      <c r="A236" t="s">
        <v>24</v>
      </c>
      <c r="B236" t="s">
        <v>286</v>
      </c>
      <c r="C236">
        <v>1.4070796460177</v>
      </c>
      <c r="D236">
        <v>1.08</v>
      </c>
      <c r="E236">
        <v>0.72</v>
      </c>
    </row>
    <row r="237" spans="1:5" x14ac:dyDescent="0.25">
      <c r="A237" t="s">
        <v>24</v>
      </c>
      <c r="B237" t="s">
        <v>291</v>
      </c>
      <c r="C237">
        <v>1.4070796460177</v>
      </c>
      <c r="D237">
        <v>0.83</v>
      </c>
      <c r="E237">
        <v>1.45</v>
      </c>
    </row>
    <row r="238" spans="1:5" x14ac:dyDescent="0.25">
      <c r="A238" t="s">
        <v>24</v>
      </c>
      <c r="B238" t="s">
        <v>26</v>
      </c>
      <c r="C238">
        <v>1.4070796460177</v>
      </c>
      <c r="D238">
        <v>0.83</v>
      </c>
      <c r="E238">
        <v>1.1599999999999999</v>
      </c>
    </row>
    <row r="239" spans="1:5" x14ac:dyDescent="0.25">
      <c r="A239" t="s">
        <v>24</v>
      </c>
      <c r="B239" t="s">
        <v>184</v>
      </c>
      <c r="C239">
        <v>1.4070796460177</v>
      </c>
      <c r="D239">
        <v>0.65</v>
      </c>
      <c r="E239">
        <v>0.83</v>
      </c>
    </row>
    <row r="240" spans="1:5" x14ac:dyDescent="0.25">
      <c r="A240" t="s">
        <v>24</v>
      </c>
      <c r="B240" t="s">
        <v>290</v>
      </c>
      <c r="C240">
        <v>1.4070796460177</v>
      </c>
      <c r="D240">
        <v>1.01</v>
      </c>
      <c r="E240">
        <v>0.98</v>
      </c>
    </row>
    <row r="241" spans="1:5" x14ac:dyDescent="0.25">
      <c r="A241" t="s">
        <v>24</v>
      </c>
      <c r="B241" t="s">
        <v>183</v>
      </c>
      <c r="C241">
        <v>1.4070796460177</v>
      </c>
      <c r="D241">
        <v>0.75</v>
      </c>
      <c r="E241">
        <v>1.26</v>
      </c>
    </row>
    <row r="242" spans="1:5" x14ac:dyDescent="0.25">
      <c r="A242" t="s">
        <v>24</v>
      </c>
      <c r="B242" t="s">
        <v>182</v>
      </c>
      <c r="C242">
        <v>1.4070796460177</v>
      </c>
      <c r="D242">
        <v>0.88</v>
      </c>
      <c r="E242">
        <v>1.07</v>
      </c>
    </row>
    <row r="243" spans="1:5" x14ac:dyDescent="0.25">
      <c r="A243" t="s">
        <v>24</v>
      </c>
      <c r="B243" t="s">
        <v>185</v>
      </c>
      <c r="C243">
        <v>1.4070796460177</v>
      </c>
      <c r="D243">
        <v>0.94</v>
      </c>
      <c r="E243">
        <v>1.05</v>
      </c>
    </row>
    <row r="244" spans="1:5" x14ac:dyDescent="0.25">
      <c r="A244" t="s">
        <v>24</v>
      </c>
      <c r="B244" t="s">
        <v>181</v>
      </c>
      <c r="C244">
        <v>1.4070796460177</v>
      </c>
      <c r="D244">
        <v>0.76</v>
      </c>
      <c r="E244">
        <v>0.79</v>
      </c>
    </row>
    <row r="245" spans="1:5" x14ac:dyDescent="0.25">
      <c r="A245" t="s">
        <v>27</v>
      </c>
      <c r="B245" t="s">
        <v>187</v>
      </c>
      <c r="C245">
        <v>1.0828571428571401</v>
      </c>
      <c r="D245">
        <v>0.77</v>
      </c>
      <c r="E245">
        <v>1.0900000000000001</v>
      </c>
    </row>
    <row r="246" spans="1:5" x14ac:dyDescent="0.25">
      <c r="A246" t="s">
        <v>27</v>
      </c>
      <c r="B246" t="s">
        <v>191</v>
      </c>
      <c r="C246">
        <v>1.0828571428571401</v>
      </c>
      <c r="D246">
        <v>0.91</v>
      </c>
      <c r="E246">
        <v>1.18</v>
      </c>
    </row>
    <row r="247" spans="1:5" x14ac:dyDescent="0.25">
      <c r="A247" t="s">
        <v>27</v>
      </c>
      <c r="B247" t="s">
        <v>28</v>
      </c>
      <c r="C247">
        <v>1.0828571428571401</v>
      </c>
      <c r="D247">
        <v>0.77</v>
      </c>
      <c r="E247">
        <v>0.95</v>
      </c>
    </row>
    <row r="248" spans="1:5" x14ac:dyDescent="0.25">
      <c r="A248" t="s">
        <v>27</v>
      </c>
      <c r="B248" t="s">
        <v>186</v>
      </c>
      <c r="C248">
        <v>1.0828571428571401</v>
      </c>
      <c r="D248">
        <v>0.99</v>
      </c>
      <c r="E248">
        <v>0.82</v>
      </c>
    </row>
    <row r="249" spans="1:5" x14ac:dyDescent="0.25">
      <c r="A249" t="s">
        <v>27</v>
      </c>
      <c r="B249" t="s">
        <v>189</v>
      </c>
      <c r="C249">
        <v>1.0828571428571401</v>
      </c>
      <c r="D249">
        <v>0.64</v>
      </c>
      <c r="E249">
        <v>0.96</v>
      </c>
    </row>
    <row r="250" spans="1:5" x14ac:dyDescent="0.25">
      <c r="A250" t="s">
        <v>27</v>
      </c>
      <c r="B250" t="s">
        <v>297</v>
      </c>
      <c r="C250">
        <v>1.0828571428571401</v>
      </c>
      <c r="D250">
        <v>0.82</v>
      </c>
      <c r="E250">
        <v>0.91</v>
      </c>
    </row>
    <row r="251" spans="1:5" x14ac:dyDescent="0.25">
      <c r="A251" t="s">
        <v>27</v>
      </c>
      <c r="B251" t="s">
        <v>298</v>
      </c>
      <c r="C251">
        <v>1.0828571428571401</v>
      </c>
      <c r="D251">
        <v>1.29</v>
      </c>
      <c r="E251">
        <v>0.77</v>
      </c>
    </row>
    <row r="252" spans="1:5" x14ac:dyDescent="0.25">
      <c r="A252" t="s">
        <v>27</v>
      </c>
      <c r="B252" t="s">
        <v>31</v>
      </c>
      <c r="C252">
        <v>1.0828571428571401</v>
      </c>
      <c r="D252">
        <v>0.77</v>
      </c>
      <c r="E252">
        <v>0.96</v>
      </c>
    </row>
    <row r="253" spans="1:5" x14ac:dyDescent="0.25">
      <c r="A253" t="s">
        <v>27</v>
      </c>
      <c r="B253" t="s">
        <v>195</v>
      </c>
      <c r="C253">
        <v>1.0828571428571401</v>
      </c>
      <c r="D253">
        <v>1.41</v>
      </c>
      <c r="E253">
        <v>0.73</v>
      </c>
    </row>
    <row r="254" spans="1:5" x14ac:dyDescent="0.25">
      <c r="A254" t="s">
        <v>27</v>
      </c>
      <c r="B254" t="s">
        <v>188</v>
      </c>
      <c r="C254">
        <v>1.0828571428571401</v>
      </c>
      <c r="D254">
        <v>0.9</v>
      </c>
      <c r="E254">
        <v>0.73</v>
      </c>
    </row>
    <row r="255" spans="1:5" x14ac:dyDescent="0.25">
      <c r="A255" t="s">
        <v>27</v>
      </c>
      <c r="B255" t="s">
        <v>296</v>
      </c>
      <c r="C255">
        <v>1.0828571428571401</v>
      </c>
      <c r="D255">
        <v>0.47</v>
      </c>
      <c r="E255">
        <v>1.2</v>
      </c>
    </row>
    <row r="256" spans="1:5" x14ac:dyDescent="0.25">
      <c r="A256" t="s">
        <v>27</v>
      </c>
      <c r="B256" t="s">
        <v>190</v>
      </c>
      <c r="C256">
        <v>1.0828571428571401</v>
      </c>
      <c r="D256">
        <v>1.08</v>
      </c>
      <c r="E256">
        <v>1.55</v>
      </c>
    </row>
    <row r="257" spans="1:5" x14ac:dyDescent="0.25">
      <c r="A257" t="s">
        <v>27</v>
      </c>
      <c r="B257" t="s">
        <v>192</v>
      </c>
      <c r="C257">
        <v>1.0828571428571401</v>
      </c>
      <c r="D257">
        <v>0.56000000000000005</v>
      </c>
      <c r="E257">
        <v>0.86</v>
      </c>
    </row>
    <row r="258" spans="1:5" x14ac:dyDescent="0.25">
      <c r="A258" t="s">
        <v>27</v>
      </c>
      <c r="B258" t="s">
        <v>329</v>
      </c>
      <c r="C258">
        <v>1.0828571428571401</v>
      </c>
      <c r="D258">
        <v>0.5</v>
      </c>
      <c r="E258">
        <v>1.41</v>
      </c>
    </row>
    <row r="259" spans="1:5" x14ac:dyDescent="0.25">
      <c r="A259" t="s">
        <v>27</v>
      </c>
      <c r="B259" t="s">
        <v>194</v>
      </c>
      <c r="C259">
        <v>1.0828571428571401</v>
      </c>
      <c r="D259">
        <v>0.86</v>
      </c>
      <c r="E259">
        <v>0.9</v>
      </c>
    </row>
    <row r="260" spans="1:5" x14ac:dyDescent="0.25">
      <c r="A260" t="s">
        <v>27</v>
      </c>
      <c r="B260" t="s">
        <v>299</v>
      </c>
      <c r="C260">
        <v>1.0828571428571401</v>
      </c>
      <c r="D260">
        <v>0.68</v>
      </c>
      <c r="E260">
        <v>0.91</v>
      </c>
    </row>
    <row r="261" spans="1:5" x14ac:dyDescent="0.25">
      <c r="A261" t="s">
        <v>27</v>
      </c>
      <c r="B261" t="s">
        <v>328</v>
      </c>
      <c r="C261">
        <v>1.0828571428571401</v>
      </c>
      <c r="D261">
        <v>0.73</v>
      </c>
      <c r="E261">
        <v>0.95</v>
      </c>
    </row>
    <row r="262" spans="1:5" x14ac:dyDescent="0.25">
      <c r="A262" t="s">
        <v>27</v>
      </c>
      <c r="B262" t="s">
        <v>193</v>
      </c>
      <c r="C262">
        <v>1.0828571428571401</v>
      </c>
      <c r="D262">
        <v>1</v>
      </c>
      <c r="E262">
        <v>0.77</v>
      </c>
    </row>
    <row r="263" spans="1:5" x14ac:dyDescent="0.25">
      <c r="A263" t="s">
        <v>27</v>
      </c>
      <c r="B263" t="s">
        <v>30</v>
      </c>
      <c r="C263">
        <v>1.0828571428571401</v>
      </c>
      <c r="D263">
        <v>1.08</v>
      </c>
      <c r="E263">
        <v>1.2</v>
      </c>
    </row>
    <row r="264" spans="1:5" x14ac:dyDescent="0.25">
      <c r="A264" t="s">
        <v>27</v>
      </c>
      <c r="B264" t="s">
        <v>29</v>
      </c>
      <c r="C264">
        <v>1.0828571428571401</v>
      </c>
      <c r="D264">
        <v>0.5</v>
      </c>
      <c r="E264">
        <v>1.1399999999999999</v>
      </c>
    </row>
    <row r="265" spans="1:5" x14ac:dyDescent="0.25">
      <c r="A265" t="s">
        <v>196</v>
      </c>
      <c r="B265" t="s">
        <v>205</v>
      </c>
      <c r="C265">
        <v>1.3906810035842301</v>
      </c>
      <c r="D265">
        <v>1.39</v>
      </c>
      <c r="E265">
        <v>0.89</v>
      </c>
    </row>
    <row r="266" spans="1:5" x14ac:dyDescent="0.25">
      <c r="A266" t="s">
        <v>196</v>
      </c>
      <c r="B266" t="s">
        <v>306</v>
      </c>
      <c r="C266">
        <v>1.3906810035842301</v>
      </c>
      <c r="D266">
        <v>1.78</v>
      </c>
      <c r="E266">
        <v>0.33</v>
      </c>
    </row>
    <row r="267" spans="1:5" x14ac:dyDescent="0.25">
      <c r="A267" t="s">
        <v>196</v>
      </c>
      <c r="B267" t="s">
        <v>206</v>
      </c>
      <c r="C267">
        <v>1.3906810035842301</v>
      </c>
      <c r="D267">
        <v>0.37</v>
      </c>
      <c r="E267">
        <v>1.45</v>
      </c>
    </row>
    <row r="268" spans="1:5" x14ac:dyDescent="0.25">
      <c r="A268" t="s">
        <v>196</v>
      </c>
      <c r="B268" t="s">
        <v>197</v>
      </c>
      <c r="C268">
        <v>1.3906810035842301</v>
      </c>
      <c r="D268">
        <v>0.39</v>
      </c>
      <c r="E268">
        <v>1.05</v>
      </c>
    </row>
    <row r="269" spans="1:5" x14ac:dyDescent="0.25">
      <c r="A269" t="s">
        <v>196</v>
      </c>
      <c r="B269" t="s">
        <v>307</v>
      </c>
      <c r="C269">
        <v>1.3906810035842301</v>
      </c>
      <c r="D269">
        <v>1.08</v>
      </c>
      <c r="E269">
        <v>0.85</v>
      </c>
    </row>
    <row r="270" spans="1:5" x14ac:dyDescent="0.25">
      <c r="A270" t="s">
        <v>196</v>
      </c>
      <c r="B270" t="s">
        <v>204</v>
      </c>
      <c r="C270">
        <v>1.3906810035842301</v>
      </c>
      <c r="D270">
        <v>0.91</v>
      </c>
      <c r="E270">
        <v>0.91</v>
      </c>
    </row>
    <row r="271" spans="1:5" x14ac:dyDescent="0.25">
      <c r="A271" t="s">
        <v>196</v>
      </c>
      <c r="B271" t="s">
        <v>302</v>
      </c>
      <c r="C271">
        <v>1.3906810035842301</v>
      </c>
      <c r="D271">
        <v>0.79</v>
      </c>
      <c r="E271">
        <v>0.95</v>
      </c>
    </row>
    <row r="272" spans="1:5" x14ac:dyDescent="0.25">
      <c r="A272" t="s">
        <v>196</v>
      </c>
      <c r="B272" t="s">
        <v>305</v>
      </c>
      <c r="C272">
        <v>1.3906810035842301</v>
      </c>
      <c r="D272">
        <v>0.78</v>
      </c>
      <c r="E272">
        <v>1.08</v>
      </c>
    </row>
    <row r="273" spans="1:5" x14ac:dyDescent="0.25">
      <c r="A273" t="s">
        <v>196</v>
      </c>
      <c r="B273" t="s">
        <v>202</v>
      </c>
      <c r="C273">
        <v>1.3906810035842301</v>
      </c>
      <c r="D273">
        <v>0.5</v>
      </c>
      <c r="E273">
        <v>1.28</v>
      </c>
    </row>
    <row r="274" spans="1:5" x14ac:dyDescent="0.25">
      <c r="A274" t="s">
        <v>196</v>
      </c>
      <c r="B274" t="s">
        <v>200</v>
      </c>
      <c r="C274">
        <v>1.3906810035842301</v>
      </c>
      <c r="D274">
        <v>1.32</v>
      </c>
      <c r="E274">
        <v>0.87</v>
      </c>
    </row>
    <row r="275" spans="1:5" x14ac:dyDescent="0.25">
      <c r="A275" t="s">
        <v>196</v>
      </c>
      <c r="B275" t="s">
        <v>199</v>
      </c>
      <c r="C275">
        <v>1.3906810035842301</v>
      </c>
      <c r="D275">
        <v>0.66</v>
      </c>
      <c r="E275">
        <v>0.78</v>
      </c>
    </row>
    <row r="276" spans="1:5" x14ac:dyDescent="0.25">
      <c r="A276" t="s">
        <v>196</v>
      </c>
      <c r="B276" t="s">
        <v>303</v>
      </c>
      <c r="C276">
        <v>1.3906810035842301</v>
      </c>
      <c r="D276">
        <v>0.93</v>
      </c>
      <c r="E276">
        <v>0.89</v>
      </c>
    </row>
    <row r="277" spans="1:5" x14ac:dyDescent="0.25">
      <c r="A277" t="s">
        <v>196</v>
      </c>
      <c r="B277" t="s">
        <v>201</v>
      </c>
      <c r="C277">
        <v>1.3906810035842301</v>
      </c>
      <c r="D277">
        <v>1.03</v>
      </c>
      <c r="E277">
        <v>0.66</v>
      </c>
    </row>
    <row r="278" spans="1:5" x14ac:dyDescent="0.25">
      <c r="A278" t="s">
        <v>196</v>
      </c>
      <c r="B278" t="s">
        <v>304</v>
      </c>
      <c r="C278">
        <v>1.3906810035842301</v>
      </c>
      <c r="D278">
        <v>0.85</v>
      </c>
      <c r="E278">
        <v>1.63</v>
      </c>
    </row>
    <row r="279" spans="1:5" x14ac:dyDescent="0.25">
      <c r="A279" t="s">
        <v>196</v>
      </c>
      <c r="B279" t="s">
        <v>198</v>
      </c>
      <c r="C279">
        <v>1.3906810035842301</v>
      </c>
      <c r="D279">
        <v>0.95</v>
      </c>
      <c r="E279">
        <v>0.83</v>
      </c>
    </row>
    <row r="280" spans="1:5" x14ac:dyDescent="0.25">
      <c r="A280" t="s">
        <v>196</v>
      </c>
      <c r="B280" t="s">
        <v>300</v>
      </c>
      <c r="C280">
        <v>1.3906810035842301</v>
      </c>
      <c r="D280">
        <v>0.37</v>
      </c>
      <c r="E280">
        <v>0.99</v>
      </c>
    </row>
    <row r="281" spans="1:5" x14ac:dyDescent="0.25">
      <c r="A281" t="s">
        <v>196</v>
      </c>
      <c r="B281" t="s">
        <v>301</v>
      </c>
      <c r="C281">
        <v>1.3906810035842301</v>
      </c>
      <c r="D281">
        <v>0.54</v>
      </c>
      <c r="E281">
        <v>1.32</v>
      </c>
    </row>
    <row r="282" spans="1:5" x14ac:dyDescent="0.25">
      <c r="A282" t="s">
        <v>196</v>
      </c>
      <c r="B282" t="s">
        <v>203</v>
      </c>
      <c r="C282">
        <v>1.3906810035842301</v>
      </c>
      <c r="D282">
        <v>0.89</v>
      </c>
      <c r="E282">
        <v>1.2</v>
      </c>
    </row>
    <row r="283" spans="1:5" x14ac:dyDescent="0.25">
      <c r="A283" t="s">
        <v>32</v>
      </c>
      <c r="B283" t="s">
        <v>331</v>
      </c>
      <c r="C283">
        <v>1.13333333333333</v>
      </c>
      <c r="D283">
        <v>0.38</v>
      </c>
      <c r="E283">
        <v>0.65</v>
      </c>
    </row>
    <row r="284" spans="1:5" x14ac:dyDescent="0.25">
      <c r="A284" t="s">
        <v>32</v>
      </c>
      <c r="B284" t="s">
        <v>36</v>
      </c>
      <c r="C284">
        <v>1.13333333333333</v>
      </c>
      <c r="D284">
        <v>1.72</v>
      </c>
      <c r="E284">
        <v>0.54</v>
      </c>
    </row>
    <row r="285" spans="1:5" x14ac:dyDescent="0.25">
      <c r="A285" t="s">
        <v>32</v>
      </c>
      <c r="B285" t="s">
        <v>212</v>
      </c>
      <c r="C285">
        <v>1.13333333333333</v>
      </c>
      <c r="D285">
        <v>1.08</v>
      </c>
      <c r="E285">
        <v>1.35</v>
      </c>
    </row>
    <row r="286" spans="1:5" x14ac:dyDescent="0.25">
      <c r="A286" t="s">
        <v>32</v>
      </c>
      <c r="B286" t="s">
        <v>311</v>
      </c>
      <c r="C286">
        <v>1.13333333333333</v>
      </c>
      <c r="D286">
        <v>1.02</v>
      </c>
      <c r="E286">
        <v>1.08</v>
      </c>
    </row>
    <row r="287" spans="1:5" x14ac:dyDescent="0.25">
      <c r="A287" t="s">
        <v>32</v>
      </c>
      <c r="B287" t="s">
        <v>210</v>
      </c>
      <c r="C287">
        <v>1.13333333333333</v>
      </c>
      <c r="D287">
        <v>0.59</v>
      </c>
      <c r="E287">
        <v>1.02</v>
      </c>
    </row>
    <row r="288" spans="1:5" x14ac:dyDescent="0.25">
      <c r="A288" t="s">
        <v>32</v>
      </c>
      <c r="B288" t="s">
        <v>312</v>
      </c>
      <c r="C288">
        <v>1.13333333333333</v>
      </c>
      <c r="D288">
        <v>0.92</v>
      </c>
      <c r="E288">
        <v>1.19</v>
      </c>
    </row>
    <row r="289" spans="1:5" x14ac:dyDescent="0.25">
      <c r="A289" t="s">
        <v>32</v>
      </c>
      <c r="B289" t="s">
        <v>209</v>
      </c>
      <c r="C289">
        <v>1.13333333333333</v>
      </c>
      <c r="D289">
        <v>0.75</v>
      </c>
      <c r="E289">
        <v>0.81</v>
      </c>
    </row>
    <row r="290" spans="1:5" x14ac:dyDescent="0.25">
      <c r="A290" t="s">
        <v>32</v>
      </c>
      <c r="B290" t="s">
        <v>313</v>
      </c>
      <c r="C290">
        <v>1.13333333333333</v>
      </c>
      <c r="D290">
        <v>0.81</v>
      </c>
      <c r="E290">
        <v>1.08</v>
      </c>
    </row>
    <row r="291" spans="1:5" x14ac:dyDescent="0.25">
      <c r="A291" t="s">
        <v>32</v>
      </c>
      <c r="B291" t="s">
        <v>309</v>
      </c>
      <c r="C291">
        <v>1.13333333333333</v>
      </c>
      <c r="D291">
        <v>0.54</v>
      </c>
      <c r="E291">
        <v>0.92</v>
      </c>
    </row>
    <row r="292" spans="1:5" x14ac:dyDescent="0.25">
      <c r="A292" t="s">
        <v>32</v>
      </c>
      <c r="B292" t="s">
        <v>308</v>
      </c>
      <c r="C292">
        <v>1.13333333333333</v>
      </c>
      <c r="D292">
        <v>0.49</v>
      </c>
      <c r="E292">
        <v>1.29</v>
      </c>
    </row>
    <row r="293" spans="1:5" x14ac:dyDescent="0.25">
      <c r="A293" t="s">
        <v>32</v>
      </c>
      <c r="B293" t="s">
        <v>207</v>
      </c>
      <c r="C293">
        <v>1.13333333333333</v>
      </c>
      <c r="D293">
        <v>0.7</v>
      </c>
      <c r="E293">
        <v>1.02</v>
      </c>
    </row>
    <row r="294" spans="1:5" x14ac:dyDescent="0.25">
      <c r="A294" t="s">
        <v>32</v>
      </c>
      <c r="B294" t="s">
        <v>330</v>
      </c>
      <c r="C294">
        <v>1.13333333333333</v>
      </c>
      <c r="D294">
        <v>0.75</v>
      </c>
      <c r="E294">
        <v>1.19</v>
      </c>
    </row>
    <row r="295" spans="1:5" x14ac:dyDescent="0.25">
      <c r="A295" t="s">
        <v>32</v>
      </c>
      <c r="B295" t="s">
        <v>35</v>
      </c>
      <c r="C295">
        <v>1.13333333333333</v>
      </c>
      <c r="D295">
        <v>1.62</v>
      </c>
      <c r="E295">
        <v>0.7</v>
      </c>
    </row>
    <row r="296" spans="1:5" x14ac:dyDescent="0.25">
      <c r="A296" t="s">
        <v>32</v>
      </c>
      <c r="B296" t="s">
        <v>34</v>
      </c>
      <c r="C296">
        <v>1.13333333333333</v>
      </c>
      <c r="D296">
        <v>0.59</v>
      </c>
      <c r="E296">
        <v>1.08</v>
      </c>
    </row>
    <row r="297" spans="1:5" x14ac:dyDescent="0.25">
      <c r="A297" t="s">
        <v>32</v>
      </c>
      <c r="B297" t="s">
        <v>310</v>
      </c>
      <c r="C297">
        <v>1.13333333333333</v>
      </c>
      <c r="D297">
        <v>0.86</v>
      </c>
      <c r="E297">
        <v>1.02</v>
      </c>
    </row>
    <row r="298" spans="1:5" x14ac:dyDescent="0.25">
      <c r="A298" t="s">
        <v>32</v>
      </c>
      <c r="B298" t="s">
        <v>208</v>
      </c>
      <c r="C298">
        <v>1.13333333333333</v>
      </c>
      <c r="D298">
        <v>1.35</v>
      </c>
      <c r="E298">
        <v>0.92</v>
      </c>
    </row>
    <row r="299" spans="1:5" x14ac:dyDescent="0.25">
      <c r="A299" t="s">
        <v>32</v>
      </c>
      <c r="B299" t="s">
        <v>33</v>
      </c>
      <c r="C299">
        <v>1.13333333333333</v>
      </c>
      <c r="D299">
        <v>1.4</v>
      </c>
      <c r="E299">
        <v>0.32</v>
      </c>
    </row>
    <row r="300" spans="1:5" x14ac:dyDescent="0.25">
      <c r="A300" t="s">
        <v>32</v>
      </c>
      <c r="B300" t="s">
        <v>211</v>
      </c>
      <c r="C300">
        <v>1.13333333333333</v>
      </c>
      <c r="D300">
        <v>0.92</v>
      </c>
      <c r="E300">
        <v>1.83</v>
      </c>
    </row>
    <row r="301" spans="1:5" x14ac:dyDescent="0.25">
      <c r="A301" t="s">
        <v>213</v>
      </c>
      <c r="B301" t="s">
        <v>221</v>
      </c>
      <c r="C301">
        <v>1.1527777777777799</v>
      </c>
      <c r="D301">
        <v>0.56999999999999995</v>
      </c>
      <c r="E301">
        <v>0.7</v>
      </c>
    </row>
    <row r="302" spans="1:5" x14ac:dyDescent="0.25">
      <c r="A302" t="s">
        <v>213</v>
      </c>
      <c r="B302" t="s">
        <v>214</v>
      </c>
      <c r="C302">
        <v>1.1527777777777799</v>
      </c>
      <c r="D302">
        <v>1.63</v>
      </c>
      <c r="E302">
        <v>0.79</v>
      </c>
    </row>
    <row r="303" spans="1:5" x14ac:dyDescent="0.25">
      <c r="A303" t="s">
        <v>213</v>
      </c>
      <c r="B303" t="s">
        <v>217</v>
      </c>
      <c r="C303">
        <v>1.1527777777777799</v>
      </c>
      <c r="D303">
        <v>0.48</v>
      </c>
      <c r="E303">
        <v>1.1399999999999999</v>
      </c>
    </row>
    <row r="304" spans="1:5" x14ac:dyDescent="0.25">
      <c r="A304" t="s">
        <v>213</v>
      </c>
      <c r="B304" t="s">
        <v>216</v>
      </c>
      <c r="C304">
        <v>1.1527777777777799</v>
      </c>
      <c r="D304">
        <v>0.88</v>
      </c>
      <c r="E304">
        <v>1.58</v>
      </c>
    </row>
    <row r="305" spans="1:5" x14ac:dyDescent="0.25">
      <c r="A305" t="s">
        <v>213</v>
      </c>
      <c r="B305" t="s">
        <v>218</v>
      </c>
      <c r="C305">
        <v>1.1527777777777799</v>
      </c>
      <c r="D305">
        <v>1.1399999999999999</v>
      </c>
      <c r="E305">
        <v>0.62</v>
      </c>
    </row>
    <row r="306" spans="1:5" x14ac:dyDescent="0.25">
      <c r="A306" t="s">
        <v>213</v>
      </c>
      <c r="B306" t="s">
        <v>219</v>
      </c>
      <c r="C306">
        <v>1.1527777777777799</v>
      </c>
      <c r="D306">
        <v>0.48</v>
      </c>
      <c r="E306">
        <v>1.19</v>
      </c>
    </row>
    <row r="307" spans="1:5" x14ac:dyDescent="0.25">
      <c r="A307" t="s">
        <v>213</v>
      </c>
      <c r="B307" t="s">
        <v>215</v>
      </c>
      <c r="C307">
        <v>1.1527777777777799</v>
      </c>
      <c r="D307">
        <v>0.97</v>
      </c>
      <c r="E307">
        <v>1.27</v>
      </c>
    </row>
    <row r="308" spans="1:5" x14ac:dyDescent="0.25">
      <c r="A308" t="s">
        <v>213</v>
      </c>
      <c r="B308" t="s">
        <v>314</v>
      </c>
      <c r="C308">
        <v>1.1527777777777799</v>
      </c>
      <c r="D308">
        <v>0.75</v>
      </c>
      <c r="E308">
        <v>0.97</v>
      </c>
    </row>
    <row r="309" spans="1:5" x14ac:dyDescent="0.25">
      <c r="A309" t="s">
        <v>213</v>
      </c>
      <c r="B309" t="s">
        <v>315</v>
      </c>
      <c r="C309">
        <v>1.1527777777777799</v>
      </c>
      <c r="D309">
        <v>1.41</v>
      </c>
      <c r="E309">
        <v>0.4</v>
      </c>
    </row>
    <row r="310" spans="1:5" x14ac:dyDescent="0.25">
      <c r="A310" t="s">
        <v>213</v>
      </c>
      <c r="B310" t="s">
        <v>220</v>
      </c>
      <c r="C310">
        <v>1.1527777777777799</v>
      </c>
      <c r="D310">
        <v>0.62</v>
      </c>
      <c r="E310">
        <v>1.32</v>
      </c>
    </row>
    <row r="311" spans="1:5" x14ac:dyDescent="0.25">
      <c r="A311" t="s">
        <v>213</v>
      </c>
      <c r="B311" t="s">
        <v>222</v>
      </c>
      <c r="C311">
        <v>1.1527777777777799</v>
      </c>
      <c r="D311">
        <v>1.19</v>
      </c>
      <c r="E311">
        <v>1.19</v>
      </c>
    </row>
    <row r="312" spans="1:5" x14ac:dyDescent="0.25">
      <c r="A312" t="s">
        <v>213</v>
      </c>
      <c r="B312" t="s">
        <v>223</v>
      </c>
      <c r="C312">
        <v>1.1527777777777799</v>
      </c>
      <c r="D312">
        <v>0.84</v>
      </c>
      <c r="E312">
        <v>0.84</v>
      </c>
    </row>
    <row r="313" spans="1:5" x14ac:dyDescent="0.25">
      <c r="A313" t="s">
        <v>37</v>
      </c>
      <c r="B313" t="s">
        <v>224</v>
      </c>
      <c r="C313">
        <v>1.2666666666666699</v>
      </c>
      <c r="D313">
        <v>0.6</v>
      </c>
      <c r="E313">
        <v>1.54</v>
      </c>
    </row>
    <row r="314" spans="1:5" x14ac:dyDescent="0.25">
      <c r="A314" t="s">
        <v>37</v>
      </c>
      <c r="B314" t="s">
        <v>229</v>
      </c>
      <c r="C314">
        <v>1.2666666666666699</v>
      </c>
      <c r="D314">
        <v>0.6</v>
      </c>
      <c r="E314">
        <v>1.1399999999999999</v>
      </c>
    </row>
    <row r="315" spans="1:5" x14ac:dyDescent="0.25">
      <c r="A315" t="s">
        <v>37</v>
      </c>
      <c r="B315" t="s">
        <v>227</v>
      </c>
      <c r="C315">
        <v>1.2666666666666699</v>
      </c>
      <c r="D315">
        <v>0.92</v>
      </c>
      <c r="E315">
        <v>1.1499999999999999</v>
      </c>
    </row>
    <row r="316" spans="1:5" x14ac:dyDescent="0.25">
      <c r="A316" t="s">
        <v>37</v>
      </c>
      <c r="B316" t="s">
        <v>226</v>
      </c>
      <c r="C316">
        <v>1.2666666666666699</v>
      </c>
      <c r="D316">
        <v>1.1100000000000001</v>
      </c>
      <c r="E316">
        <v>1.06</v>
      </c>
    </row>
    <row r="317" spans="1:5" x14ac:dyDescent="0.25">
      <c r="A317" t="s">
        <v>37</v>
      </c>
      <c r="B317" t="s">
        <v>39</v>
      </c>
      <c r="C317">
        <v>1.2666666666666699</v>
      </c>
      <c r="D317">
        <v>0.7</v>
      </c>
      <c r="E317">
        <v>1.04</v>
      </c>
    </row>
    <row r="318" spans="1:5" x14ac:dyDescent="0.25">
      <c r="A318" t="s">
        <v>37</v>
      </c>
      <c r="B318" t="s">
        <v>225</v>
      </c>
      <c r="C318">
        <v>1.2666666666666699</v>
      </c>
      <c r="D318">
        <v>0.94</v>
      </c>
      <c r="E318">
        <v>0.4</v>
      </c>
    </row>
    <row r="319" spans="1:5" x14ac:dyDescent="0.25">
      <c r="A319" t="s">
        <v>37</v>
      </c>
      <c r="B319" t="s">
        <v>231</v>
      </c>
      <c r="C319">
        <v>1.2666666666666699</v>
      </c>
      <c r="D319">
        <v>0.92</v>
      </c>
      <c r="E319">
        <v>0.83</v>
      </c>
    </row>
    <row r="320" spans="1:5" x14ac:dyDescent="0.25">
      <c r="A320" t="s">
        <v>37</v>
      </c>
      <c r="B320" t="s">
        <v>38</v>
      </c>
      <c r="C320">
        <v>1.2666666666666699</v>
      </c>
      <c r="D320">
        <v>0.4</v>
      </c>
      <c r="E320">
        <v>0.75</v>
      </c>
    </row>
    <row r="321" spans="1:5" x14ac:dyDescent="0.25">
      <c r="A321" t="s">
        <v>37</v>
      </c>
      <c r="B321" t="s">
        <v>228</v>
      </c>
      <c r="C321">
        <v>1.2666666666666699</v>
      </c>
      <c r="D321">
        <v>0.97</v>
      </c>
      <c r="E321">
        <v>1.25</v>
      </c>
    </row>
    <row r="322" spans="1:5" x14ac:dyDescent="0.25">
      <c r="A322" t="s">
        <v>37</v>
      </c>
      <c r="B322" t="s">
        <v>230</v>
      </c>
      <c r="C322">
        <v>1.2666666666666699</v>
      </c>
      <c r="D322">
        <v>0.97</v>
      </c>
      <c r="E322">
        <v>0.83</v>
      </c>
    </row>
    <row r="323" spans="1:5" x14ac:dyDescent="0.25">
      <c r="A323" t="s">
        <v>337</v>
      </c>
      <c r="B323" t="s">
        <v>338</v>
      </c>
      <c r="C323">
        <v>1.0952380952381</v>
      </c>
      <c r="D323">
        <v>0.93</v>
      </c>
      <c r="E323">
        <v>0.87</v>
      </c>
    </row>
    <row r="324" spans="1:5" x14ac:dyDescent="0.25">
      <c r="A324" t="s">
        <v>337</v>
      </c>
      <c r="B324" t="s">
        <v>367</v>
      </c>
      <c r="C324">
        <v>1.0952380952381</v>
      </c>
      <c r="D324">
        <v>0.8</v>
      </c>
      <c r="E324">
        <v>1.4</v>
      </c>
    </row>
    <row r="325" spans="1:5" x14ac:dyDescent="0.25">
      <c r="A325" t="s">
        <v>337</v>
      </c>
      <c r="B325" t="s">
        <v>368</v>
      </c>
      <c r="C325">
        <v>1.0952380952381</v>
      </c>
      <c r="D325">
        <v>0.67</v>
      </c>
      <c r="E325">
        <v>0.53</v>
      </c>
    </row>
    <row r="326" spans="1:5" x14ac:dyDescent="0.25">
      <c r="A326" t="s">
        <v>337</v>
      </c>
      <c r="B326" t="s">
        <v>373</v>
      </c>
      <c r="C326">
        <v>1.0952380952381</v>
      </c>
      <c r="D326">
        <v>0.4</v>
      </c>
      <c r="E326">
        <v>0.87</v>
      </c>
    </row>
    <row r="327" spans="1:5" x14ac:dyDescent="0.25">
      <c r="A327" t="s">
        <v>337</v>
      </c>
      <c r="B327" t="s">
        <v>374</v>
      </c>
      <c r="C327">
        <v>1.0952380952381</v>
      </c>
      <c r="D327">
        <v>0.65</v>
      </c>
      <c r="E327">
        <v>1.47</v>
      </c>
    </row>
    <row r="328" spans="1:5" x14ac:dyDescent="0.25">
      <c r="A328" t="s">
        <v>337</v>
      </c>
      <c r="B328" t="s">
        <v>382</v>
      </c>
      <c r="C328">
        <v>1.0952380952381</v>
      </c>
      <c r="D328">
        <v>1.1000000000000001</v>
      </c>
      <c r="E328">
        <v>1.1000000000000001</v>
      </c>
    </row>
    <row r="329" spans="1:5" x14ac:dyDescent="0.25">
      <c r="A329" t="s">
        <v>337</v>
      </c>
      <c r="B329" t="s">
        <v>383</v>
      </c>
      <c r="C329">
        <v>1.0952380952381</v>
      </c>
      <c r="D329">
        <v>0.53</v>
      </c>
      <c r="E329">
        <v>1.07</v>
      </c>
    </row>
    <row r="330" spans="1:5" x14ac:dyDescent="0.25">
      <c r="A330" t="s">
        <v>337</v>
      </c>
      <c r="B330" t="s">
        <v>403</v>
      </c>
      <c r="C330">
        <v>1.0952380952381</v>
      </c>
      <c r="D330">
        <v>0.93</v>
      </c>
      <c r="E330">
        <v>1.27</v>
      </c>
    </row>
    <row r="331" spans="1:5" x14ac:dyDescent="0.25">
      <c r="A331" t="s">
        <v>337</v>
      </c>
      <c r="B331" t="s">
        <v>407</v>
      </c>
      <c r="C331">
        <v>1.0952380952381</v>
      </c>
      <c r="D331">
        <v>1.17</v>
      </c>
      <c r="E331">
        <v>0.59</v>
      </c>
    </row>
    <row r="332" spans="1:5" x14ac:dyDescent="0.25">
      <c r="A332" t="s">
        <v>337</v>
      </c>
      <c r="B332" t="s">
        <v>408</v>
      </c>
      <c r="C332">
        <v>1.0952380952381</v>
      </c>
      <c r="D332">
        <v>0.88</v>
      </c>
      <c r="E332">
        <v>0.88</v>
      </c>
    </row>
    <row r="333" spans="1:5" x14ac:dyDescent="0.25">
      <c r="A333" t="s">
        <v>344</v>
      </c>
      <c r="B333" t="s">
        <v>345</v>
      </c>
      <c r="C333">
        <v>1.3679245283018899</v>
      </c>
      <c r="D333">
        <v>1.32</v>
      </c>
      <c r="E333">
        <v>1.55</v>
      </c>
    </row>
    <row r="334" spans="1:5" x14ac:dyDescent="0.25">
      <c r="A334" t="s">
        <v>344</v>
      </c>
      <c r="B334" t="s">
        <v>350</v>
      </c>
      <c r="C334">
        <v>1.3679245283018899</v>
      </c>
      <c r="D334">
        <v>0.7</v>
      </c>
      <c r="E334">
        <v>0.63</v>
      </c>
    </row>
    <row r="335" spans="1:5" x14ac:dyDescent="0.25">
      <c r="A335" t="s">
        <v>344</v>
      </c>
      <c r="B335" t="s">
        <v>358</v>
      </c>
      <c r="C335">
        <v>1.3679245283018899</v>
      </c>
      <c r="D335">
        <v>0.49</v>
      </c>
      <c r="E335">
        <v>1.34</v>
      </c>
    </row>
    <row r="336" spans="1:5" x14ac:dyDescent="0.25">
      <c r="A336" t="s">
        <v>344</v>
      </c>
      <c r="B336" t="s">
        <v>370</v>
      </c>
      <c r="C336">
        <v>1.3679245283018899</v>
      </c>
      <c r="D336">
        <v>0.42</v>
      </c>
      <c r="E336">
        <v>0.91</v>
      </c>
    </row>
    <row r="337" spans="1:5" x14ac:dyDescent="0.25">
      <c r="A337" t="s">
        <v>344</v>
      </c>
      <c r="B337" t="s">
        <v>376</v>
      </c>
      <c r="C337">
        <v>1.3679245283018899</v>
      </c>
      <c r="D337">
        <v>1.62</v>
      </c>
      <c r="E337">
        <v>0.85</v>
      </c>
    </row>
    <row r="338" spans="1:5" x14ac:dyDescent="0.25">
      <c r="A338" t="s">
        <v>344</v>
      </c>
      <c r="B338" t="s">
        <v>379</v>
      </c>
      <c r="C338">
        <v>1.3679245283018899</v>
      </c>
      <c r="D338">
        <v>1.1299999999999999</v>
      </c>
      <c r="E338">
        <v>0.91</v>
      </c>
    </row>
    <row r="339" spans="1:5" x14ac:dyDescent="0.25">
      <c r="A339" t="s">
        <v>344</v>
      </c>
      <c r="B339" t="s">
        <v>411</v>
      </c>
      <c r="C339">
        <v>1.3679245283018899</v>
      </c>
      <c r="D339">
        <v>1.55</v>
      </c>
      <c r="E339">
        <v>0.39</v>
      </c>
    </row>
    <row r="340" spans="1:5" x14ac:dyDescent="0.25">
      <c r="A340" t="s">
        <v>344</v>
      </c>
      <c r="B340" t="s">
        <v>421</v>
      </c>
      <c r="C340">
        <v>1.3679245283018899</v>
      </c>
      <c r="D340">
        <v>0.7</v>
      </c>
      <c r="E340">
        <v>1.7</v>
      </c>
    </row>
    <row r="341" spans="1:5" x14ac:dyDescent="0.25">
      <c r="A341" t="s">
        <v>344</v>
      </c>
      <c r="B341" t="s">
        <v>422</v>
      </c>
      <c r="C341">
        <v>1.3679245283018899</v>
      </c>
      <c r="D341">
        <v>1.62</v>
      </c>
      <c r="E341">
        <v>0.91</v>
      </c>
    </row>
    <row r="342" spans="1:5" x14ac:dyDescent="0.25">
      <c r="A342" t="s">
        <v>344</v>
      </c>
      <c r="B342" t="s">
        <v>424</v>
      </c>
      <c r="C342">
        <v>1.3679245283018899</v>
      </c>
      <c r="D342">
        <v>1.1299999999999999</v>
      </c>
      <c r="E342">
        <v>0.84</v>
      </c>
    </row>
    <row r="343" spans="1:5" x14ac:dyDescent="0.25">
      <c r="A343" t="s">
        <v>340</v>
      </c>
      <c r="B343" t="s">
        <v>341</v>
      </c>
      <c r="C343">
        <v>1.1264705882352899</v>
      </c>
      <c r="D343">
        <v>0.56999999999999995</v>
      </c>
      <c r="E343">
        <v>1.36</v>
      </c>
    </row>
    <row r="344" spans="1:5" x14ac:dyDescent="0.25">
      <c r="A344" t="s">
        <v>340</v>
      </c>
      <c r="B344" t="s">
        <v>352</v>
      </c>
      <c r="C344">
        <v>1.1264705882352899</v>
      </c>
      <c r="D344">
        <v>0.74</v>
      </c>
      <c r="E344">
        <v>0.88</v>
      </c>
    </row>
    <row r="345" spans="1:5" x14ac:dyDescent="0.25">
      <c r="A345" t="s">
        <v>340</v>
      </c>
      <c r="B345" t="s">
        <v>353</v>
      </c>
      <c r="C345">
        <v>1.1264705882352899</v>
      </c>
      <c r="D345">
        <v>1.05</v>
      </c>
      <c r="E345">
        <v>0.56999999999999995</v>
      </c>
    </row>
    <row r="346" spans="1:5" x14ac:dyDescent="0.25">
      <c r="A346" t="s">
        <v>340</v>
      </c>
      <c r="B346" t="s">
        <v>354</v>
      </c>
      <c r="C346">
        <v>1.1264705882352899</v>
      </c>
      <c r="D346">
        <v>1.62</v>
      </c>
      <c r="E346">
        <v>0.66</v>
      </c>
    </row>
    <row r="347" spans="1:5" x14ac:dyDescent="0.25">
      <c r="A347" t="s">
        <v>340</v>
      </c>
      <c r="B347" t="s">
        <v>356</v>
      </c>
      <c r="C347">
        <v>1.1264705882352899</v>
      </c>
      <c r="D347">
        <v>0.83</v>
      </c>
      <c r="E347">
        <v>1.1399999999999999</v>
      </c>
    </row>
    <row r="348" spans="1:5" x14ac:dyDescent="0.25">
      <c r="A348" t="s">
        <v>340</v>
      </c>
      <c r="B348" t="s">
        <v>361</v>
      </c>
      <c r="C348">
        <v>1.1264705882352899</v>
      </c>
      <c r="D348">
        <v>0.66</v>
      </c>
      <c r="E348">
        <v>1.01</v>
      </c>
    </row>
    <row r="349" spans="1:5" x14ac:dyDescent="0.25">
      <c r="A349" t="s">
        <v>340</v>
      </c>
      <c r="B349" t="s">
        <v>365</v>
      </c>
      <c r="C349">
        <v>1.1264705882352899</v>
      </c>
      <c r="D349">
        <v>0.83</v>
      </c>
      <c r="E349">
        <v>1.05</v>
      </c>
    </row>
    <row r="350" spans="1:5" x14ac:dyDescent="0.25">
      <c r="A350" t="s">
        <v>340</v>
      </c>
      <c r="B350" t="s">
        <v>377</v>
      </c>
      <c r="C350">
        <v>1.1264705882352899</v>
      </c>
      <c r="D350">
        <v>0.66</v>
      </c>
      <c r="E350">
        <v>1.18</v>
      </c>
    </row>
    <row r="351" spans="1:5" x14ac:dyDescent="0.25">
      <c r="A351" t="s">
        <v>340</v>
      </c>
      <c r="B351" t="s">
        <v>378</v>
      </c>
      <c r="C351">
        <v>1.1264705882352899</v>
      </c>
      <c r="D351">
        <v>0.56999999999999995</v>
      </c>
      <c r="E351">
        <v>1.27</v>
      </c>
    </row>
    <row r="352" spans="1:5" x14ac:dyDescent="0.25">
      <c r="A352" t="s">
        <v>340</v>
      </c>
      <c r="B352" t="s">
        <v>385</v>
      </c>
      <c r="C352">
        <v>1.1264705882352899</v>
      </c>
      <c r="D352">
        <v>0.56999999999999995</v>
      </c>
      <c r="E352">
        <v>1.27</v>
      </c>
    </row>
    <row r="353" spans="1:5" x14ac:dyDescent="0.25">
      <c r="A353" t="s">
        <v>340</v>
      </c>
      <c r="B353" t="s">
        <v>387</v>
      </c>
      <c r="C353">
        <v>1.1264705882352899</v>
      </c>
      <c r="D353">
        <v>0.83</v>
      </c>
      <c r="E353">
        <v>1.49</v>
      </c>
    </row>
    <row r="354" spans="1:5" x14ac:dyDescent="0.25">
      <c r="A354" t="s">
        <v>340</v>
      </c>
      <c r="B354" t="s">
        <v>390</v>
      </c>
      <c r="C354">
        <v>1.1264705882352899</v>
      </c>
      <c r="D354">
        <v>0.7</v>
      </c>
      <c r="E354">
        <v>1.27</v>
      </c>
    </row>
    <row r="355" spans="1:5" x14ac:dyDescent="0.25">
      <c r="A355" t="s">
        <v>340</v>
      </c>
      <c r="B355" t="s">
        <v>394</v>
      </c>
      <c r="C355">
        <v>1.1264705882352899</v>
      </c>
      <c r="D355">
        <v>0.7</v>
      </c>
      <c r="E355">
        <v>1.01</v>
      </c>
    </row>
    <row r="356" spans="1:5" x14ac:dyDescent="0.25">
      <c r="A356" t="s">
        <v>340</v>
      </c>
      <c r="B356" t="s">
        <v>405</v>
      </c>
      <c r="C356">
        <v>1.1264705882352899</v>
      </c>
      <c r="D356">
        <v>0.56999999999999995</v>
      </c>
      <c r="E356">
        <v>0.92</v>
      </c>
    </row>
    <row r="357" spans="1:5" x14ac:dyDescent="0.25">
      <c r="A357" t="s">
        <v>340</v>
      </c>
      <c r="B357" t="s">
        <v>413</v>
      </c>
      <c r="C357">
        <v>1.1264705882352899</v>
      </c>
      <c r="D357">
        <v>1.27</v>
      </c>
      <c r="E357">
        <v>0.61</v>
      </c>
    </row>
    <row r="358" spans="1:5" x14ac:dyDescent="0.25">
      <c r="A358" t="s">
        <v>340</v>
      </c>
      <c r="B358" t="s">
        <v>415</v>
      </c>
      <c r="C358">
        <v>1.1264705882352899</v>
      </c>
      <c r="D358">
        <v>1.05</v>
      </c>
      <c r="E358">
        <v>0.7</v>
      </c>
    </row>
    <row r="359" spans="1:5" x14ac:dyDescent="0.25">
      <c r="A359" t="s">
        <v>340</v>
      </c>
      <c r="B359" t="s">
        <v>418</v>
      </c>
      <c r="C359">
        <v>1.1264705882352899</v>
      </c>
      <c r="D359">
        <v>1.01</v>
      </c>
      <c r="E359">
        <v>0.66</v>
      </c>
    </row>
    <row r="360" spans="1:5" x14ac:dyDescent="0.25">
      <c r="A360" t="s">
        <v>340</v>
      </c>
      <c r="B360" t="s">
        <v>428</v>
      </c>
      <c r="C360">
        <v>1.1264705882352899</v>
      </c>
      <c r="D360">
        <v>0.7</v>
      </c>
      <c r="E360">
        <v>1.27</v>
      </c>
    </row>
    <row r="361" spans="1:5" x14ac:dyDescent="0.25">
      <c r="A361" t="s">
        <v>340</v>
      </c>
      <c r="B361" t="s">
        <v>429</v>
      </c>
      <c r="C361">
        <v>1.1264705882352899</v>
      </c>
      <c r="D361">
        <v>0.61</v>
      </c>
      <c r="E361">
        <v>0.88</v>
      </c>
    </row>
    <row r="362" spans="1:5" x14ac:dyDescent="0.25">
      <c r="A362" t="s">
        <v>340</v>
      </c>
      <c r="B362" t="s">
        <v>431</v>
      </c>
      <c r="C362">
        <v>1.1264705882352899</v>
      </c>
      <c r="D362">
        <v>1.23</v>
      </c>
      <c r="E362">
        <v>0.83</v>
      </c>
    </row>
    <row r="363" spans="1:5" x14ac:dyDescent="0.25">
      <c r="A363" t="s">
        <v>342</v>
      </c>
      <c r="B363" t="s">
        <v>343</v>
      </c>
      <c r="C363">
        <v>0.85012285012285005</v>
      </c>
      <c r="D363">
        <v>0.47</v>
      </c>
      <c r="E363">
        <v>1.22</v>
      </c>
    </row>
    <row r="364" spans="1:5" x14ac:dyDescent="0.25">
      <c r="A364" t="s">
        <v>342</v>
      </c>
      <c r="B364" t="s">
        <v>346</v>
      </c>
      <c r="C364">
        <v>0.85012285012285005</v>
      </c>
      <c r="D364">
        <v>0.54</v>
      </c>
      <c r="E364">
        <v>0.71</v>
      </c>
    </row>
    <row r="365" spans="1:5" x14ac:dyDescent="0.25">
      <c r="A365" t="s">
        <v>342</v>
      </c>
      <c r="B365" t="s">
        <v>348</v>
      </c>
      <c r="C365">
        <v>0.85012285012285005</v>
      </c>
      <c r="D365">
        <v>1.04</v>
      </c>
      <c r="E365">
        <v>0.9</v>
      </c>
    </row>
    <row r="366" spans="1:5" x14ac:dyDescent="0.25">
      <c r="A366" t="s">
        <v>342</v>
      </c>
      <c r="B366" t="s">
        <v>363</v>
      </c>
      <c r="C366">
        <v>0.85012285012285005</v>
      </c>
      <c r="D366">
        <v>0.62</v>
      </c>
      <c r="E366">
        <v>1.2</v>
      </c>
    </row>
    <row r="367" spans="1:5" x14ac:dyDescent="0.25">
      <c r="A367" t="s">
        <v>342</v>
      </c>
      <c r="B367" t="s">
        <v>364</v>
      </c>
      <c r="C367">
        <v>0.85012285012285005</v>
      </c>
      <c r="D367">
        <v>0.66</v>
      </c>
      <c r="E367">
        <v>1.27</v>
      </c>
    </row>
    <row r="368" spans="1:5" x14ac:dyDescent="0.25">
      <c r="A368" t="s">
        <v>342</v>
      </c>
      <c r="B368" t="s">
        <v>380</v>
      </c>
      <c r="C368">
        <v>0.85012285012285005</v>
      </c>
      <c r="D368">
        <v>1.22</v>
      </c>
      <c r="E368">
        <v>0.66</v>
      </c>
    </row>
    <row r="369" spans="1:5" x14ac:dyDescent="0.25">
      <c r="A369" t="s">
        <v>342</v>
      </c>
      <c r="B369" t="s">
        <v>384</v>
      </c>
      <c r="C369">
        <v>0.85012285012285005</v>
      </c>
      <c r="D369">
        <v>0.99</v>
      </c>
      <c r="E369">
        <v>1.04</v>
      </c>
    </row>
    <row r="370" spans="1:5" x14ac:dyDescent="0.25">
      <c r="A370" t="s">
        <v>342</v>
      </c>
      <c r="B370" t="s">
        <v>386</v>
      </c>
      <c r="C370">
        <v>0.85012285012285005</v>
      </c>
      <c r="D370">
        <v>0.9</v>
      </c>
      <c r="E370">
        <v>1.04</v>
      </c>
    </row>
    <row r="371" spans="1:5" x14ac:dyDescent="0.25">
      <c r="A371" t="s">
        <v>342</v>
      </c>
      <c r="B371" t="s">
        <v>392</v>
      </c>
      <c r="C371">
        <v>0.85012285012285005</v>
      </c>
      <c r="D371">
        <v>0.52</v>
      </c>
      <c r="E371">
        <v>1.37</v>
      </c>
    </row>
    <row r="372" spans="1:5" x14ac:dyDescent="0.25">
      <c r="A372" t="s">
        <v>342</v>
      </c>
      <c r="B372" t="s">
        <v>393</v>
      </c>
      <c r="C372">
        <v>0.85012285012285005</v>
      </c>
      <c r="D372">
        <v>0.8</v>
      </c>
      <c r="E372">
        <v>0.9</v>
      </c>
    </row>
    <row r="373" spans="1:5" x14ac:dyDescent="0.25">
      <c r="A373" t="s">
        <v>342</v>
      </c>
      <c r="B373" t="s">
        <v>396</v>
      </c>
      <c r="C373">
        <v>0.85012285012285005</v>
      </c>
      <c r="D373">
        <v>0.54</v>
      </c>
      <c r="E373">
        <v>1.07</v>
      </c>
    </row>
    <row r="374" spans="1:5" x14ac:dyDescent="0.25">
      <c r="A374" t="s">
        <v>342</v>
      </c>
      <c r="B374" t="s">
        <v>398</v>
      </c>
      <c r="C374">
        <v>0.85012285012285005</v>
      </c>
      <c r="D374">
        <v>0.75</v>
      </c>
      <c r="E374">
        <v>1.65</v>
      </c>
    </row>
    <row r="375" spans="1:5" x14ac:dyDescent="0.25">
      <c r="A375" t="s">
        <v>342</v>
      </c>
      <c r="B375" t="s">
        <v>399</v>
      </c>
      <c r="C375">
        <v>0.85012285012285005</v>
      </c>
      <c r="D375">
        <v>0.76</v>
      </c>
      <c r="E375">
        <v>1.03</v>
      </c>
    </row>
    <row r="376" spans="1:5" x14ac:dyDescent="0.25">
      <c r="A376" t="s">
        <v>342</v>
      </c>
      <c r="B376" t="s">
        <v>400</v>
      </c>
      <c r="C376">
        <v>0.85012285012285005</v>
      </c>
      <c r="D376">
        <v>0.8</v>
      </c>
      <c r="E376">
        <v>0.61</v>
      </c>
    </row>
    <row r="377" spans="1:5" x14ac:dyDescent="0.25">
      <c r="A377" t="s">
        <v>342</v>
      </c>
      <c r="B377" t="s">
        <v>402</v>
      </c>
      <c r="C377">
        <v>0.85012285012285005</v>
      </c>
      <c r="D377">
        <v>0.76</v>
      </c>
      <c r="E377">
        <v>0.89</v>
      </c>
    </row>
    <row r="378" spans="1:5" x14ac:dyDescent="0.25">
      <c r="A378" t="s">
        <v>342</v>
      </c>
      <c r="B378" t="s">
        <v>406</v>
      </c>
      <c r="C378">
        <v>0.85012285012285005</v>
      </c>
      <c r="D378">
        <v>0.71</v>
      </c>
      <c r="E378">
        <v>0.8</v>
      </c>
    </row>
    <row r="379" spans="1:5" x14ac:dyDescent="0.25">
      <c r="A379" t="s">
        <v>342</v>
      </c>
      <c r="B379" t="s">
        <v>409</v>
      </c>
      <c r="C379">
        <v>0.85012285012285005</v>
      </c>
      <c r="D379">
        <v>0.71</v>
      </c>
      <c r="E379">
        <v>1.07</v>
      </c>
    </row>
    <row r="380" spans="1:5" x14ac:dyDescent="0.25">
      <c r="A380" t="s">
        <v>342</v>
      </c>
      <c r="B380" t="s">
        <v>414</v>
      </c>
      <c r="C380">
        <v>0.85012285012285005</v>
      </c>
      <c r="D380">
        <v>0.8</v>
      </c>
      <c r="E380">
        <v>1.08</v>
      </c>
    </row>
    <row r="381" spans="1:5" x14ac:dyDescent="0.25">
      <c r="A381" t="s">
        <v>342</v>
      </c>
      <c r="B381" t="s">
        <v>420</v>
      </c>
      <c r="C381">
        <v>0.85012285012285005</v>
      </c>
      <c r="D381">
        <v>0.67</v>
      </c>
      <c r="E381">
        <v>0.67</v>
      </c>
    </row>
    <row r="382" spans="1:5" x14ac:dyDescent="0.25">
      <c r="A382" t="s">
        <v>342</v>
      </c>
      <c r="B382" t="s">
        <v>426</v>
      </c>
      <c r="C382">
        <v>0.85012285012285005</v>
      </c>
      <c r="D382">
        <v>0.4</v>
      </c>
      <c r="E382">
        <v>0.94</v>
      </c>
    </row>
    <row r="383" spans="1:5" x14ac:dyDescent="0.25">
      <c r="A383" t="s">
        <v>342</v>
      </c>
      <c r="B383" t="s">
        <v>430</v>
      </c>
      <c r="C383">
        <v>0.85012285012285005</v>
      </c>
      <c r="D383">
        <v>0.76</v>
      </c>
      <c r="E383">
        <v>0.85</v>
      </c>
    </row>
    <row r="384" spans="1:5" x14ac:dyDescent="0.25">
      <c r="A384" t="s">
        <v>342</v>
      </c>
      <c r="B384" t="s">
        <v>436</v>
      </c>
      <c r="C384">
        <v>0.85012285012285005</v>
      </c>
      <c r="D384">
        <v>0.49</v>
      </c>
      <c r="E384">
        <v>1.07</v>
      </c>
    </row>
    <row r="385" spans="1:5" x14ac:dyDescent="0.25">
      <c r="A385" t="s">
        <v>40</v>
      </c>
      <c r="B385" t="s">
        <v>339</v>
      </c>
      <c r="C385">
        <v>1.1769230769230801</v>
      </c>
      <c r="D385">
        <v>0.52</v>
      </c>
      <c r="E385">
        <v>0.84</v>
      </c>
    </row>
    <row r="386" spans="1:5" x14ac:dyDescent="0.25">
      <c r="A386" t="s">
        <v>40</v>
      </c>
      <c r="B386" t="s">
        <v>333</v>
      </c>
      <c r="C386">
        <v>1.1769230769230801</v>
      </c>
      <c r="D386">
        <v>0.66</v>
      </c>
      <c r="E386">
        <v>1.29</v>
      </c>
    </row>
    <row r="387" spans="1:5" x14ac:dyDescent="0.25">
      <c r="A387" t="s">
        <v>40</v>
      </c>
      <c r="B387" t="s">
        <v>238</v>
      </c>
      <c r="C387">
        <v>1.1769230769230801</v>
      </c>
      <c r="D387">
        <v>0.56000000000000005</v>
      </c>
      <c r="E387">
        <v>0.87</v>
      </c>
    </row>
    <row r="388" spans="1:5" x14ac:dyDescent="0.25">
      <c r="A388" t="s">
        <v>40</v>
      </c>
      <c r="B388" t="s">
        <v>320</v>
      </c>
      <c r="C388">
        <v>1.1769230769230801</v>
      </c>
      <c r="D388">
        <v>1.37</v>
      </c>
      <c r="E388">
        <v>0.96</v>
      </c>
    </row>
    <row r="389" spans="1:5" x14ac:dyDescent="0.25">
      <c r="A389" t="s">
        <v>40</v>
      </c>
      <c r="B389" t="s">
        <v>234</v>
      </c>
      <c r="C389">
        <v>1.1769230769230801</v>
      </c>
      <c r="D389">
        <v>0.55000000000000004</v>
      </c>
      <c r="E389">
        <v>1</v>
      </c>
    </row>
    <row r="390" spans="1:5" x14ac:dyDescent="0.25">
      <c r="A390" t="s">
        <v>40</v>
      </c>
      <c r="B390" t="s">
        <v>316</v>
      </c>
      <c r="C390">
        <v>1.1769230769230801</v>
      </c>
      <c r="D390">
        <v>0.74</v>
      </c>
      <c r="E390">
        <v>1.62</v>
      </c>
    </row>
    <row r="391" spans="1:5" x14ac:dyDescent="0.25">
      <c r="A391" t="s">
        <v>40</v>
      </c>
      <c r="B391" t="s">
        <v>335</v>
      </c>
      <c r="C391">
        <v>1.1769230769230801</v>
      </c>
      <c r="D391">
        <v>0.8</v>
      </c>
      <c r="E391">
        <v>1.26</v>
      </c>
    </row>
    <row r="392" spans="1:5" x14ac:dyDescent="0.25">
      <c r="A392" t="s">
        <v>40</v>
      </c>
      <c r="B392" t="s">
        <v>332</v>
      </c>
      <c r="C392">
        <v>1.1769230769230801</v>
      </c>
      <c r="D392">
        <v>1.25</v>
      </c>
      <c r="E392">
        <v>0.52</v>
      </c>
    </row>
    <row r="393" spans="1:5" x14ac:dyDescent="0.25">
      <c r="A393" t="s">
        <v>40</v>
      </c>
      <c r="B393" t="s">
        <v>321</v>
      </c>
      <c r="C393">
        <v>1.1769230769230801</v>
      </c>
      <c r="D393">
        <v>1.08</v>
      </c>
      <c r="E393">
        <v>0.63</v>
      </c>
    </row>
    <row r="394" spans="1:5" x14ac:dyDescent="0.25">
      <c r="A394" t="s">
        <v>40</v>
      </c>
      <c r="B394" t="s">
        <v>236</v>
      </c>
      <c r="C394">
        <v>1.1769230769230801</v>
      </c>
      <c r="D394">
        <v>0.78</v>
      </c>
      <c r="E394">
        <v>1</v>
      </c>
    </row>
    <row r="395" spans="1:5" x14ac:dyDescent="0.25">
      <c r="A395" t="s">
        <v>40</v>
      </c>
      <c r="B395" t="s">
        <v>41</v>
      </c>
      <c r="C395">
        <v>1.1769230769230801</v>
      </c>
      <c r="D395">
        <v>0.55000000000000004</v>
      </c>
      <c r="E395">
        <v>1.25</v>
      </c>
    </row>
    <row r="396" spans="1:5" x14ac:dyDescent="0.25">
      <c r="A396" t="s">
        <v>40</v>
      </c>
      <c r="B396" t="s">
        <v>233</v>
      </c>
      <c r="C396">
        <v>1.1769230769230801</v>
      </c>
      <c r="D396">
        <v>0.73</v>
      </c>
      <c r="E396">
        <v>0.94</v>
      </c>
    </row>
    <row r="397" spans="1:5" x14ac:dyDescent="0.25">
      <c r="A397" t="s">
        <v>40</v>
      </c>
      <c r="B397" t="s">
        <v>317</v>
      </c>
      <c r="C397">
        <v>1.1769230769230801</v>
      </c>
      <c r="D397">
        <v>0.91</v>
      </c>
      <c r="E397">
        <v>1.01</v>
      </c>
    </row>
    <row r="398" spans="1:5" x14ac:dyDescent="0.25">
      <c r="A398" t="s">
        <v>40</v>
      </c>
      <c r="B398" t="s">
        <v>42</v>
      </c>
      <c r="C398">
        <v>1.1769230769230801</v>
      </c>
      <c r="D398">
        <v>0.7</v>
      </c>
      <c r="E398">
        <v>1.08</v>
      </c>
    </row>
    <row r="399" spans="1:5" x14ac:dyDescent="0.25">
      <c r="A399" t="s">
        <v>40</v>
      </c>
      <c r="B399" t="s">
        <v>334</v>
      </c>
      <c r="C399">
        <v>1.1769230769230801</v>
      </c>
      <c r="D399">
        <v>0.7</v>
      </c>
      <c r="E399">
        <v>1.1100000000000001</v>
      </c>
    </row>
    <row r="400" spans="1:5" x14ac:dyDescent="0.25">
      <c r="A400" t="s">
        <v>40</v>
      </c>
      <c r="B400" t="s">
        <v>237</v>
      </c>
      <c r="C400">
        <v>1.1769230769230801</v>
      </c>
      <c r="D400">
        <v>0.52</v>
      </c>
      <c r="E400">
        <v>0.94</v>
      </c>
    </row>
    <row r="401" spans="1:5" x14ac:dyDescent="0.25">
      <c r="A401" t="s">
        <v>40</v>
      </c>
      <c r="B401" t="s">
        <v>232</v>
      </c>
      <c r="C401">
        <v>1.1769230769230801</v>
      </c>
      <c r="D401">
        <v>0.78</v>
      </c>
      <c r="E401">
        <v>1.07</v>
      </c>
    </row>
    <row r="402" spans="1:5" x14ac:dyDescent="0.25">
      <c r="A402" t="s">
        <v>40</v>
      </c>
      <c r="B402" t="s">
        <v>319</v>
      </c>
      <c r="C402">
        <v>1.1769230769230801</v>
      </c>
      <c r="D402">
        <v>0.73</v>
      </c>
      <c r="E402">
        <v>1.22</v>
      </c>
    </row>
    <row r="403" spans="1:5" x14ac:dyDescent="0.25">
      <c r="A403" t="s">
        <v>40</v>
      </c>
      <c r="B403" t="s">
        <v>235</v>
      </c>
      <c r="C403">
        <v>1.1769230769230801</v>
      </c>
      <c r="D403">
        <v>1.1499999999999999</v>
      </c>
      <c r="E403">
        <v>0.94</v>
      </c>
    </row>
    <row r="404" spans="1:5" x14ac:dyDescent="0.25">
      <c r="A404" t="s">
        <v>40</v>
      </c>
      <c r="B404" t="s">
        <v>239</v>
      </c>
      <c r="C404">
        <v>1.1769230769230801</v>
      </c>
      <c r="D404">
        <v>0.66</v>
      </c>
      <c r="E404">
        <v>0.42</v>
      </c>
    </row>
    <row r="405" spans="1:5" x14ac:dyDescent="0.25">
      <c r="A405" t="s">
        <v>40</v>
      </c>
      <c r="B405" t="s">
        <v>318</v>
      </c>
      <c r="C405">
        <v>1.1769230769230801</v>
      </c>
      <c r="D405">
        <v>0.66</v>
      </c>
      <c r="E405">
        <v>1.03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zoomScale="80" zoomScaleNormal="80" workbookViewId="0">
      <pane xSplit="12" ySplit="1" topLeftCell="BD277" activePane="bottomRight" state="frozen"/>
      <selection pane="topRight" activeCell="M1" sqref="M1"/>
      <selection pane="bottomLeft" activeCell="A2" sqref="A2"/>
      <selection pane="bottomRight" activeCell="BE260" sqref="BE260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438</v>
      </c>
      <c r="E1" t="s">
        <v>3</v>
      </c>
      <c r="F1" t="s">
        <v>4</v>
      </c>
      <c r="G1" t="s">
        <v>5</v>
      </c>
      <c r="H1" t="s">
        <v>6</v>
      </c>
      <c r="I1" t="s">
        <v>437</v>
      </c>
      <c r="J1" t="s">
        <v>7</v>
      </c>
      <c r="K1" s="2" t="s">
        <v>8</v>
      </c>
      <c r="L1" s="2" t="s">
        <v>9</v>
      </c>
      <c r="M1" s="4" t="s">
        <v>439</v>
      </c>
      <c r="N1" s="6" t="s">
        <v>440</v>
      </c>
      <c r="O1" s="4" t="s">
        <v>441</v>
      </c>
      <c r="P1" s="6" t="s">
        <v>442</v>
      </c>
      <c r="Q1" s="6" t="s">
        <v>443</v>
      </c>
      <c r="R1" s="6" t="s">
        <v>444</v>
      </c>
      <c r="S1" s="6" t="s">
        <v>445</v>
      </c>
      <c r="T1" s="6" t="s">
        <v>446</v>
      </c>
      <c r="U1" s="6" t="s">
        <v>447</v>
      </c>
      <c r="V1" s="6" t="s">
        <v>448</v>
      </c>
      <c r="W1" s="6" t="s">
        <v>453</v>
      </c>
      <c r="X1" s="6" t="s">
        <v>449</v>
      </c>
      <c r="Y1" s="6" t="s">
        <v>455</v>
      </c>
      <c r="Z1" s="6" t="s">
        <v>454</v>
      </c>
      <c r="AA1" s="6" t="s">
        <v>450</v>
      </c>
      <c r="AB1" s="6" t="s">
        <v>456</v>
      </c>
      <c r="AC1" s="6" t="s">
        <v>451</v>
      </c>
      <c r="AD1" s="6" t="s">
        <v>457</v>
      </c>
      <c r="AE1" s="6" t="s">
        <v>452</v>
      </c>
      <c r="AF1" s="6" t="s">
        <v>458</v>
      </c>
      <c r="AG1" s="6" t="s">
        <v>459</v>
      </c>
      <c r="AH1" s="6" t="s">
        <v>460</v>
      </c>
      <c r="AI1" s="6" t="s">
        <v>461</v>
      </c>
      <c r="AJ1" s="6" t="s">
        <v>462</v>
      </c>
      <c r="AK1" s="6" t="s">
        <v>463</v>
      </c>
      <c r="AL1" s="7" t="s">
        <v>464</v>
      </c>
      <c r="AM1" s="7" t="s">
        <v>465</v>
      </c>
      <c r="AN1" s="7" t="s">
        <v>466</v>
      </c>
      <c r="AO1" s="7" t="s">
        <v>467</v>
      </c>
      <c r="AP1" s="7" t="s">
        <v>468</v>
      </c>
      <c r="AQ1" s="7" t="s">
        <v>469</v>
      </c>
      <c r="AR1" s="7" t="s">
        <v>470</v>
      </c>
      <c r="AS1" s="7" t="s">
        <v>471</v>
      </c>
      <c r="AT1" s="7" t="s">
        <v>472</v>
      </c>
      <c r="AU1" s="7" t="s">
        <v>473</v>
      </c>
      <c r="AV1" s="7" t="s">
        <v>474</v>
      </c>
      <c r="AW1" s="6" t="s">
        <v>475</v>
      </c>
      <c r="AX1" s="6" t="s">
        <v>477</v>
      </c>
      <c r="AY1" s="6" t="s">
        <v>476</v>
      </c>
      <c r="AZ1" s="6" t="s">
        <v>478</v>
      </c>
      <c r="BA1" s="6" t="s">
        <v>479</v>
      </c>
      <c r="BB1" s="6" t="s">
        <v>480</v>
      </c>
      <c r="BC1" s="6" t="s">
        <v>481</v>
      </c>
      <c r="BD1" s="6" t="s">
        <v>482</v>
      </c>
      <c r="BE1" s="6" t="s">
        <v>483</v>
      </c>
      <c r="BF1" s="6" t="s">
        <v>484</v>
      </c>
      <c r="BG1" s="6" t="s">
        <v>485</v>
      </c>
      <c r="BH1" s="6" t="s">
        <v>486</v>
      </c>
      <c r="BI1" s="6" t="s">
        <v>487</v>
      </c>
      <c r="BJ1" s="9" t="s">
        <v>488</v>
      </c>
      <c r="BK1" s="9" t="s">
        <v>489</v>
      </c>
      <c r="BL1" s="9" t="s">
        <v>490</v>
      </c>
      <c r="BM1" s="9" t="s">
        <v>491</v>
      </c>
      <c r="BN1" s="9" t="s">
        <v>492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69</v>
      </c>
      <c r="B2" t="s">
        <v>262</v>
      </c>
      <c r="C2" t="s">
        <v>70</v>
      </c>
      <c r="D2" s="11">
        <v>44230</v>
      </c>
      <c r="E2" s="1">
        <f>VLOOKUP(A2,home!$A$2:$E$405,3,FALSE)</f>
        <v>1.33234421364985</v>
      </c>
      <c r="F2">
        <f>VLOOKUP(B2,home!$B$2:$E$405,3,FALSE)</f>
        <v>1.63</v>
      </c>
      <c r="G2">
        <f>VLOOKUP(C2,away!$B$2:$E$405,4,FALSE)</f>
        <v>1.06</v>
      </c>
      <c r="H2">
        <f>VLOOKUP(A2,away!$A$2:$E$405,3,FALSE)</f>
        <v>1.3145400593471801</v>
      </c>
      <c r="I2">
        <f>VLOOKUP(C2,away!$B$2:$E$405,3,FALSE)</f>
        <v>0.66</v>
      </c>
      <c r="J2">
        <f>VLOOKUP(B2,home!$B$2:$E$405,4,FALSE)</f>
        <v>0.67</v>
      </c>
      <c r="K2" s="3">
        <f>E2*F2*G2</f>
        <v>2.3020243323442107</v>
      </c>
      <c r="L2" s="3">
        <f>H2*I2*J2</f>
        <v>0.58128961424332304</v>
      </c>
      <c r="M2" s="5">
        <f>_xlfn.POISSON.DIST(0,$K2,FALSE) * _xlfn.POISSON.DIST(0,$L2,FALSE)</f>
        <v>5.5949043130954022E-2</v>
      </c>
      <c r="N2" s="5">
        <f>_xlfn.POISSON.DIST(1,K2,FALSE) * _xlfn.POISSON.DIST(0,L2,FALSE)</f>
        <v>0.12879605865883187</v>
      </c>
      <c r="O2" s="5">
        <f>_xlfn.POISSON.DIST(0,K2,FALSE) * _xlfn.POISSON.DIST(1,L2,FALSE)</f>
        <v>3.2522597698875305E-2</v>
      </c>
      <c r="P2" s="5">
        <f>_xlfn.POISSON.DIST(1,K2,FALSE) * _xlfn.POISSON.DIST(1,L2,FALSE)</f>
        <v>7.4867811253852778E-2</v>
      </c>
      <c r="Q2" s="5">
        <f>_xlfn.POISSON.DIST(2,K2,FALSE) * _xlfn.POISSON.DIST(0,L2,FALSE)</f>
        <v>0.14824583047133166</v>
      </c>
      <c r="R2" s="5">
        <f>_xlfn.POISSON.DIST(0,K2,FALSE) * _xlfn.POISSON.DIST(2,L2,FALSE)</f>
        <v>9.4525241352850058E-3</v>
      </c>
      <c r="S2" s="5">
        <f>_xlfn.POISSON.DIST(2,K2,FALSE) * _xlfn.POISSON.DIST(2,L2,FALSE)</f>
        <v>2.5045956321464925E-2</v>
      </c>
      <c r="T2" s="5">
        <f>_xlfn.POISSON.DIST(2,K2,FALSE) * _xlfn.POISSON.DIST(1,L2,FALSE)</f>
        <v>8.6173761607861443E-2</v>
      </c>
      <c r="U2" s="5">
        <f>_xlfn.POISSON.DIST(1,K2,FALSE) * _xlfn.POISSON.DIST(2,L2,FALSE)</f>
        <v>2.1759940561497E-2</v>
      </c>
      <c r="V2" s="5">
        <f>_xlfn.POISSON.DIST(3,K2,FALSE) * _xlfn.POISSON.DIST(3,L2,FALSE)</f>
        <v>3.7238963361689754E-3</v>
      </c>
      <c r="W2" s="5">
        <f>_xlfn.POISSON.DIST(3,K2,FALSE) * _xlfn.POISSON.DIST(0,L2,FALSE)</f>
        <v>0.11375516963786009</v>
      </c>
      <c r="X2" s="5">
        <f>_xlfn.POISSON.DIST(3,K2,FALSE) * _xlfn.POISSON.DIST(1,L2,FALSE)</f>
        <v>6.6124698676975457E-2</v>
      </c>
      <c r="Y2" s="5">
        <f>_xlfn.POISSON.DIST(3,K2,FALSE) * _xlfn.POISSON.DIST(2,L2,FALSE)</f>
        <v>1.9218800292947518E-2</v>
      </c>
      <c r="Z2" s="5">
        <f>_xlfn.POISSON.DIST(0,K2,FALSE) * _xlfn.POISSON.DIST(3,L2,FALSE)</f>
        <v>1.8315513694085071E-3</v>
      </c>
      <c r="AA2" s="5">
        <f>_xlfn.POISSON.DIST(1,K2,FALSE) * _xlfn.POISSON.DIST(3,L2,FALSE)</f>
        <v>4.2162758183167427E-3</v>
      </c>
      <c r="AB2" s="5">
        <f>_xlfn.POISSON.DIST(2,K2,FALSE) * _xlfn.POISSON.DIST(3,L2,FALSE)</f>
        <v>4.8529847628198215E-3</v>
      </c>
      <c r="AC2" s="5">
        <f>_xlfn.POISSON.DIST(4,K2,FALSE) * _xlfn.POISSON.DIST(4,L2,FALSE)</f>
        <v>3.114440752952817E-4</v>
      </c>
      <c r="AD2" s="5">
        <f>_xlfn.POISSON.DIST(4,K2,FALSE) * _xlfn.POISSON.DIST(0,L2,FALSE)</f>
        <v>6.5466792109074357E-2</v>
      </c>
      <c r="AE2" s="5">
        <f>_xlfn.POISSON.DIST(4,K2,FALSE) * _xlfn.POISSON.DIST(1,L2,FALSE)</f>
        <v>3.8055166330831655E-2</v>
      </c>
      <c r="AF2" s="5">
        <f>_xlfn.POISSON.DIST(4,K2,FALSE) * _xlfn.POISSON.DIST(2,L2,FALSE)</f>
        <v>1.1060536478207313E-2</v>
      </c>
      <c r="AG2" s="5">
        <f>_xlfn.POISSON.DIST(4,K2,FALSE) * _xlfn.POISSON.DIST(3,L2,FALSE)</f>
        <v>2.1431249942471106E-3</v>
      </c>
      <c r="AH2" s="5">
        <f>_xlfn.POISSON.DIST(0,K2,FALSE) * _xlfn.POISSON.DIST(4,L2,FALSE)</f>
        <v>2.661654472475753E-4</v>
      </c>
      <c r="AI2" s="5">
        <f>_xlfn.POISSON.DIST(1,K2,FALSE) * _xlfn.POISSON.DIST(4,L2,FALSE)</f>
        <v>6.1271933599319774E-4</v>
      </c>
      <c r="AJ2" s="5">
        <f>_xlfn.POISSON.DIST(2,K2,FALSE) * _xlfn.POISSON.DIST(4,L2,FALSE)</f>
        <v>7.0524741017706472E-4</v>
      </c>
      <c r="AK2" s="5">
        <f>_xlfn.POISSON.DIST(3,K2,FALSE) * _xlfn.POISSON.DIST(4,L2,FALSE)</f>
        <v>5.4116556618344694E-4</v>
      </c>
      <c r="AL2" s="5">
        <f>_xlfn.POISSON.DIST(5,K2,FALSE) * _xlfn.POISSON.DIST(5,L2,FALSE)</f>
        <v>1.6670266328424532E-5</v>
      </c>
      <c r="AM2" s="5">
        <f>_xlfn.POISSON.DIST(5,K2,FALSE) * _xlfn.POISSON.DIST(0,L2,FALSE)</f>
        <v>3.0141229679121816E-2</v>
      </c>
      <c r="AN2" s="5">
        <f>_xlfn.POISSON.DIST(5,K2,FALSE) * _xlfn.POISSON.DIST(1,L2,FALSE)</f>
        <v>1.752078377299612E-2</v>
      </c>
      <c r="AO2" s="5">
        <f>_xlfn.POISSON.DIST(5,K2,FALSE) * _xlfn.POISSON.DIST(2,L2,FALSE)</f>
        <v>5.0923248203227937E-3</v>
      </c>
      <c r="AP2" s="5">
        <f>_xlfn.POISSON.DIST(5,K2,FALSE) * _xlfn.POISSON.DIST(3,L2,FALSE)</f>
        <v>9.8670517680237856E-4</v>
      </c>
      <c r="AQ2" s="5">
        <f>_xlfn.POISSON.DIST(5,K2,FALSE) * _xlfn.POISSON.DIST(4,L2,FALSE)</f>
        <v>1.4339036789883615E-4</v>
      </c>
      <c r="AR2" s="5">
        <f>_xlfn.POISSON.DIST(0,K2,FALSE) * _xlfn.POISSON.DIST(5,L2,FALSE)</f>
        <v>3.094384203108893E-5</v>
      </c>
      <c r="AS2" s="5">
        <f>_xlfn.POISSON.DIST(1,K2,FALSE) * _xlfn.POISSON.DIST(5,L2,FALSE)</f>
        <v>7.1233477291782215E-5</v>
      </c>
      <c r="AT2" s="5">
        <f>_xlfn.POISSON.DIST(2,K2,FALSE) * _xlfn.POISSON.DIST(5,L2,FALSE)</f>
        <v>8.1990599001585752E-5</v>
      </c>
      <c r="AU2" s="5">
        <f>_xlfn.POISSON.DIST(3,K2,FALSE) * _xlfn.POISSON.DIST(5,L2,FALSE)</f>
        <v>6.2914784641709097E-5</v>
      </c>
      <c r="AV2" s="5">
        <f>_xlfn.POISSON.DIST(4,K2,FALSE) * _xlfn.POISSON.DIST(5,L2,FALSE)</f>
        <v>3.6207841277352564E-5</v>
      </c>
      <c r="AW2" s="5">
        <f>_xlfn.POISSON.DIST(6,K2,FALSE) * _xlfn.POISSON.DIST(6,L2,FALSE)</f>
        <v>6.1964437399200697E-7</v>
      </c>
      <c r="AX2" s="5">
        <f>_xlfn.POISSON.DIST(6,K2,FALSE) * _xlfn.POISSON.DIST(0,L2,FALSE)</f>
        <v>1.1564307354685652E-2</v>
      </c>
      <c r="AY2" s="5">
        <f>_xlfn.POISSON.DIST(6,K2,FALSE) * _xlfn.POISSON.DIST(1,L2,FALSE)</f>
        <v>6.7222117611964458E-3</v>
      </c>
      <c r="AZ2" s="5">
        <f>_xlfn.POISSON.DIST(6,K2,FALSE) * _xlfn.POISSON.DIST(2,L2,FALSE)</f>
        <v>1.9537759407639056E-3</v>
      </c>
      <c r="BA2" s="5">
        <f>_xlfn.POISSON.DIST(6,K2,FALSE) * _xlfn.POISSON.DIST(3,L2,FALSE)</f>
        <v>3.7856988764151204E-4</v>
      </c>
      <c r="BB2" s="5">
        <f>_xlfn.POISSON.DIST(6,K2,FALSE) * _xlfn.POISSON.DIST(4,L2,FALSE)</f>
        <v>5.5014685987818177E-5</v>
      </c>
      <c r="BC2" s="5">
        <f>_xlfn.POISSON.DIST(6,K2,FALSE) * _xlfn.POISSON.DIST(5,L2,FALSE)</f>
        <v>6.395893119115278E-6</v>
      </c>
      <c r="BD2" s="5">
        <f>_xlfn.POISSON.DIST(0,K2,FALSE) * _xlfn.POISSON.DIST(6,L2,FALSE)</f>
        <v>2.9978889995763332E-6</v>
      </c>
      <c r="BE2" s="5">
        <f>_xlfn.POISSON.DIST(1,K2,FALSE) * _xlfn.POISSON.DIST(6,L2,FALSE)</f>
        <v>6.9012134226917615E-6</v>
      </c>
      <c r="BF2" s="5">
        <f>_xlfn.POISSON.DIST(2,K2,FALSE) * _xlfn.POISSON.DIST(6,L2,FALSE)</f>
        <v>7.9433806108684551E-6</v>
      </c>
      <c r="BG2" s="5">
        <f>_xlfn.POISSON.DIST(3,K2,FALSE) * _xlfn.POISSON.DIST(6,L2,FALSE)</f>
        <v>6.0952851490968008E-6</v>
      </c>
      <c r="BH2" s="5">
        <f>_xlfn.POISSON.DIST(4,K2,FALSE) * _xlfn.POISSON.DIST(6,L2,FALSE)</f>
        <v>3.5078736814492883E-6</v>
      </c>
      <c r="BI2" s="5">
        <f>_xlfn.POISSON.DIST(5,K2,FALSE) * _xlfn.POISSON.DIST(6,L2,FALSE)</f>
        <v>1.6150421138972247E-6</v>
      </c>
      <c r="BJ2" s="8">
        <f>SUM(N2,Q2,T2,W2,X2,Y2,AD2,AE2,AF2,AG2,AM2,AN2,AO2,AP2,AQ2,AX2,AY2,AZ2,BA2,BB2,BC2)</f>
        <v>0.7536046485987048</v>
      </c>
      <c r="BK2" s="8">
        <f>SUM(M2,P2,S2,V2,AC2,AL2,AY2)</f>
        <v>0.16663703314526088</v>
      </c>
      <c r="BL2" s="8">
        <f>SUM(O2,R2,U2,AA2,AB2,AH2,AI2,AJ2,AK2,AR2,AS2,AT2,AU2,AV2,BD2,BE2,BF2,BG2,BH2,BI2)</f>
        <v>7.5241971964616253E-2</v>
      </c>
      <c r="BM2" s="8">
        <f>SUM(S2:BI2)</f>
        <v>0.54075974761203727</v>
      </c>
      <c r="BN2" s="8">
        <f>SUM(M2:R2)</f>
        <v>0.44983386534913067</v>
      </c>
    </row>
    <row r="3" spans="1:88" x14ac:dyDescent="0.25">
      <c r="A3" t="s">
        <v>80</v>
      </c>
      <c r="B3" t="s">
        <v>89</v>
      </c>
      <c r="C3" t="s">
        <v>91</v>
      </c>
      <c r="D3" s="11">
        <v>44230</v>
      </c>
      <c r="E3">
        <f>VLOOKUP(A3,home!$A$2:$E$405,3,FALSE)</f>
        <v>1.2337662337662301</v>
      </c>
      <c r="F3">
        <f>VLOOKUP(B3,home!$B$2:$E$405,3,FALSE)</f>
        <v>1.33</v>
      </c>
      <c r="G3">
        <f>VLOOKUP(C3,away!$B$2:$E$405,4,FALSE)</f>
        <v>1.1299999999999999</v>
      </c>
      <c r="H3">
        <f>VLOOKUP(A3,away!$A$2:$E$405,3,FALSE)</f>
        <v>1.0408163265306101</v>
      </c>
      <c r="I3">
        <f>VLOOKUP(C3,away!$B$2:$E$405,3,FALSE)</f>
        <v>0.56000000000000005</v>
      </c>
      <c r="J3">
        <f>VLOOKUP(B3,home!$B$2:$E$405,4,FALSE)</f>
        <v>1.0900000000000001</v>
      </c>
      <c r="K3" s="3">
        <f t="shared" ref="K3:K8" si="0">E3*F3*G3</f>
        <v>1.8542272727272671</v>
      </c>
      <c r="L3" s="3">
        <f t="shared" ref="L3:L8" si="1">H3*I3*J3</f>
        <v>0.6353142857142845</v>
      </c>
      <c r="M3" s="5">
        <f>_xlfn.POISSON.DIST(0,K3,FALSE) * _xlfn.POISSON.DIST(0,L3,FALSE)</f>
        <v>8.2947984663330254E-2</v>
      </c>
      <c r="N3" s="5">
        <f>_xlfn.POISSON.DIST(1,K3,FALSE) * _xlfn.POISSON.DIST(0,L3,FALSE)</f>
        <v>0.15380441538051007</v>
      </c>
      <c r="O3" s="5">
        <f>_xlfn.POISSON.DIST(0,K3,FALSE) * _xlfn.POISSON.DIST(1,L3,FALSE)</f>
        <v>5.269803962782308E-2</v>
      </c>
      <c r="P3" s="5">
        <f>_xlfn.POISSON.DIST(1,K3,FALSE) * _xlfn.POISSON.DIST(1,L3,FALSE)</f>
        <v>9.7714142297171847E-2</v>
      </c>
      <c r="Q3" s="5">
        <f>_xlfn.POISSON.DIST(2,K3,FALSE) * _xlfn.POISSON.DIST(0,L3,FALSE)</f>
        <v>0.14259417083220746</v>
      </c>
      <c r="R3" s="5">
        <f>_xlfn.POISSON.DIST(0,K3,FALSE) * _xlfn.POISSON.DIST(2,L3,FALSE)</f>
        <v>1.6739908702346738E-2</v>
      </c>
      <c r="S3" s="5">
        <f>_xlfn.POISSON.DIST(2,K3,FALSE) * _xlfn.POISSON.DIST(2,L3,FALSE)</f>
        <v>2.8777232031693242E-2</v>
      </c>
      <c r="T3" s="5">
        <f>_xlfn.POISSON.DIST(2,K3,FALSE) * _xlfn.POISSON.DIST(1,L3,FALSE)</f>
        <v>9.0592113789284529E-2</v>
      </c>
      <c r="U3" s="5">
        <f>_xlfn.POISSON.DIST(1,K3,FALSE) * _xlfn.POISSON.DIST(2,L3,FALSE)</f>
        <v>3.1039595258855843E-2</v>
      </c>
      <c r="V3" s="5">
        <f>_xlfn.POISSON.DIST(3,K3,FALSE) * _xlfn.POISSON.DIST(3,L3,FALSE)</f>
        <v>3.7666745237682976E-3</v>
      </c>
      <c r="W3" s="5">
        <f>_xlfn.POISSON.DIST(3,K3,FALSE) * _xlfn.POISSON.DIST(0,L3,FALSE)</f>
        <v>8.8134000163003379E-2</v>
      </c>
      <c r="X3" s="5">
        <f>_xlfn.POISSON.DIST(3,K3,FALSE) * _xlfn.POISSON.DIST(1,L3,FALSE)</f>
        <v>5.5992789360701116E-2</v>
      </c>
      <c r="Y3" s="5">
        <f>_xlfn.POISSON.DIST(3,K3,FALSE) * _xlfn.POISSON.DIST(2,L3,FALSE)</f>
        <v>1.7786509488922107E-2</v>
      </c>
      <c r="Z3" s="5">
        <f>_xlfn.POISSON.DIST(0,K3,FALSE) * _xlfn.POISSON.DIST(3,L3,FALSE)</f>
        <v>3.5450343800512512E-3</v>
      </c>
      <c r="AA3" s="5">
        <f>_xlfn.POISSON.DIST(1,K3,FALSE) * _xlfn.POISSON.DIST(3,L3,FALSE)</f>
        <v>6.5732994302468307E-3</v>
      </c>
      <c r="AB3" s="5">
        <f>_xlfn.POISSON.DIST(2,K3,FALSE) * _xlfn.POISSON.DIST(3,L3,FALSE)</f>
        <v>6.0941955376831404E-3</v>
      </c>
      <c r="AC3" s="5">
        <f>_xlfn.POISSON.DIST(4,K3,FALSE) * _xlfn.POISSON.DIST(4,L3,FALSE)</f>
        <v>2.7732543163684197E-4</v>
      </c>
      <c r="AD3" s="5">
        <f>_xlfn.POISSON.DIST(4,K3,FALSE) * _xlfn.POISSON.DIST(0,L3,FALSE)</f>
        <v>4.0855116689197564E-2</v>
      </c>
      <c r="AE3" s="5">
        <f>_xlfn.POISSON.DIST(4,K3,FALSE) * _xlfn.POISSON.DIST(1,L3,FALSE)</f>
        <v>2.5955839277171287E-2</v>
      </c>
      <c r="AF3" s="5">
        <f>_xlfn.POISSON.DIST(4,K3,FALSE) * _xlfn.POISSON.DIST(2,L3,FALSE)</f>
        <v>8.2450577452454227E-3</v>
      </c>
      <c r="AG3" s="5">
        <f>_xlfn.POISSON.DIST(4,K3,FALSE) * _xlfn.POISSON.DIST(3,L3,FALSE)</f>
        <v>1.7460676573645417E-3</v>
      </c>
      <c r="AH3" s="5">
        <f>_xlfn.POISSON.DIST(0,K3,FALSE) * _xlfn.POISSON.DIST(4,L3,FALSE)</f>
        <v>5.6305274624871048E-4</v>
      </c>
      <c r="AI3" s="5">
        <f>_xlfn.POISSON.DIST(1,K3,FALSE) * _xlfn.POISSON.DIST(4,L3,FALSE)</f>
        <v>1.0440277580783446E-3</v>
      </c>
      <c r="AJ3" s="5">
        <f>_xlfn.POISSON.DIST(2,K3,FALSE) * _xlfn.POISSON.DIST(4,L3,FALSE)</f>
        <v>9.6793237125658593E-4</v>
      </c>
      <c r="AK3" s="5">
        <f>_xlfn.POISSON.DIST(3,K3,FALSE) * _xlfn.POISSON.DIST(4,L3,FALSE)</f>
        <v>5.9825553364651208E-4</v>
      </c>
      <c r="AL3" s="5">
        <f>_xlfn.POISSON.DIST(5,K3,FALSE) * _xlfn.POISSON.DIST(5,L3,FALSE)</f>
        <v>1.306776375559936E-5</v>
      </c>
      <c r="AM3" s="5">
        <f>_xlfn.POISSON.DIST(5,K3,FALSE) * _xlfn.POISSON.DIST(0,L3,FALSE)</f>
        <v>1.5150934319112999E-2</v>
      </c>
      <c r="AN3" s="5">
        <f>_xlfn.POISSON.DIST(5,K3,FALSE) * _xlfn.POISSON.DIST(1,L3,FALSE)</f>
        <v>9.6256050148513135E-3</v>
      </c>
      <c r="AO3" s="5">
        <f>_xlfn.POISSON.DIST(5,K3,FALSE) * _xlfn.POISSON.DIST(2,L3,FALSE)</f>
        <v>3.0576421872890486E-3</v>
      </c>
      <c r="AP3" s="5">
        <f>_xlfn.POISSON.DIST(5,K3,FALSE) * _xlfn.POISSON.DIST(3,L3,FALSE)</f>
        <v>6.4752125406246808E-4</v>
      </c>
      <c r="AQ3" s="5">
        <f>_xlfn.POISSON.DIST(5,K3,FALSE) * _xlfn.POISSON.DIST(4,L3,FALSE)</f>
        <v>1.0284487575237866E-4</v>
      </c>
      <c r="AR3" s="5">
        <f>_xlfn.POISSON.DIST(0,K3,FALSE) * _xlfn.POISSON.DIST(5,L3,FALSE)</f>
        <v>7.1543090660493167E-5</v>
      </c>
      <c r="AS3" s="5">
        <f>_xlfn.POISSON.DIST(1,K3,FALSE) * _xlfn.POISSON.DIST(5,L3,FALSE)</f>
        <v>1.3265714987788587E-4</v>
      </c>
      <c r="AT3" s="5">
        <f>_xlfn.POISSON.DIST(2,K3,FALSE) * _xlfn.POISSON.DIST(5,L3,FALSE)</f>
        <v>1.2298825261292234E-4</v>
      </c>
      <c r="AU3" s="5">
        <f>_xlfn.POISSON.DIST(3,K3,FALSE) * _xlfn.POISSON.DIST(5,L3,FALSE)</f>
        <v>7.6016057406650409E-5</v>
      </c>
      <c r="AV3" s="5">
        <f>_xlfn.POISSON.DIST(4,K3,FALSE) * _xlfn.POISSON.DIST(5,L3,FALSE)</f>
        <v>3.5237761702153183E-5</v>
      </c>
      <c r="AW3" s="5">
        <f>_xlfn.POISSON.DIST(6,K3,FALSE) * _xlfn.POISSON.DIST(6,L3,FALSE)</f>
        <v>4.2761246778902459E-7</v>
      </c>
      <c r="AX3" s="5">
        <f>_xlfn.POISSON.DIST(6,K3,FALSE) * _xlfn.POISSON.DIST(0,L3,FALSE)</f>
        <v>4.6822126036331459E-3</v>
      </c>
      <c r="AY3" s="5">
        <f>_xlfn.POISSON.DIST(6,K3,FALSE) * _xlfn.POISSON.DIST(1,L3,FALSE)</f>
        <v>2.9746765558396121E-3</v>
      </c>
      <c r="AZ3" s="5">
        <f>_xlfn.POISSON.DIST(6,K3,FALSE) * _xlfn.POISSON.DIST(2,L3,FALSE)</f>
        <v>9.4492725565213556E-4</v>
      </c>
      <c r="BA3" s="5">
        <f>_xlfn.POISSON.DIST(6,K3,FALSE) * _xlfn.POISSON.DIST(3,L3,FALSE)</f>
        <v>2.0010859482553188E-4</v>
      </c>
      <c r="BB3" s="5">
        <f>_xlfn.POISSON.DIST(6,K3,FALSE) * _xlfn.POISSON.DIST(4,L3,FALSE)</f>
        <v>3.1782962246717983E-5</v>
      </c>
      <c r="BC3" s="5">
        <f>_xlfn.POISSON.DIST(6,K3,FALSE) * _xlfn.POISSON.DIST(5,L3,FALSE)</f>
        <v>4.0384339915315423E-6</v>
      </c>
      <c r="BD3" s="5">
        <f>_xlfn.POISSON.DIST(0,K3,FALSE) * _xlfn.POISSON.DIST(6,L3,FALSE)</f>
        <v>7.5753912567939163E-6</v>
      </c>
      <c r="BE3" s="5">
        <f>_xlfn.POISSON.DIST(1,K3,FALSE) * _xlfn.POISSON.DIST(6,L3,FALSE)</f>
        <v>1.404649706992697E-5</v>
      </c>
      <c r="BF3" s="5">
        <f>_xlfn.POISSON.DIST(2,K3,FALSE) * _xlfn.POISSON.DIST(6,L3,FALSE)</f>
        <v>1.3022698976671117E-5</v>
      </c>
      <c r="BG3" s="5">
        <f>_xlfn.POISSON.DIST(3,K3,FALSE) * _xlfn.POISSON.DIST(6,L3,FALSE)</f>
        <v>8.049014535687021E-6</v>
      </c>
      <c r="BH3" s="5">
        <f>_xlfn.POISSON.DIST(4,K3,FALSE) * _xlfn.POISSON.DIST(6,L3,FALSE)</f>
        <v>3.7311755676622687E-6</v>
      </c>
      <c r="BI3" s="5">
        <f>_xlfn.POISSON.DIST(5,K3,FALSE) * _xlfn.POISSON.DIST(6,L3,FALSE)</f>
        <v>1.3836894993786033E-6</v>
      </c>
      <c r="BJ3" s="8">
        <f>SUM(N3,Q3,T3,W3,X3,Y3,AD3,AE3,AF3,AG3,AM3,AN3,AO3,AP3,AQ3,AX3,AY3,AZ3,BA3,BB3,BC3)</f>
        <v>0.66312837444086437</v>
      </c>
      <c r="BK3" s="8">
        <f>SUM(M3,P3,S3,V3,AC3,AL3,AY3)</f>
        <v>0.21647110326719568</v>
      </c>
      <c r="BL3" s="8">
        <f>SUM(O3,R3,U3,AA3,AB3,AH3,AI3,AJ3,AK3,AR3,AS3,AT3,AU3,AV3,BD3,BE3,BF3,BG3,BH3,BI3)</f>
        <v>0.11680455774535201</v>
      </c>
      <c r="BM3" s="8">
        <f>SUM(S3:BI3)</f>
        <v>0.45047615938670205</v>
      </c>
      <c r="BN3" s="8">
        <f>SUM(M3:R3)</f>
        <v>0.54649866150338944</v>
      </c>
    </row>
    <row r="4" spans="1:88" x14ac:dyDescent="0.25">
      <c r="A4" t="s">
        <v>80</v>
      </c>
      <c r="B4" t="s">
        <v>369</v>
      </c>
      <c r="C4" t="s">
        <v>81</v>
      </c>
      <c r="D4" s="11">
        <v>44230</v>
      </c>
      <c r="E4">
        <f>VLOOKUP(A4,home!$A$2:$E$405,3,FALSE)</f>
        <v>1.2337662337662301</v>
      </c>
      <c r="F4">
        <f>VLOOKUP(B4,home!$B$2:$E$405,3,FALSE)</f>
        <v>0.88</v>
      </c>
      <c r="G4">
        <f>VLOOKUP(C4,away!$B$2:$E$405,4,FALSE)</f>
        <v>0.99</v>
      </c>
      <c r="H4">
        <f>VLOOKUP(A4,away!$A$2:$E$405,3,FALSE)</f>
        <v>1.0408163265306101</v>
      </c>
      <c r="I4">
        <f>VLOOKUP(C4,away!$B$2:$E$405,3,FALSE)</f>
        <v>0.88</v>
      </c>
      <c r="J4">
        <f>VLOOKUP(B4,home!$B$2:$E$405,4,FALSE)</f>
        <v>0.92</v>
      </c>
      <c r="K4" s="3">
        <f t="shared" si="0"/>
        <v>1.0748571428571396</v>
      </c>
      <c r="L4" s="3">
        <f t="shared" si="1"/>
        <v>0.84264489795918196</v>
      </c>
      <c r="M4" s="5">
        <f t="shared" ref="M4:M8" si="2">_xlfn.POISSON.DIST(0,K4,FALSE) * _xlfn.POISSON.DIST(0,L4,FALSE)</f>
        <v>0.14697363811795477</v>
      </c>
      <c r="N4" s="5">
        <f t="shared" ref="N4:N8" si="3">_xlfn.POISSON.DIST(1,K4,FALSE) * _xlfn.POISSON.DIST(0,L4,FALSE)</f>
        <v>0.15797566474278407</v>
      </c>
      <c r="O4" s="5">
        <f t="shared" ref="O4:O8" si="4">_xlfn.POISSON.DIST(0,K4,FALSE) * _xlfn.POISSON.DIST(1,L4,FALSE)</f>
        <v>0.12384658629459373</v>
      </c>
      <c r="P4" s="5">
        <f t="shared" ref="P4:P8" si="5">_xlfn.POISSON.DIST(1,K4,FALSE) * _xlfn.POISSON.DIST(1,L4,FALSE)</f>
        <v>0.13311738789721722</v>
      </c>
      <c r="Q4" s="5">
        <f t="shared" ref="Q4:Q8" si="6">_xlfn.POISSON.DIST(2,K4,FALSE) * _xlfn.POISSON.DIST(0,L4,FALSE)</f>
        <v>8.4900635823193113E-2</v>
      </c>
      <c r="R4" s="5">
        <f t="shared" ref="R4:R8" si="7">_xlfn.POISSON.DIST(0,K4,FALSE) * _xlfn.POISSON.DIST(2,L4,FALSE)</f>
        <v>5.2179347035400482E-2</v>
      </c>
      <c r="S4" s="5">
        <f t="shared" ref="S4:S8" si="8">_xlfn.POISSON.DIST(2,K4,FALSE) * _xlfn.POISSON.DIST(2,L4,FALSE)</f>
        <v>3.0141866234468323E-2</v>
      </c>
      <c r="T4" s="5">
        <f t="shared" ref="T4:T8" si="9">_xlfn.POISSON.DIST(2,K4,FALSE) * _xlfn.POISSON.DIST(1,L4,FALSE)</f>
        <v>7.1541087609904228E-2</v>
      </c>
      <c r="U4" s="5">
        <f t="shared" ref="U4:U8" si="10">_xlfn.POISSON.DIST(1,K4,FALSE) * _xlfn.POISSON.DIST(2,L4,FALSE)</f>
        <v>5.6085343870621723E-2</v>
      </c>
      <c r="V4" s="5">
        <f t="shared" ref="V4:V8" si="11">_xlfn.POISSON.DIST(3,K4,FALSE) * _xlfn.POISSON.DIST(3,L4,FALSE)</f>
        <v>3.0333531243803115E-3</v>
      </c>
      <c r="W4" s="5">
        <f t="shared" ref="W4:W8" si="12">_xlfn.POISSON.DIST(3,K4,FALSE) * _xlfn.POISSON.DIST(0,L4,FALSE)</f>
        <v>3.0418684949223958E-2</v>
      </c>
      <c r="X4" s="5">
        <f t="shared" ref="X4:X8" si="13">_xlfn.POISSON.DIST(3,K4,FALSE) * _xlfn.POISSON.DIST(1,L4,FALSE)</f>
        <v>2.5632149675091323E-2</v>
      </c>
      <c r="Y4" s="5">
        <f t="shared" ref="Y4:Y8" si="14">_xlfn.POISSON.DIST(3,K4,FALSE) * _xlfn.POISSON.DIST(2,L4,FALSE)</f>
        <v>1.0799400073720905E-2</v>
      </c>
      <c r="Z4" s="5">
        <f t="shared" ref="Z4:Z8" si="15">_xlfn.POISSON.DIST(0,K4,FALSE) * _xlfn.POISSON.DIST(3,L4,FALSE)</f>
        <v>1.4656220186073928E-2</v>
      </c>
      <c r="AA4" s="5">
        <f t="shared" ref="AA4:AA8" si="16">_xlfn.POISSON.DIST(1,K4,FALSE) * _xlfn.POISSON.DIST(3,L4,FALSE)</f>
        <v>1.5753342954288558E-2</v>
      </c>
      <c r="AB4" s="5">
        <f t="shared" ref="AB4:AB8" si="17">_xlfn.POISSON.DIST(2,K4,FALSE) * _xlfn.POISSON.DIST(3,L4,FALSE)</f>
        <v>8.4662965991476238E-3</v>
      </c>
      <c r="AC4" s="5">
        <f t="shared" ref="AC4:AC8" si="18">_xlfn.POISSON.DIST(4,K4,FALSE) * _xlfn.POISSON.DIST(4,L4,FALSE)</f>
        <v>1.7171108440689519E-4</v>
      </c>
      <c r="AD4" s="5">
        <f t="shared" ref="AD4:AD8" si="19">_xlfn.POISSON.DIST(4,K4,FALSE) * _xlfn.POISSON.DIST(0,L4,FALSE)</f>
        <v>8.1739351984985824E-3</v>
      </c>
      <c r="AE4" s="5">
        <f t="shared" ref="AE4:AE8" si="20">_xlfn.POISSON.DIST(4,K4,FALSE) * _xlfn.POISSON.DIST(1,L4,FALSE)</f>
        <v>6.8877247912638041E-3</v>
      </c>
      <c r="AF4" s="5">
        <f t="shared" ref="AF4:AF8" si="21">_xlfn.POISSON.DIST(4,K4,FALSE) * _xlfn.POISSON.DIST(2,L4,FALSE)</f>
        <v>2.9019530769527082E-3</v>
      </c>
      <c r="AG4" s="5">
        <f t="shared" ref="AG4:AG8" si="22">_xlfn.POISSON.DIST(4,K4,FALSE) * _xlfn.POISSON.DIST(3,L4,FALSE)</f>
        <v>8.1510531813704969E-4</v>
      </c>
      <c r="AH4" s="5">
        <f t="shared" ref="AH4:AH8" si="23">_xlfn.POISSON.DIST(0,K4,FALSE) * _xlfn.POISSON.DIST(4,L4,FALSE)</f>
        <v>3.087497290790392E-3</v>
      </c>
      <c r="AI4" s="5">
        <f t="shared" ref="AI4:AI8" si="24">_xlfn.POISSON.DIST(1,K4,FALSE) * _xlfn.POISSON.DIST(4,L4,FALSE)</f>
        <v>3.3186185165581202E-3</v>
      </c>
      <c r="AJ4" s="5">
        <f t="shared" ref="AJ4:AJ8" si="25">_xlfn.POISSON.DIST(2,K4,FALSE) * _xlfn.POISSON.DIST(4,L4,FALSE)</f>
        <v>1.7835204084702297E-3</v>
      </c>
      <c r="AK4" s="5">
        <f t="shared" ref="AK4:AK8" si="26">_xlfn.POISSON.DIST(3,K4,FALSE) * _xlfn.POISSON.DIST(4,L4,FALSE)</f>
        <v>6.3900988349190329E-4</v>
      </c>
      <c r="AL4" s="5">
        <f t="shared" ref="AL4:AL8" si="27">_xlfn.POISSON.DIST(5,K4,FALSE) * _xlfn.POISSON.DIST(5,L4,FALSE)</f>
        <v>6.2209063671404388E-6</v>
      </c>
      <c r="AM4" s="5">
        <f t="shared" ref="AM4:AM8" si="28">_xlfn.POISSON.DIST(5,K4,FALSE) * _xlfn.POISSON.DIST(0,L4,FALSE)</f>
        <v>1.7571625266715196E-3</v>
      </c>
      <c r="AN4" s="5">
        <f t="shared" ref="AN4:AN8" si="29">_xlfn.POISSON.DIST(5,K4,FALSE) * _xlfn.POISSON.DIST(1,L4,FALSE)</f>
        <v>1.4806640379848208E-3</v>
      </c>
      <c r="AO4" s="5">
        <f t="shared" ref="AO4:AO8" si="30">_xlfn.POISSON.DIST(5,K4,FALSE) * _xlfn.POISSON.DIST(2,L4,FALSE)</f>
        <v>6.2383699859977493E-4</v>
      </c>
      <c r="AP4" s="5">
        <f t="shared" ref="AP4:AP8" si="31">_xlfn.POISSON.DIST(5,K4,FALSE) * _xlfn.POISSON.DIST(3,L4,FALSE)</f>
        <v>1.752243546760899E-4</v>
      </c>
      <c r="AQ4" s="5">
        <f t="shared" ref="AQ4:AQ8" si="32">_xlfn.POISSON.DIST(5,K4,FALSE) * _xlfn.POISSON.DIST(4,L4,FALSE)</f>
        <v>3.691297711649932E-5</v>
      </c>
      <c r="AR4" s="5">
        <f t="shared" ref="AR4:AR8" si="33">_xlfn.POISSON.DIST(0,K4,FALSE) * _xlfn.POISSON.DIST(5,L4,FALSE)</f>
        <v>5.2033276790946429E-4</v>
      </c>
      <c r="AS4" s="5">
        <f t="shared" ref="AS4:AS8" si="34">_xlfn.POISSON.DIST(1,K4,FALSE) * _xlfn.POISSON.DIST(5,L4,FALSE)</f>
        <v>5.5928339225011395E-4</v>
      </c>
      <c r="AT4" s="5">
        <f t="shared" ref="AT4:AT8" si="35">_xlfn.POISSON.DIST(2,K4,FALSE) * _xlfn.POISSON.DIST(5,L4,FALSE)</f>
        <v>3.0057487452070315E-4</v>
      </c>
      <c r="AU4" s="5">
        <f t="shared" ref="AU4:AU8" si="36">_xlfn.POISSON.DIST(3,K4,FALSE) * _xlfn.POISSON.DIST(5,L4,FALSE)</f>
        <v>1.0769168361398875E-4</v>
      </c>
      <c r="AV4" s="5">
        <f t="shared" ref="AV4:AV8" si="37">_xlfn.POISSON.DIST(4,K4,FALSE) * _xlfn.POISSON.DIST(5,L4,FALSE)</f>
        <v>2.8938293839701743E-5</v>
      </c>
      <c r="AW4" s="5">
        <f t="shared" ref="AW4:AW8" si="38">_xlfn.POISSON.DIST(6,K4,FALSE) * _xlfn.POISSON.DIST(6,L4,FALSE)</f>
        <v>1.5651159104130084E-7</v>
      </c>
      <c r="AX4" s="5">
        <f t="shared" ref="AX4:AX8" si="39">_xlfn.POISSON.DIST(6,K4,FALSE) * _xlfn.POISSON.DIST(0,L4,FALSE)</f>
        <v>3.1478311549229684E-4</v>
      </c>
      <c r="AY4" s="5">
        <f t="shared" ref="AY4:AY8" si="40">_xlfn.POISSON.DIST(6,K4,FALSE) * _xlfn.POISSON.DIST(1,L4,FALSE)</f>
        <v>2.6525038623327987E-4</v>
      </c>
      <c r="AZ4" s="5">
        <f t="shared" ref="AZ4:AZ8" si="41">_xlfn.POISSON.DIST(6,K4,FALSE) * _xlfn.POISSON.DIST(2,L4,FALSE)</f>
        <v>1.1175594232058786E-4</v>
      </c>
      <c r="BA4" s="5">
        <f t="shared" ref="BA4:BA8" si="42">_xlfn.POISSON.DIST(6,K4,FALSE) * _xlfn.POISSON.DIST(3,L4,FALSE)</f>
        <v>3.1390191537687996E-5</v>
      </c>
      <c r="BB4" s="5">
        <f t="shared" ref="BB4:BB8" si="43">_xlfn.POISSON.DIST(6,K4,FALSE) * _xlfn.POISSON.DIST(4,L4,FALSE)</f>
        <v>6.6126961862985687E-6</v>
      </c>
      <c r="BC4" s="5">
        <f t="shared" ref="BC4:BC8" si="44">_xlfn.POISSON.DIST(6,K4,FALSE) * _xlfn.POISSON.DIST(5,L4,FALSE)</f>
        <v>1.1144309406277262E-6</v>
      </c>
      <c r="BD4" s="5">
        <f t="shared" ref="BD4:BD8" si="45">_xlfn.POISSON.DIST(0,K4,FALSE) * _xlfn.POISSON.DIST(6,L4,FALSE)</f>
        <v>7.3075958686648175E-5</v>
      </c>
      <c r="BE4" s="5">
        <f t="shared" ref="BE4:BE8" si="46">_xlfn.POISSON.DIST(1,K4,FALSE) * _xlfn.POISSON.DIST(6,L4,FALSE)</f>
        <v>7.8546216165477028E-5</v>
      </c>
      <c r="BF4" s="5">
        <f t="shared" ref="BF4:BF8" si="47">_xlfn.POISSON.DIST(2,K4,FALSE) * _xlfn.POISSON.DIST(6,L4,FALSE)</f>
        <v>4.2212980744931951E-5</v>
      </c>
      <c r="BG4" s="5">
        <f t="shared" ref="BG4:BG8" si="48">_xlfn.POISSON.DIST(3,K4,FALSE) * _xlfn.POISSON.DIST(6,L4,FALSE)</f>
        <v>1.5124307958327004E-5</v>
      </c>
      <c r="BH4" s="5">
        <f t="shared" ref="BH4:BH8" si="49">_xlfn.POISSON.DIST(4,K4,FALSE) * _xlfn.POISSON.DIST(6,L4,FALSE)</f>
        <v>4.0641176099447149E-6</v>
      </c>
      <c r="BI4" s="5">
        <f t="shared" ref="BI4:BI8" si="50">_xlfn.POISSON.DIST(5,K4,FALSE) * _xlfn.POISSON.DIST(6,L4,FALSE)</f>
        <v>8.7366916849211308E-7</v>
      </c>
      <c r="BJ4" s="8">
        <f t="shared" ref="BJ4:BJ8" si="51">SUM(N4,Q4,T4,W4,X4,Y4,AD4,AE4,AF4,AG4,AM4,AN4,AO4,AP4,AQ4,AX4,AY4,AZ4,BA4,BB4,BC4)</f>
        <v>0.40485104891652923</v>
      </c>
      <c r="BK4" s="8">
        <f t="shared" ref="BK4:BK8" si="52">SUM(M4,P4,S4,V4,AC4,AL4,AY4)</f>
        <v>0.31370942775102795</v>
      </c>
      <c r="BL4" s="8">
        <f t="shared" ref="BL4:BL8" si="53">SUM(O4,R4,U4,AA4,AB4,AH4,AI4,AJ4,AK4,AR4,AS4,AT4,AU4,AV4,BD4,BE4,BF4,BG4,BH4,BI4)</f>
        <v>0.26689028111583052</v>
      </c>
      <c r="BM4" s="8">
        <f t="shared" ref="BM4:BM8" si="54">SUM(S4:BI4)</f>
        <v>0.30084862418367597</v>
      </c>
      <c r="BN4" s="8">
        <f t="shared" ref="BN4:BN8" si="55">SUM(M4:R4)</f>
        <v>0.69899325991114336</v>
      </c>
    </row>
    <row r="5" spans="1:88" x14ac:dyDescent="0.25">
      <c r="A5" t="s">
        <v>80</v>
      </c>
      <c r="B5" t="s">
        <v>96</v>
      </c>
      <c r="C5" t="s">
        <v>82</v>
      </c>
      <c r="D5" s="11">
        <v>44230</v>
      </c>
      <c r="E5">
        <f>VLOOKUP(A5,home!$A$2:$E$405,3,FALSE)</f>
        <v>1.2337662337662301</v>
      </c>
      <c r="F5">
        <f>VLOOKUP(B5,home!$B$2:$E$405,3,FALSE)</f>
        <v>0.99</v>
      </c>
      <c r="G5">
        <f>VLOOKUP(C5,away!$B$2:$E$405,4,FALSE)</f>
        <v>0.7</v>
      </c>
      <c r="H5">
        <f>VLOOKUP(A5,away!$A$2:$E$405,3,FALSE)</f>
        <v>1.0408163265306101</v>
      </c>
      <c r="I5">
        <f>VLOOKUP(C5,away!$B$2:$E$405,3,FALSE)</f>
        <v>0.63</v>
      </c>
      <c r="J5">
        <f>VLOOKUP(B5,home!$B$2:$E$405,4,FALSE)</f>
        <v>0.96</v>
      </c>
      <c r="K5" s="3">
        <f t="shared" si="0"/>
        <v>0.85499999999999743</v>
      </c>
      <c r="L5" s="3">
        <f t="shared" si="1"/>
        <v>0.62948571428571298</v>
      </c>
      <c r="M5" s="5">
        <f t="shared" si="2"/>
        <v>0.22661885755344635</v>
      </c>
      <c r="N5" s="5">
        <f t="shared" si="3"/>
        <v>0.19375912320819608</v>
      </c>
      <c r="O5" s="5">
        <f t="shared" si="4"/>
        <v>0.14265333341764341</v>
      </c>
      <c r="P5" s="5">
        <f t="shared" si="5"/>
        <v>0.12196860007208477</v>
      </c>
      <c r="Q5" s="5">
        <f t="shared" si="6"/>
        <v>8.2832025171503551E-2</v>
      </c>
      <c r="R5" s="5">
        <f t="shared" si="7"/>
        <v>4.4899117740821615E-2</v>
      </c>
      <c r="S5" s="5">
        <f t="shared" si="8"/>
        <v>1.641118877324196E-2</v>
      </c>
      <c r="T5" s="5">
        <f t="shared" si="9"/>
        <v>5.2141576530816074E-2</v>
      </c>
      <c r="U5" s="5">
        <f t="shared" si="10"/>
        <v>3.8388745668402363E-2</v>
      </c>
      <c r="V5" s="5">
        <f t="shared" si="11"/>
        <v>9.8140784428417675E-4</v>
      </c>
      <c r="W5" s="5">
        <f t="shared" si="12"/>
        <v>2.3607127173878448E-2</v>
      </c>
      <c r="X5" s="5">
        <f t="shared" si="13"/>
        <v>1.4860349311282538E-2</v>
      </c>
      <c r="Y5" s="5">
        <f t="shared" si="14"/>
        <v>4.6771888003739456E-3</v>
      </c>
      <c r="Z5" s="5">
        <f t="shared" si="15"/>
        <v>9.4211177339598075E-3</v>
      </c>
      <c r="AA5" s="5">
        <f t="shared" si="16"/>
        <v>8.0550556625356116E-3</v>
      </c>
      <c r="AB5" s="5">
        <f t="shared" si="17"/>
        <v>3.4435362957339634E-3</v>
      </c>
      <c r="AC5" s="5">
        <f t="shared" si="18"/>
        <v>3.3012737267151567E-5</v>
      </c>
      <c r="AD5" s="5">
        <f t="shared" si="19"/>
        <v>5.0460234334165016E-3</v>
      </c>
      <c r="AE5" s="5">
        <f t="shared" si="20"/>
        <v>3.1763996652866321E-3</v>
      </c>
      <c r="AF5" s="5">
        <f t="shared" si="21"/>
        <v>9.9974910607992747E-4</v>
      </c>
      <c r="AG5" s="5">
        <f t="shared" si="22"/>
        <v>2.0977592671574211E-4</v>
      </c>
      <c r="AH5" s="5">
        <f t="shared" si="23"/>
        <v>1.4826147565328717E-3</v>
      </c>
      <c r="AI5" s="5">
        <f t="shared" si="24"/>
        <v>1.2676356168356015E-3</v>
      </c>
      <c r="AJ5" s="5">
        <f t="shared" si="25"/>
        <v>5.4191422619721797E-4</v>
      </c>
      <c r="AK5" s="5">
        <f t="shared" si="26"/>
        <v>1.5444555446620669E-4</v>
      </c>
      <c r="AL5" s="5">
        <f t="shared" si="27"/>
        <v>7.107117902705685E-7</v>
      </c>
      <c r="AM5" s="5">
        <f t="shared" si="28"/>
        <v>8.6287000711421954E-4</v>
      </c>
      <c r="AN5" s="5">
        <f t="shared" si="29"/>
        <v>5.4316434276401265E-4</v>
      </c>
      <c r="AO5" s="5">
        <f t="shared" si="30"/>
        <v>1.7095709713966717E-4</v>
      </c>
      <c r="AP5" s="5">
        <f t="shared" si="31"/>
        <v>3.5871683468391802E-5</v>
      </c>
      <c r="AQ5" s="5">
        <f t="shared" si="32"/>
        <v>5.6451780726829032E-6</v>
      </c>
      <c r="AR5" s="5">
        <f t="shared" si="33"/>
        <v>1.8665696180532665E-4</v>
      </c>
      <c r="AS5" s="5">
        <f t="shared" si="34"/>
        <v>1.5959170234355381E-4</v>
      </c>
      <c r="AT5" s="5">
        <f t="shared" si="35"/>
        <v>6.8225452751869041E-5</v>
      </c>
      <c r="AU5" s="5">
        <f t="shared" si="36"/>
        <v>1.9444254034282622E-5</v>
      </c>
      <c r="AV5" s="5">
        <f t="shared" si="37"/>
        <v>4.1562092998278969E-6</v>
      </c>
      <c r="AW5" s="5">
        <f t="shared" si="38"/>
        <v>1.0625344325056442E-8</v>
      </c>
      <c r="AX5" s="5">
        <f t="shared" si="39"/>
        <v>1.2295897601377585E-4</v>
      </c>
      <c r="AY5" s="5">
        <f t="shared" si="40"/>
        <v>7.7400918843871524E-5</v>
      </c>
      <c r="AZ5" s="5">
        <f t="shared" si="41"/>
        <v>2.4361386342402483E-5</v>
      </c>
      <c r="BA5" s="5">
        <f t="shared" si="42"/>
        <v>5.1117148942458138E-6</v>
      </c>
      <c r="BB5" s="5">
        <f t="shared" si="43"/>
        <v>8.0443787535731083E-7</v>
      </c>
      <c r="BC5" s="5">
        <f t="shared" si="44"/>
        <v>1.0127643011355564E-7</v>
      </c>
      <c r="BD5" s="5">
        <f t="shared" si="45"/>
        <v>1.9582981821404509E-5</v>
      </c>
      <c r="BE5" s="5">
        <f t="shared" si="46"/>
        <v>1.6743449457300807E-5</v>
      </c>
      <c r="BF5" s="5">
        <f t="shared" si="47"/>
        <v>7.1578246429960723E-6</v>
      </c>
      <c r="BG5" s="5">
        <f t="shared" si="48"/>
        <v>2.0399800232538748E-6</v>
      </c>
      <c r="BH5" s="5">
        <f t="shared" si="49"/>
        <v>4.3604572997051432E-7</v>
      </c>
      <c r="BI5" s="5">
        <f t="shared" si="50"/>
        <v>7.4563819824957757E-8</v>
      </c>
      <c r="BJ5" s="8">
        <f t="shared" si="51"/>
        <v>0.38315858534650821</v>
      </c>
      <c r="BK5" s="8">
        <f t="shared" si="52"/>
        <v>0.36609117861095852</v>
      </c>
      <c r="BL5" s="8">
        <f t="shared" si="53"/>
        <v>0.24137050836489846</v>
      </c>
      <c r="BM5" s="8">
        <f t="shared" si="54"/>
        <v>0.1872329425991297</v>
      </c>
      <c r="BN5" s="8">
        <f t="shared" si="55"/>
        <v>0.81273105716369587</v>
      </c>
    </row>
    <row r="6" spans="1:88" x14ac:dyDescent="0.25">
      <c r="A6" t="s">
        <v>80</v>
      </c>
      <c r="B6" t="s">
        <v>94</v>
      </c>
      <c r="C6" t="s">
        <v>88</v>
      </c>
      <c r="D6" s="11">
        <v>44230</v>
      </c>
      <c r="E6">
        <f>VLOOKUP(A6,home!$A$2:$E$405,3,FALSE)</f>
        <v>1.2337662337662301</v>
      </c>
      <c r="F6">
        <f>VLOOKUP(B6,home!$B$2:$E$405,3,FALSE)</f>
        <v>0.85</v>
      </c>
      <c r="G6">
        <f>VLOOKUP(C6,away!$B$2:$E$405,4,FALSE)</f>
        <v>1.1399999999999999</v>
      </c>
      <c r="H6">
        <f>VLOOKUP(A6,away!$A$2:$E$405,3,FALSE)</f>
        <v>1.0408163265306101</v>
      </c>
      <c r="I6">
        <f>VLOOKUP(C6,away!$B$2:$E$405,3,FALSE)</f>
        <v>0.96</v>
      </c>
      <c r="J6">
        <f>VLOOKUP(B6,home!$B$2:$E$405,4,FALSE)</f>
        <v>1</v>
      </c>
      <c r="K6" s="3">
        <f t="shared" si="0"/>
        <v>1.1955194805194769</v>
      </c>
      <c r="L6" s="3">
        <f t="shared" si="1"/>
        <v>0.99918367346938564</v>
      </c>
      <c r="M6" s="5">
        <f t="shared" si="2"/>
        <v>0.11139162275650889</v>
      </c>
      <c r="N6" s="5">
        <f t="shared" si="3"/>
        <v>0.13317085497208306</v>
      </c>
      <c r="O6" s="5">
        <f t="shared" si="4"/>
        <v>0.11130069081956458</v>
      </c>
      <c r="P6" s="5">
        <f t="shared" si="5"/>
        <v>0.13306214407006475</v>
      </c>
      <c r="Q6" s="5">
        <f t="shared" si="6"/>
        <v>7.9604175678279682E-2</v>
      </c>
      <c r="R6" s="5">
        <f t="shared" si="7"/>
        <v>5.5604916556386413E-2</v>
      </c>
      <c r="S6" s="5">
        <f t="shared" si="8"/>
        <v>3.9737131362259669E-2</v>
      </c>
      <c r="T6" s="5">
        <f t="shared" si="9"/>
        <v>7.9539192677725828E-2</v>
      </c>
      <c r="U6" s="5">
        <f t="shared" si="10"/>
        <v>6.6476760955819947E-2</v>
      </c>
      <c r="V6" s="5">
        <f t="shared" si="11"/>
        <v>5.2741926461402589E-3</v>
      </c>
      <c r="W6" s="5">
        <f t="shared" si="12"/>
        <v>3.1722780918026022E-2</v>
      </c>
      <c r="X6" s="5">
        <f t="shared" si="13"/>
        <v>3.1696884770337767E-2</v>
      </c>
      <c r="Y6" s="5">
        <f t="shared" si="14"/>
        <v>1.5835504881180955E-2</v>
      </c>
      <c r="Z6" s="5">
        <f t="shared" si="15"/>
        <v>1.8519841595922949E-2</v>
      </c>
      <c r="AA6" s="5">
        <f t="shared" si="16"/>
        <v>2.2140831404060805E-2</v>
      </c>
      <c r="AB6" s="5">
        <f t="shared" si="17"/>
        <v>1.323489762922605E-2</v>
      </c>
      <c r="AC6" s="5">
        <f t="shared" si="18"/>
        <v>3.937657991952676E-4</v>
      </c>
      <c r="AD6" s="5">
        <f t="shared" si="19"/>
        <v>9.4813006409379189E-3</v>
      </c>
      <c r="AE6" s="5">
        <f t="shared" si="20"/>
        <v>9.4735608036799913E-3</v>
      </c>
      <c r="AF6" s="5">
        <f t="shared" si="21"/>
        <v>4.7329136423282783E-3</v>
      </c>
      <c r="AG6" s="5">
        <f t="shared" si="22"/>
        <v>1.5763500131183133E-3</v>
      </c>
      <c r="AH6" s="5">
        <f t="shared" si="23"/>
        <v>4.6261808394713558E-3</v>
      </c>
      <c r="AI6" s="5">
        <f t="shared" si="24"/>
        <v>5.5306893139939525E-3</v>
      </c>
      <c r="AJ6" s="5">
        <f t="shared" si="25"/>
        <v>3.306023407790337E-3</v>
      </c>
      <c r="AK6" s="5">
        <f t="shared" si="26"/>
        <v>1.3174717956889108E-3</v>
      </c>
      <c r="AL6" s="5">
        <f t="shared" si="27"/>
        <v>1.8814815766501872E-5</v>
      </c>
      <c r="AM6" s="5">
        <f t="shared" si="28"/>
        <v>2.2670159233806131E-3</v>
      </c>
      <c r="AN6" s="5">
        <f t="shared" si="29"/>
        <v>2.2651652981370324E-3</v>
      </c>
      <c r="AO6" s="5">
        <f t="shared" si="30"/>
        <v>1.1316580918039679E-3</v>
      </c>
      <c r="AP6" s="5">
        <f t="shared" si="31"/>
        <v>3.7691142976001464E-4</v>
      </c>
      <c r="AQ6" s="5">
        <f t="shared" si="32"/>
        <v>9.4150936740052441E-5</v>
      </c>
      <c r="AR6" s="5">
        <f t="shared" si="33"/>
        <v>9.2448087306333515E-4</v>
      </c>
      <c r="AS6" s="5">
        <f t="shared" si="34"/>
        <v>1.105234893114871E-3</v>
      </c>
      <c r="AT6" s="5">
        <f t="shared" si="35"/>
        <v>6.6066492263434527E-4</v>
      </c>
      <c r="AU6" s="5">
        <f t="shared" si="36"/>
        <v>2.6327926170175082E-4</v>
      </c>
      <c r="AV6" s="5">
        <f t="shared" si="37"/>
        <v>7.86888715453072E-5</v>
      </c>
      <c r="AW6" s="5">
        <f t="shared" si="38"/>
        <v>6.243087985486452E-7</v>
      </c>
      <c r="AX6" s="5">
        <f t="shared" si="39"/>
        <v>4.5171028317489604E-4</v>
      </c>
      <c r="AY6" s="5">
        <f t="shared" si="40"/>
        <v>4.5134154008658907E-4</v>
      </c>
      <c r="AZ6" s="5">
        <f t="shared" si="41"/>
        <v>2.2548654900652395E-4</v>
      </c>
      <c r="BA6" s="5">
        <f t="shared" si="42"/>
        <v>7.5100826118091099E-5</v>
      </c>
      <c r="BB6" s="5">
        <f t="shared" si="43"/>
        <v>1.8759879830314962E-5</v>
      </c>
      <c r="BC6" s="5">
        <f t="shared" si="44"/>
        <v>3.748913128539668E-6</v>
      </c>
      <c r="BD6" s="5">
        <f t="shared" si="45"/>
        <v>1.5395436579993462E-4</v>
      </c>
      <c r="BE6" s="5">
        <f t="shared" si="46"/>
        <v>1.8405544342484336E-4</v>
      </c>
      <c r="BF6" s="5">
        <f t="shared" si="47"/>
        <v>1.1002093405502539E-4</v>
      </c>
      <c r="BG6" s="5">
        <f t="shared" si="48"/>
        <v>4.3844056642577167E-5</v>
      </c>
      <c r="BH6" s="5">
        <f t="shared" si="49"/>
        <v>1.3104105955300106E-5</v>
      </c>
      <c r="BI6" s="5">
        <f t="shared" si="50"/>
        <v>3.1332427888705082E-6</v>
      </c>
      <c r="BJ6" s="8">
        <f t="shared" si="51"/>
        <v>0.4041945686688645</v>
      </c>
      <c r="BK6" s="8">
        <f t="shared" si="52"/>
        <v>0.2903290129900219</v>
      </c>
      <c r="BL6" s="8">
        <f t="shared" si="53"/>
        <v>0.28707892369272869</v>
      </c>
      <c r="BM6" s="8">
        <f t="shared" si="54"/>
        <v>0.37553722486336261</v>
      </c>
      <c r="BN6" s="8">
        <f t="shared" si="55"/>
        <v>0.6241344048528874</v>
      </c>
    </row>
    <row r="7" spans="1:88" x14ac:dyDescent="0.25">
      <c r="A7" t="s">
        <v>80</v>
      </c>
      <c r="B7" t="s">
        <v>93</v>
      </c>
      <c r="C7" t="s">
        <v>86</v>
      </c>
      <c r="D7" s="11">
        <v>44230</v>
      </c>
      <c r="E7">
        <f>VLOOKUP(A7,home!$A$2:$E$405,3,FALSE)</f>
        <v>1.2337662337662301</v>
      </c>
      <c r="F7">
        <f>VLOOKUP(B7,home!$B$2:$E$405,3,FALSE)</f>
        <v>0.74</v>
      </c>
      <c r="G7">
        <f>VLOOKUP(C7,away!$B$2:$E$405,4,FALSE)</f>
        <v>0.96</v>
      </c>
      <c r="H7">
        <f>VLOOKUP(A7,away!$A$2:$E$405,3,FALSE)</f>
        <v>1.0408163265306101</v>
      </c>
      <c r="I7">
        <f>VLOOKUP(C7,away!$B$2:$E$405,3,FALSE)</f>
        <v>0.55000000000000004</v>
      </c>
      <c r="J7">
        <f>VLOOKUP(B7,home!$B$2:$E$405,4,FALSE)</f>
        <v>0.96</v>
      </c>
      <c r="K7" s="3">
        <f t="shared" si="0"/>
        <v>0.87646753246752984</v>
      </c>
      <c r="L7" s="3">
        <f t="shared" si="1"/>
        <v>0.54955102040816217</v>
      </c>
      <c r="M7" s="5">
        <f t="shared" si="2"/>
        <v>0.2402636173369142</v>
      </c>
      <c r="N7" s="5">
        <f t="shared" si="3"/>
        <v>0.210583259829008</v>
      </c>
      <c r="O7" s="5">
        <f t="shared" si="4"/>
        <v>0.13203711607445739</v>
      </c>
      <c r="P7" s="5">
        <f t="shared" si="5"/>
        <v>0.11572624531990848</v>
      </c>
      <c r="Q7" s="5">
        <f t="shared" si="6"/>
        <v>9.228469506064968E-2</v>
      </c>
      <c r="R7" s="5">
        <f t="shared" si="7"/>
        <v>3.6280565935234502E-2</v>
      </c>
      <c r="S7" s="5">
        <f t="shared" si="8"/>
        <v>1.393528075982439E-2</v>
      </c>
      <c r="T7" s="5">
        <f t="shared" si="9"/>
        <v>5.0715148338636107E-2</v>
      </c>
      <c r="U7" s="5">
        <f t="shared" si="10"/>
        <v>3.1798738101780501E-2</v>
      </c>
      <c r="V7" s="5">
        <f t="shared" si="11"/>
        <v>7.4579087461800148E-4</v>
      </c>
      <c r="W7" s="5">
        <f t="shared" si="12"/>
        <v>2.6961512988108685E-2</v>
      </c>
      <c r="X7" s="5">
        <f t="shared" si="13"/>
        <v>1.4816726974363044E-2</v>
      </c>
      <c r="Y7" s="5">
        <f t="shared" si="14"/>
        <v>4.071273713935176E-3</v>
      </c>
      <c r="Z7" s="5">
        <f t="shared" si="15"/>
        <v>6.6460073435645776E-3</v>
      </c>
      <c r="AA7" s="5">
        <f t="shared" si="16"/>
        <v>5.8250096571751276E-3</v>
      </c>
      <c r="AB7" s="5">
        <f t="shared" si="17"/>
        <v>2.5527159204119083E-3</v>
      </c>
      <c r="AC7" s="5">
        <f t="shared" si="18"/>
        <v>2.2451271094960847E-5</v>
      </c>
      <c r="AD7" s="5">
        <f t="shared" si="19"/>
        <v>5.907722690069719E-3</v>
      </c>
      <c r="AE7" s="5">
        <f t="shared" si="20"/>
        <v>3.2465950326162661E-3</v>
      </c>
      <c r="AF7" s="5">
        <f t="shared" si="21"/>
        <v>8.9208480651316974E-4</v>
      </c>
      <c r="AG7" s="5">
        <f t="shared" si="22"/>
        <v>1.6341537190331016E-4</v>
      </c>
      <c r="AH7" s="5">
        <f t="shared" si="23"/>
        <v>9.1308002932401298E-4</v>
      </c>
      <c r="AI7" s="5">
        <f t="shared" si="24"/>
        <v>8.0028500024699738E-4</v>
      </c>
      <c r="AJ7" s="5">
        <f t="shared" si="25"/>
        <v>3.5071190971863118E-4</v>
      </c>
      <c r="AK7" s="5">
        <f t="shared" si="26"/>
        <v>1.0246253403935458E-4</v>
      </c>
      <c r="AL7" s="5">
        <f t="shared" si="27"/>
        <v>4.3255842649465063E-7</v>
      </c>
      <c r="AM7" s="5">
        <f t="shared" si="28"/>
        <v>1.0355854257335692E-3</v>
      </c>
      <c r="AN7" s="5">
        <f t="shared" si="29"/>
        <v>5.6910702743170384E-4</v>
      </c>
      <c r="AO7" s="5">
        <f t="shared" si="30"/>
        <v>1.5637667382327439E-4</v>
      </c>
      <c r="AP7" s="5">
        <f t="shared" si="31"/>
        <v>2.86456535558716E-5</v>
      </c>
      <c r="AQ7" s="5">
        <f t="shared" si="32"/>
        <v>3.9355620354719834E-6</v>
      </c>
      <c r="AR7" s="5">
        <f t="shared" si="33"/>
        <v>1.0035681236586524E-4</v>
      </c>
      <c r="AS7" s="5">
        <f t="shared" si="34"/>
        <v>8.7959487700616792E-5</v>
      </c>
      <c r="AT7" s="5">
        <f t="shared" si="35"/>
        <v>3.8546817571033816E-5</v>
      </c>
      <c r="AU7" s="5">
        <f t="shared" si="36"/>
        <v>1.1261678026986677E-5</v>
      </c>
      <c r="AV7" s="5">
        <f t="shared" si="37"/>
        <v>2.4676237879392031E-6</v>
      </c>
      <c r="AW7" s="5">
        <f t="shared" si="38"/>
        <v>5.7874350143860503E-9</v>
      </c>
      <c r="AX7" s="5">
        <f t="shared" si="39"/>
        <v>1.5127616712533957E-4</v>
      </c>
      <c r="AY7" s="5">
        <f t="shared" si="40"/>
        <v>8.3133972007166018E-5</v>
      </c>
      <c r="AZ7" s="5">
        <f t="shared" si="41"/>
        <v>2.284317957356084E-5</v>
      </c>
      <c r="BA7" s="5">
        <f t="shared" si="42"/>
        <v>4.1844975480057492E-6</v>
      </c>
      <c r="BB7" s="5">
        <f t="shared" si="43"/>
        <v>5.7489872435050289E-7</v>
      </c>
      <c r="BC7" s="5">
        <f t="shared" si="44"/>
        <v>6.3187236119633945E-8</v>
      </c>
      <c r="BD7" s="5">
        <f t="shared" si="45"/>
        <v>9.191864773428614E-6</v>
      </c>
      <c r="BE7" s="5">
        <f t="shared" si="46"/>
        <v>8.0563710367421872E-6</v>
      </c>
      <c r="BF7" s="5">
        <f t="shared" si="47"/>
        <v>3.5305738216081501E-6</v>
      </c>
      <c r="BG7" s="5">
        <f t="shared" si="48"/>
        <v>1.0314777752064507E-6</v>
      </c>
      <c r="BH7" s="5">
        <f t="shared" si="49"/>
        <v>2.2601419510757381E-7</v>
      </c>
      <c r="BI7" s="5">
        <f t="shared" si="50"/>
        <v>3.9618820777714029E-8</v>
      </c>
      <c r="BJ7" s="8">
        <f t="shared" si="51"/>
        <v>0.41169816105059753</v>
      </c>
      <c r="BK7" s="8">
        <f t="shared" si="52"/>
        <v>0.37077695209279371</v>
      </c>
      <c r="BL7" s="8">
        <f t="shared" si="53"/>
        <v>0.21092335350226377</v>
      </c>
      <c r="BM7" s="8">
        <f t="shared" si="54"/>
        <v>0.17278584624847521</v>
      </c>
      <c r="BN7" s="8">
        <f t="shared" si="55"/>
        <v>0.8271754995561722</v>
      </c>
    </row>
    <row r="8" spans="1:88" x14ac:dyDescent="0.25">
      <c r="A8" t="s">
        <v>80</v>
      </c>
      <c r="B8" t="s">
        <v>412</v>
      </c>
      <c r="C8" t="s">
        <v>83</v>
      </c>
      <c r="D8" s="11">
        <v>44230</v>
      </c>
      <c r="E8">
        <f>VLOOKUP(A8,home!$A$2:$E$405,3,FALSE)</f>
        <v>1.2337662337662301</v>
      </c>
      <c r="F8">
        <f>VLOOKUP(B8,home!$B$2:$E$405,3,FALSE)</f>
        <v>1.29</v>
      </c>
      <c r="G8">
        <f>VLOOKUP(C8,away!$B$2:$E$405,4,FALSE)</f>
        <v>0.92</v>
      </c>
      <c r="H8">
        <f>VLOOKUP(A8,away!$A$2:$E$405,3,FALSE)</f>
        <v>1.0408163265306101</v>
      </c>
      <c r="I8">
        <f>VLOOKUP(C8,away!$B$2:$E$405,3,FALSE)</f>
        <v>0.99</v>
      </c>
      <c r="J8">
        <f>VLOOKUP(B8,home!$B$2:$E$405,4,FALSE)</f>
        <v>1.0900000000000001</v>
      </c>
      <c r="K8" s="3">
        <f t="shared" si="0"/>
        <v>1.4642337662337619</v>
      </c>
      <c r="L8" s="3">
        <f t="shared" si="1"/>
        <v>1.1231448979591814</v>
      </c>
      <c r="M8" s="5">
        <f t="shared" si="2"/>
        <v>7.5216950774415148E-2</v>
      </c>
      <c r="N8" s="5">
        <f t="shared" si="3"/>
        <v>0.11013519911704138</v>
      </c>
      <c r="O8" s="5">
        <f t="shared" si="4"/>
        <v>8.4479534502331269E-2</v>
      </c>
      <c r="P8" s="5">
        <f t="shared" si="5"/>
        <v>0.12369778697402356</v>
      </c>
      <c r="Q8" s="5">
        <f t="shared" si="6"/>
        <v>8.0631838699025404E-2</v>
      </c>
      <c r="R8" s="5">
        <f t="shared" si="7"/>
        <v>4.7441379079130014E-2</v>
      </c>
      <c r="S8" s="5">
        <f t="shared" si="8"/>
        <v>5.0856696345485071E-2</v>
      </c>
      <c r="T8" s="5">
        <f t="shared" si="9"/>
        <v>9.0561238247878054E-2</v>
      </c>
      <c r="U8" s="5">
        <f t="shared" si="10"/>
        <v>6.9465269164358148E-2</v>
      </c>
      <c r="V8" s="5">
        <f t="shared" si="11"/>
        <v>9.2929123702647429E-3</v>
      </c>
      <c r="W8" s="5">
        <f t="shared" si="12"/>
        <v>3.9354620285542374E-2</v>
      </c>
      <c r="X8" s="5">
        <f t="shared" si="13"/>
        <v>4.4200940984827825E-2</v>
      </c>
      <c r="Y8" s="5">
        <f t="shared" si="14"/>
        <v>2.4822030676052129E-2</v>
      </c>
      <c r="Z8" s="5">
        <f t="shared" si="15"/>
        <v>1.7761180954957437E-2</v>
      </c>
      <c r="AA8" s="5">
        <f t="shared" si="16"/>
        <v>2.6006520882436691E-2</v>
      </c>
      <c r="AB8" s="5">
        <f t="shared" si="17"/>
        <v>1.9039813009163627E-2</v>
      </c>
      <c r="AC8" s="5">
        <f t="shared" si="18"/>
        <v>9.5516426393101744E-4</v>
      </c>
      <c r="AD8" s="5">
        <f t="shared" si="19"/>
        <v>1.4406090969849836E-2</v>
      </c>
      <c r="AE8" s="5">
        <f t="shared" si="20"/>
        <v>1.6180127572322678E-2</v>
      </c>
      <c r="AF8" s="5">
        <f t="shared" si="21"/>
        <v>9.0863138655914479E-3</v>
      </c>
      <c r="AG8" s="5">
        <f t="shared" si="22"/>
        <v>3.4017490197982662E-3</v>
      </c>
      <c r="AH8" s="5">
        <f t="shared" si="23"/>
        <v>4.9870949428225571E-3</v>
      </c>
      <c r="AI8" s="5">
        <f t="shared" si="24"/>
        <v>7.3022728106944207E-3</v>
      </c>
      <c r="AJ8" s="5">
        <f t="shared" si="25"/>
        <v>5.346117209834746E-3</v>
      </c>
      <c r="AK8" s="5">
        <f t="shared" si="26"/>
        <v>2.6093217789611529E-3</v>
      </c>
      <c r="AL8" s="5">
        <f t="shared" si="27"/>
        <v>6.2832488915585179E-5</v>
      </c>
      <c r="AM8" s="5">
        <f t="shared" si="28"/>
        <v>4.21877696749788E-3</v>
      </c>
      <c r="AN8" s="5">
        <f t="shared" si="29"/>
        <v>4.7382978266729513E-3</v>
      </c>
      <c r="AO8" s="5">
        <f t="shared" si="30"/>
        <v>2.6608975145194021E-3</v>
      </c>
      <c r="AP8" s="5">
        <f t="shared" si="31"/>
        <v>9.9619115580824413E-4</v>
      </c>
      <c r="AQ8" s="5">
        <f t="shared" si="32"/>
        <v>2.7971675350952241E-4</v>
      </c>
      <c r="AR8" s="5">
        <f t="shared" si="33"/>
        <v>1.1202460481338377E-3</v>
      </c>
      <c r="AS8" s="5">
        <f t="shared" si="34"/>
        <v>1.6403020901674973E-3</v>
      </c>
      <c r="AT8" s="5">
        <f t="shared" si="35"/>
        <v>1.2008928536235335E-3</v>
      </c>
      <c r="AU8" s="5">
        <f t="shared" si="36"/>
        <v>5.8612928863479858E-4</v>
      </c>
      <c r="AV8" s="5">
        <f t="shared" si="37"/>
        <v>2.1455757394941177E-4</v>
      </c>
      <c r="AW8" s="5">
        <f t="shared" si="38"/>
        <v>2.8703044803164854E-6</v>
      </c>
      <c r="AX8" s="5">
        <f t="shared" si="39"/>
        <v>1.0295459480032779E-3</v>
      </c>
      <c r="AY8" s="5">
        <f t="shared" si="40"/>
        <v>1.1563292787144302E-3</v>
      </c>
      <c r="AZ8" s="5">
        <f t="shared" si="41"/>
        <v>6.4936266487446647E-4</v>
      </c>
      <c r="BA8" s="5">
        <f t="shared" si="42"/>
        <v>2.4310945465964482E-4</v>
      </c>
      <c r="BB8" s="5">
        <f t="shared" si="43"/>
        <v>6.8261785911654768E-5</v>
      </c>
      <c r="BC8" s="5">
        <f t="shared" si="44"/>
        <v>1.533357531445139E-5</v>
      </c>
      <c r="BD8" s="5">
        <f t="shared" si="45"/>
        <v>2.0969977223674237E-4</v>
      </c>
      <c r="BE8" s="5">
        <f t="shared" si="46"/>
        <v>3.0704948728056734E-4</v>
      </c>
      <c r="BF8" s="5">
        <f t="shared" si="47"/>
        <v>2.2479611359048536E-4</v>
      </c>
      <c r="BG8" s="5">
        <f t="shared" si="48"/>
        <v>1.0971802001243628E-4</v>
      </c>
      <c r="BH8" s="5">
        <f t="shared" si="49"/>
        <v>4.0163207416630226E-5</v>
      </c>
      <c r="BI8" s="5">
        <f t="shared" si="50"/>
        <v>1.1761664891936042E-5</v>
      </c>
      <c r="BJ8" s="8">
        <f t="shared" si="51"/>
        <v>0.44883597236341544</v>
      </c>
      <c r="BK8" s="8">
        <f t="shared" si="52"/>
        <v>0.26123867249574956</v>
      </c>
      <c r="BL8" s="8">
        <f t="shared" si="53"/>
        <v>0.27234263949967036</v>
      </c>
      <c r="BM8" s="8">
        <f t="shared" si="54"/>
        <v>0.47742231719359196</v>
      </c>
      <c r="BN8" s="8">
        <f t="shared" si="55"/>
        <v>0.52160268914596675</v>
      </c>
    </row>
    <row r="9" spans="1:88" x14ac:dyDescent="0.25">
      <c r="A9" t="s">
        <v>99</v>
      </c>
      <c r="B9" t="s">
        <v>103</v>
      </c>
      <c r="C9" t="s">
        <v>115</v>
      </c>
      <c r="D9" s="11">
        <v>44230</v>
      </c>
      <c r="E9">
        <f>VLOOKUP(A9,home!$A$2:$E$405,3,FALSE)</f>
        <v>1.3426443202979499</v>
      </c>
      <c r="F9">
        <f>VLOOKUP(B9,home!$B$2:$E$405,3,FALSE)</f>
        <v>1.02</v>
      </c>
      <c r="G9">
        <f>VLOOKUP(C9,away!$B$2:$E$405,4,FALSE)</f>
        <v>1.1000000000000001</v>
      </c>
      <c r="H9">
        <f>VLOOKUP(A9,away!$A$2:$E$405,3,FALSE)</f>
        <v>1.2774674115456199</v>
      </c>
      <c r="I9">
        <f>VLOOKUP(C9,away!$B$2:$E$405,3,FALSE)</f>
        <v>0.91</v>
      </c>
      <c r="J9">
        <f>VLOOKUP(B9,home!$B$2:$E$405,4,FALSE)</f>
        <v>1.07</v>
      </c>
      <c r="K9" s="3">
        <f t="shared" ref="K9:K17" si="56">E9*F9*G9</f>
        <v>1.5064469273742997</v>
      </c>
      <c r="L9" s="3">
        <f t="shared" ref="L9:L17" si="57">H9*I9*J9</f>
        <v>1.2438700186219704</v>
      </c>
      <c r="M9" s="5">
        <f t="shared" ref="M9:M19" si="58">_xlfn.POISSON.DIST(0,K9,FALSE) * _xlfn.POISSON.DIST(0,L9,FALSE)</f>
        <v>6.3907602737637903E-2</v>
      </c>
      <c r="N9" s="5">
        <f t="shared" ref="N9:N19" si="59">_xlfn.POISSON.DIST(1,K9,FALSE) * _xlfn.POISSON.DIST(0,L9,FALSE)</f>
        <v>9.6273411779972007E-2</v>
      </c>
      <c r="O9" s="5">
        <f t="shared" ref="O9:O19" si="60">_xlfn.POISSON.DIST(0,K9,FALSE) * _xlfn.POISSON.DIST(1,L9,FALSE)</f>
        <v>7.9492751007351148E-2</v>
      </c>
      <c r="P9" s="5">
        <f t="shared" ref="P9:P19" si="61">_xlfn.POISSON.DIST(1,K9,FALSE) * _xlfn.POISSON.DIST(1,L9,FALSE)</f>
        <v>0.11975161050355441</v>
      </c>
      <c r="Q9" s="5">
        <f t="shared" ref="Q9:Q19" si="62">_xlfn.POISSON.DIST(2,K9,FALSE) * _xlfn.POISSON.DIST(0,L9,FALSE)</f>
        <v>7.2515392681889793E-2</v>
      </c>
      <c r="R9" s="5">
        <f t="shared" ref="R9:R19" si="63">_xlfn.POISSON.DIST(0,K9,FALSE) * _xlfn.POISSON.DIST(2,L9,FALSE)</f>
        <v>4.9439324837912781E-2</v>
      </c>
      <c r="S9" s="5">
        <f t="shared" ref="S9:S19" si="64">_xlfn.POISSON.DIST(2,K9,FALSE) * _xlfn.POISSON.DIST(2,L9,FALSE)</f>
        <v>5.6098365467827635E-2</v>
      </c>
      <c r="T9" s="5">
        <f t="shared" ref="T9:T19" si="65">_xlfn.POISSON.DIST(2,K9,FALSE) * _xlfn.POISSON.DIST(1,L9,FALSE)</f>
        <v>9.0199722845601765E-2</v>
      </c>
      <c r="U9" s="5">
        <f t="shared" ref="U9:U19" si="66">_xlfn.POISSON.DIST(1,K9,FALSE) * _xlfn.POISSON.DIST(2,L9,FALSE)</f>
        <v>7.4477718993533615E-2</v>
      </c>
      <c r="V9" s="5">
        <f t="shared" ref="V9:V19" si="67">_xlfn.POISSON.DIST(3,K9,FALSE) * _xlfn.POISSON.DIST(3,L9,FALSE)</f>
        <v>1.1679830330757087E-2</v>
      </c>
      <c r="W9" s="5">
        <f t="shared" ref="W9:W19" si="68">_xlfn.POISSON.DIST(3,K9,FALSE) * _xlfn.POISSON.DIST(0,L9,FALSE)</f>
        <v>3.6413530164324547E-2</v>
      </c>
      <c r="X9" s="5">
        <f t="shared" ref="X9:X19" si="69">_xlfn.POISSON.DIST(3,K9,FALSE) * _xlfn.POISSON.DIST(1,L9,FALSE)</f>
        <v>4.5293698443590061E-2</v>
      </c>
      <c r="Y9" s="5">
        <f t="shared" ref="Y9:Y19" si="70">_xlfn.POISSON.DIST(3,K9,FALSE) * _xlfn.POISSON.DIST(2,L9,FALSE)</f>
        <v>2.816973676324315E-2</v>
      </c>
      <c r="Z9" s="5">
        <f t="shared" ref="Z9:Z19" si="71">_xlfn.POISSON.DIST(0,K9,FALSE) * _xlfn.POISSON.DIST(3,L9,FALSE)</f>
        <v>2.0498697968930741E-2</v>
      </c>
      <c r="AA9" s="5">
        <f t="shared" ref="AA9:AA19" si="72">_xlfn.POISSON.DIST(1,K9,FALSE) * _xlfn.POISSON.DIST(3,L9,FALSE)</f>
        <v>3.0880200570469515E-2</v>
      </c>
      <c r="AB9" s="5">
        <f t="shared" ref="AB9:AB19" si="73">_xlfn.POISSON.DIST(2,K9,FALSE) * _xlfn.POISSON.DIST(3,L9,FALSE)</f>
        <v>2.3259691633042957E-2</v>
      </c>
      <c r="AC9" s="5">
        <f t="shared" ref="AC9:AC19" si="74">_xlfn.POISSON.DIST(4,K9,FALSE) * _xlfn.POISSON.DIST(4,L9,FALSE)</f>
        <v>1.3678717717069474E-3</v>
      </c>
      <c r="AD9" s="5">
        <f t="shared" ref="AD9:AD19" si="75">_xlfn.POISSON.DIST(4,K9,FALSE) * _xlfn.POISSON.DIST(0,L9,FALSE)</f>
        <v>1.3713762657724527E-2</v>
      </c>
      <c r="AE9" s="5">
        <f t="shared" ref="AE9:AE19" si="76">_xlfn.POISSON.DIST(4,K9,FALSE) * _xlfn.POISSON.DIST(1,L9,FALSE)</f>
        <v>1.7058138212441089E-2</v>
      </c>
      <c r="AF9" s="5">
        <f t="shared" ref="AF9:AF19" si="77">_xlfn.POISSON.DIST(4,K9,FALSE) * _xlfn.POISSON.DIST(2,L9,FALSE)</f>
        <v>1.0609053347982626E-2</v>
      </c>
      <c r="AG9" s="5">
        <f t="shared" ref="AG9:AG19" si="78">_xlfn.POISSON.DIST(4,K9,FALSE) * _xlfn.POISSON.DIST(3,L9,FALSE)</f>
        <v>4.3987611285055423E-3</v>
      </c>
      <c r="AH9" s="5">
        <f t="shared" ref="AH9:AH19" si="79">_xlfn.POISSON.DIST(0,K9,FALSE) * _xlfn.POISSON.DIST(4,L9,FALSE)</f>
        <v>6.3744289560850077E-3</v>
      </c>
      <c r="AI9" s="5">
        <f t="shared" ref="AI9:AI19" si="80">_xlfn.POISSON.DIST(1,K9,FALSE) * _xlfn.POISSON.DIST(4,L9,FALSE)</f>
        <v>9.6027389146600261E-3</v>
      </c>
      <c r="AJ9" s="5">
        <f t="shared" ref="AJ9:AJ19" si="81">_xlfn.POISSON.DIST(2,K9,FALSE) * _xlfn.POISSON.DIST(4,L9,FALSE)</f>
        <v>7.233008266183609E-3</v>
      </c>
      <c r="AK9" s="5">
        <f t="shared" ref="AK9:AK19" si="82">_xlfn.POISSON.DIST(3,K9,FALSE) * _xlfn.POISSON.DIST(4,L9,FALSE)</f>
        <v>3.6320476927550688E-3</v>
      </c>
      <c r="AL9" s="5">
        <f t="shared" ref="AL9:AL19" si="83">_xlfn.POISSON.DIST(5,K9,FALSE) * _xlfn.POISSON.DIST(5,L9,FALSE)</f>
        <v>1.0252604736042502E-4</v>
      </c>
      <c r="AM9" s="5">
        <f t="shared" ref="AM9:AM19" si="84">_xlfn.POISSON.DIST(5,K9,FALSE) * _xlfn.POISSON.DIST(0,L9,FALSE)</f>
        <v>4.1318111236939041E-3</v>
      </c>
      <c r="AN9" s="5">
        <f t="shared" ref="AN9:AN19" si="85">_xlfn.POISSON.DIST(5,K9,FALSE) * _xlfn.POISSON.DIST(1,L9,FALSE)</f>
        <v>5.1394359793716015E-3</v>
      </c>
      <c r="AO9" s="5">
        <f t="shared" ref="AO9:AO19" si="86">_xlfn.POISSON.DIST(5,K9,FALSE) * _xlfn.POISSON.DIST(2,L9,FALSE)</f>
        <v>3.1963951636836906E-3</v>
      </c>
      <c r="AP9" s="5">
        <f t="shared" ref="AP9:AP19" si="87">_xlfn.POISSON.DIST(5,K9,FALSE) * _xlfn.POISSON.DIST(3,L9,FALSE)</f>
        <v>1.3253000372581362E-3</v>
      </c>
      <c r="AQ9" s="5">
        <f t="shared" ref="AQ9:AQ19" si="88">_xlfn.POISSON.DIST(5,K9,FALSE) * _xlfn.POISSON.DIST(4,L9,FALSE)</f>
        <v>4.1212524550599406E-4</v>
      </c>
      <c r="AR9" s="5">
        <f t="shared" ref="AR9:AR19" si="89">_xlfn.POISSON.DIST(0,K9,FALSE) * _xlfn.POISSON.DIST(5,L9,FALSE)</f>
        <v>1.5857922128619775E-3</v>
      </c>
      <c r="AS9" s="5">
        <f t="shared" ref="AS9:AS19" si="90">_xlfn.POISSON.DIST(1,K9,FALSE) * _xlfn.POISSON.DIST(5,L9,FALSE)</f>
        <v>2.3889118065200175E-3</v>
      </c>
      <c r="AT9" s="5">
        <f t="shared" ref="AT9:AT19" si="91">_xlfn.POISSON.DIST(2,K9,FALSE) * _xlfn.POISSON.DIST(5,L9,FALSE)</f>
        <v>1.7993844253501347E-3</v>
      </c>
      <c r="AU9" s="5">
        <f t="shared" ref="AU9:AU19" si="92">_xlfn.POISSON.DIST(3,K9,FALSE) * _xlfn.POISSON.DIST(5,L9,FALSE)</f>
        <v>9.0355904624462669E-4</v>
      </c>
      <c r="AV9" s="5">
        <f t="shared" ref="AV9:AV19" si="93">_xlfn.POISSON.DIST(4,K9,FALSE) * _xlfn.POISSON.DIST(5,L9,FALSE)</f>
        <v>3.402909372291177E-4</v>
      </c>
      <c r="AW9" s="5">
        <f t="shared" ref="AW9:AW19" si="94">_xlfn.POISSON.DIST(6,K9,FALSE) * _xlfn.POISSON.DIST(6,L9,FALSE)</f>
        <v>5.3365495931413769E-6</v>
      </c>
      <c r="AX9" s="5">
        <f t="shared" ref="AX9:AX19" si="95">_xlfn.POISSON.DIST(6,K9,FALSE) * _xlfn.POISSON.DIST(0,L9,FALSE)</f>
        <v>1.0373923619632723E-3</v>
      </c>
      <c r="AY9" s="5">
        <f t="shared" ref="AY9:AY19" si="96">_xlfn.POISSON.DIST(6,K9,FALSE) * _xlfn.POISSON.DIST(1,L9,FALSE)</f>
        <v>1.2903812565935454E-3</v>
      </c>
      <c r="AZ9" s="5">
        <f t="shared" ref="AZ9:AZ19" si="97">_xlfn.POISSON.DIST(6,K9,FALSE) * _xlfn.POISSON.DIST(2,L9,FALSE)</f>
        <v>8.0253327883422776E-4</v>
      </c>
      <c r="BA9" s="5">
        <f t="shared" ref="BA9:BA19" si="98">_xlfn.POISSON.DIST(6,K9,FALSE) * _xlfn.POISSON.DIST(3,L9,FALSE)</f>
        <v>3.3274902816276067E-4</v>
      </c>
      <c r="BB9" s="5">
        <f t="shared" ref="BB9:BB19" si="99">_xlfn.POISSON.DIST(6,K9,FALSE) * _xlfn.POISSON.DIST(4,L9,FALSE)</f>
        <v>1.0347413496431393E-4</v>
      </c>
      <c r="BC9" s="5">
        <f t="shared" ref="BC9:BC19" si="100">_xlfn.POISSON.DIST(6,K9,FALSE) * _xlfn.POISSON.DIST(5,L9,FALSE)</f>
        <v>2.5741674836990694E-5</v>
      </c>
      <c r="BD9" s="5">
        <f t="shared" ref="BD9:BD19" si="101">_xlfn.POISSON.DIST(0,K9,FALSE) * _xlfn.POISSON.DIST(6,L9,FALSE)</f>
        <v>3.287532315572E-4</v>
      </c>
      <c r="BE9" s="5">
        <f t="shared" ref="BE9:BE19" si="102">_xlfn.POISSON.DIST(1,K9,FALSE) * _xlfn.POISSON.DIST(6,L9,FALSE)</f>
        <v>4.952492955437156E-4</v>
      </c>
      <c r="BF9" s="5">
        <f t="shared" ref="BF9:BF19" si="103">_xlfn.POISSON.DIST(2,K9,FALSE) * _xlfn.POISSON.DIST(6,L9,FALSE)</f>
        <v>3.7303338977805856E-4</v>
      </c>
      <c r="BG9" s="5">
        <f t="shared" ref="BG9:BG19" si="104">_xlfn.POISSON.DIST(3,K9,FALSE) * _xlfn.POISSON.DIST(6,L9,FALSE)</f>
        <v>1.873183346130586E-4</v>
      </c>
      <c r="BH9" s="5">
        <f t="shared" ref="BH9:BH19" si="105">_xlfn.POISSON.DIST(4,K9,FALSE) * _xlfn.POISSON.DIST(6,L9,FALSE)</f>
        <v>7.0546282404678281E-5</v>
      </c>
      <c r="BI9" s="5">
        <f t="shared" ref="BI9:BI19" si="106">_xlfn.POISSON.DIST(5,K9,FALSE) * _xlfn.POISSON.DIST(6,L9,FALSE)</f>
        <v>2.1254846073241442E-5</v>
      </c>
      <c r="BJ9" s="8">
        <f t="shared" ref="BJ9:BJ19" si="107">SUM(N9,Q9,T9,W9,X9,Y9,AD9,AE9,AF9,AG9,AM9,AN9,AO9,AP9,AQ9,AX9,AY9,AZ9,BA9,BB9,BC9)</f>
        <v>0.43244254731014348</v>
      </c>
      <c r="BK9" s="8">
        <f t="shared" ref="BK9:BK19" si="108">SUM(M9,P9,S9,V9,AC9,AL9,AY9)</f>
        <v>0.25419818811543798</v>
      </c>
      <c r="BL9" s="8">
        <f t="shared" ref="BL9:BL19" si="109">SUM(O9,R9,U9,AA9,AB9,AH9,AI9,AJ9,AK9,AR9,AS9,AT9,AU9,AV9,BD9,BE9,BF9,BG9,BH9,BI9)</f>
        <v>0.29288600468016951</v>
      </c>
      <c r="BM9" s="8">
        <f t="shared" ref="BM9:BM19" si="110">SUM(S9:BI9)</f>
        <v>0.51736029981936327</v>
      </c>
      <c r="BN9" s="8">
        <f t="shared" ref="BN9:BN19" si="111">SUM(M9:R9)</f>
        <v>0.48138009354831807</v>
      </c>
    </row>
    <row r="10" spans="1:88" x14ac:dyDescent="0.25">
      <c r="A10" t="s">
        <v>99</v>
      </c>
      <c r="B10" t="s">
        <v>119</v>
      </c>
      <c r="C10" t="s">
        <v>105</v>
      </c>
      <c r="D10" s="11">
        <v>44230</v>
      </c>
      <c r="E10">
        <f>VLOOKUP(A10,home!$A$2:$E$405,3,FALSE)</f>
        <v>1.3426443202979499</v>
      </c>
      <c r="F10">
        <f>VLOOKUP(B10,home!$B$2:$E$405,3,FALSE)</f>
        <v>0.78</v>
      </c>
      <c r="G10">
        <f>VLOOKUP(C10,away!$B$2:$E$405,4,FALSE)</f>
        <v>0.62</v>
      </c>
      <c r="H10">
        <f>VLOOKUP(A10,away!$A$2:$E$405,3,FALSE)</f>
        <v>1.2774674115456199</v>
      </c>
      <c r="I10">
        <f>VLOOKUP(C10,away!$B$2:$E$405,3,FALSE)</f>
        <v>1.1000000000000001</v>
      </c>
      <c r="J10">
        <f>VLOOKUP(B10,home!$B$2:$E$405,4,FALSE)</f>
        <v>1.35</v>
      </c>
      <c r="K10" s="3">
        <f t="shared" si="56"/>
        <v>0.64930279329608864</v>
      </c>
      <c r="L10" s="3">
        <f t="shared" si="57"/>
        <v>1.8970391061452458</v>
      </c>
      <c r="M10" s="5">
        <f t="shared" si="58"/>
        <v>7.8367819657496784E-2</v>
      </c>
      <c r="N10" s="5">
        <f t="shared" si="59"/>
        <v>5.0884444208136786E-2</v>
      </c>
      <c r="O10" s="5">
        <f t="shared" si="60"/>
        <v>0.14866681855360953</v>
      </c>
      <c r="P10" s="5">
        <f t="shared" si="61"/>
        <v>9.6529780557301451E-2</v>
      </c>
      <c r="Q10" s="5">
        <f t="shared" si="62"/>
        <v>1.6519705879831096E-2</v>
      </c>
      <c r="R10" s="5">
        <f t="shared" si="63"/>
        <v>0.14101338429119845</v>
      </c>
      <c r="S10" s="5">
        <f t="shared" si="64"/>
        <v>2.9725206644655576E-2</v>
      </c>
      <c r="T10" s="5">
        <f t="shared" si="65"/>
        <v>3.1338528076057144E-2</v>
      </c>
      <c r="U10" s="5">
        <f t="shared" si="66"/>
        <v>9.1560384312409954E-2</v>
      </c>
      <c r="V10" s="5">
        <f t="shared" si="67"/>
        <v>4.0682340262303959E-3</v>
      </c>
      <c r="W10" s="5">
        <f t="shared" si="68"/>
        <v>3.5754303907347177E-3</v>
      </c>
      <c r="X10" s="5">
        <f t="shared" si="69"/>
        <v>6.7827312725239359E-3</v>
      </c>
      <c r="Y10" s="5">
        <f t="shared" si="70"/>
        <v>6.4335532352261084E-3</v>
      </c>
      <c r="Z10" s="5">
        <f t="shared" si="71"/>
        <v>8.9169301496763706E-2</v>
      </c>
      <c r="AA10" s="5">
        <f t="shared" si="72"/>
        <v>5.7897876538109773E-2</v>
      </c>
      <c r="AB10" s="5">
        <f t="shared" si="73"/>
        <v>1.8796626481053375E-2</v>
      </c>
      <c r="AC10" s="5">
        <f t="shared" si="74"/>
        <v>3.1319116341700474E-4</v>
      </c>
      <c r="AD10" s="5">
        <f t="shared" si="75"/>
        <v>5.8038423498494435E-4</v>
      </c>
      <c r="AE10" s="5">
        <f t="shared" si="76"/>
        <v>1.101011590356631E-3</v>
      </c>
      <c r="AF10" s="5">
        <f t="shared" si="77"/>
        <v>1.0443310216128497E-3</v>
      </c>
      <c r="AG10" s="5">
        <f t="shared" si="78"/>
        <v>6.6037892925339709E-4</v>
      </c>
      <c r="AH10" s="5">
        <f t="shared" si="79"/>
        <v>4.2289413001754129E-2</v>
      </c>
      <c r="AI10" s="5">
        <f t="shared" si="80"/>
        <v>2.7458633988890889E-2</v>
      </c>
      <c r="AJ10" s="5">
        <f t="shared" si="81"/>
        <v>8.9144838745408867E-3</v>
      </c>
      <c r="AK10" s="5">
        <f t="shared" si="82"/>
        <v>1.929399760177446E-3</v>
      </c>
      <c r="AL10" s="5">
        <f t="shared" si="83"/>
        <v>1.5430963581356873E-5</v>
      </c>
      <c r="AM10" s="5">
        <f t="shared" si="84"/>
        <v>7.5369020992147585E-5</v>
      </c>
      <c r="AN10" s="5">
        <f t="shared" si="85"/>
        <v>1.4297798021398593E-4</v>
      </c>
      <c r="AO10" s="5">
        <f t="shared" si="86"/>
        <v>1.356174098917963E-4</v>
      </c>
      <c r="AP10" s="5">
        <f t="shared" si="87"/>
        <v>8.5757176679622198E-5</v>
      </c>
      <c r="AQ10" s="5">
        <f t="shared" si="88"/>
        <v>4.0671179448462597E-5</v>
      </c>
      <c r="AR10" s="5">
        <f t="shared" si="89"/>
        <v>1.6044934048050956E-2</v>
      </c>
      <c r="AS10" s="5">
        <f t="shared" si="90"/>
        <v>1.0418020495651005E-2</v>
      </c>
      <c r="AT10" s="5">
        <f t="shared" si="91"/>
        <v>3.3822249042210492E-3</v>
      </c>
      <c r="AU10" s="5">
        <f t="shared" si="92"/>
        <v>7.3202935928877455E-4</v>
      </c>
      <c r="AV10" s="5">
        <f t="shared" si="93"/>
        <v>1.1882717694023681E-4</v>
      </c>
      <c r="AW10" s="5">
        <f t="shared" si="94"/>
        <v>5.2797590147691248E-7</v>
      </c>
      <c r="AX10" s="5">
        <f t="shared" si="95"/>
        <v>8.1562193096988272E-6</v>
      </c>
      <c r="AY10" s="5">
        <f t="shared" si="96"/>
        <v>1.547266698879566E-5</v>
      </c>
      <c r="AZ10" s="5">
        <f t="shared" si="97"/>
        <v>1.4676127177053988E-5</v>
      </c>
      <c r="BA10" s="5">
        <f t="shared" si="98"/>
        <v>9.2803957272108125E-6</v>
      </c>
      <c r="BB10" s="5">
        <f t="shared" si="99"/>
        <v>4.4013184037555395E-6</v>
      </c>
      <c r="BC10" s="5">
        <f t="shared" si="100"/>
        <v>1.6698946261042053E-6</v>
      </c>
      <c r="BD10" s="5">
        <f t="shared" si="101"/>
        <v>5.0729778907790072E-3</v>
      </c>
      <c r="BE10" s="5">
        <f t="shared" si="102"/>
        <v>3.2938987148121092E-3</v>
      </c>
      <c r="BF10" s="5">
        <f t="shared" si="103"/>
        <v>1.0693688181809494E-3</v>
      </c>
      <c r="BG10" s="5">
        <f t="shared" si="104"/>
        <v>2.3144805356954261E-4</v>
      </c>
      <c r="BH10" s="5">
        <f t="shared" si="105"/>
        <v>3.7569966921411684E-5</v>
      </c>
      <c r="BI10" s="5">
        <f t="shared" si="106"/>
        <v>4.8788568932228529E-6</v>
      </c>
      <c r="BJ10" s="8">
        <f t="shared" si="107"/>
        <v>0.11945454822817622</v>
      </c>
      <c r="BK10" s="8">
        <f t="shared" si="108"/>
        <v>0.20903513567967133</v>
      </c>
      <c r="BL10" s="8">
        <f t="shared" si="109"/>
        <v>0.57893319908705276</v>
      </c>
      <c r="BM10" s="8">
        <f t="shared" si="110"/>
        <v>0.46459528665300259</v>
      </c>
      <c r="BN10" s="8">
        <f t="shared" si="111"/>
        <v>0.53198195314757413</v>
      </c>
    </row>
    <row r="11" spans="1:88" x14ac:dyDescent="0.25">
      <c r="A11" t="s">
        <v>99</v>
      </c>
      <c r="B11" t="s">
        <v>102</v>
      </c>
      <c r="C11" t="s">
        <v>107</v>
      </c>
      <c r="D11" s="11">
        <v>44230</v>
      </c>
      <c r="E11">
        <f>VLOOKUP(A11,home!$A$2:$E$405,3,FALSE)</f>
        <v>1.3426443202979499</v>
      </c>
      <c r="F11">
        <f>VLOOKUP(B11,home!$B$2:$E$405,3,FALSE)</f>
        <v>1</v>
      </c>
      <c r="G11">
        <f>VLOOKUP(C11,away!$B$2:$E$405,4,FALSE)</f>
        <v>0.95</v>
      </c>
      <c r="H11">
        <f>VLOOKUP(A11,away!$A$2:$E$405,3,FALSE)</f>
        <v>1.2774674115456199</v>
      </c>
      <c r="I11">
        <f>VLOOKUP(C11,away!$B$2:$E$405,3,FALSE)</f>
        <v>0.71</v>
      </c>
      <c r="J11">
        <f>VLOOKUP(B11,home!$B$2:$E$405,4,FALSE)</f>
        <v>0.88</v>
      </c>
      <c r="K11" s="3">
        <f t="shared" si="56"/>
        <v>1.2755121042830524</v>
      </c>
      <c r="L11" s="3">
        <f t="shared" si="57"/>
        <v>0.79816163873370327</v>
      </c>
      <c r="M11" s="5">
        <f t="shared" si="58"/>
        <v>0.12572305805499973</v>
      </c>
      <c r="N11" s="5">
        <f t="shared" si="59"/>
        <v>0.16036128233663305</v>
      </c>
      <c r="O11" s="5">
        <f t="shared" si="60"/>
        <v>0.10034732204379107</v>
      </c>
      <c r="P11" s="5">
        <f t="shared" si="61"/>
        <v>0.12799422389924509</v>
      </c>
      <c r="Q11" s="5">
        <f t="shared" si="62"/>
        <v>0.10227137833936378</v>
      </c>
      <c r="R11" s="5">
        <f t="shared" si="63"/>
        <v>4.0046691502505484E-2</v>
      </c>
      <c r="S11" s="5">
        <f t="shared" si="64"/>
        <v>3.257660449287527E-2</v>
      </c>
      <c r="T11" s="5">
        <f t="shared" si="65"/>
        <v>8.1629090930901149E-2</v>
      </c>
      <c r="U11" s="5">
        <f t="shared" si="66"/>
        <v>5.1080039747934992E-2</v>
      </c>
      <c r="V11" s="5">
        <f t="shared" si="67"/>
        <v>3.6850105955496802E-3</v>
      </c>
      <c r="W11" s="5">
        <f t="shared" si="68"/>
        <v>4.348279366452338E-2</v>
      </c>
      <c r="X11" s="5">
        <f t="shared" si="69"/>
        <v>3.470629784799547E-2</v>
      </c>
      <c r="Y11" s="5">
        <f t="shared" si="70"/>
        <v>1.3850617782368032E-2</v>
      </c>
      <c r="Z11" s="5">
        <f t="shared" si="71"/>
        <v>1.0654577638500948E-2</v>
      </c>
      <c r="AA11" s="5">
        <f t="shared" si="72"/>
        <v>1.3590042743931498E-2</v>
      </c>
      <c r="AB11" s="5">
        <f t="shared" si="73"/>
        <v>8.6671320088043506E-3</v>
      </c>
      <c r="AC11" s="5">
        <f t="shared" si="74"/>
        <v>2.3447373066181124E-4</v>
      </c>
      <c r="AD11" s="5">
        <f t="shared" si="75"/>
        <v>1.3865707411785499E-2</v>
      </c>
      <c r="AE11" s="5">
        <f t="shared" si="76"/>
        <v>1.1067075749992768E-2</v>
      </c>
      <c r="AF11" s="5">
        <f t="shared" si="77"/>
        <v>4.416657658302129E-3</v>
      </c>
      <c r="AG11" s="5">
        <f t="shared" si="78"/>
        <v>1.1750689047587291E-3</v>
      </c>
      <c r="AH11" s="5">
        <f t="shared" si="79"/>
        <v>2.1260187869903465E-3</v>
      </c>
      <c r="AI11" s="5">
        <f t="shared" si="80"/>
        <v>2.7117626967393589E-3</v>
      </c>
      <c r="AJ11" s="5">
        <f t="shared" si="81"/>
        <v>1.7294430718171529E-3</v>
      </c>
      <c r="AK11" s="5">
        <f t="shared" si="82"/>
        <v>7.3530852392374797E-4</v>
      </c>
      <c r="AL11" s="5">
        <f t="shared" si="83"/>
        <v>9.5483783627630742E-6</v>
      </c>
      <c r="AM11" s="5">
        <f t="shared" si="84"/>
        <v>3.5371755276359233E-3</v>
      </c>
      <c r="AN11" s="5">
        <f t="shared" si="85"/>
        <v>2.8232378156266397E-3</v>
      </c>
      <c r="AO11" s="5">
        <f t="shared" si="86"/>
        <v>1.1267000607277601E-3</v>
      </c>
      <c r="AP11" s="5">
        <f t="shared" si="87"/>
        <v>2.997629222772773E-4</v>
      </c>
      <c r="AQ11" s="5">
        <f t="shared" si="88"/>
        <v>5.9814816319108833E-5</v>
      </c>
      <c r="AR11" s="5">
        <f t="shared" si="89"/>
        <v>3.3938132780057107E-4</v>
      </c>
      <c r="AS11" s="5">
        <f t="shared" si="90"/>
        <v>4.3288499157728271E-4</v>
      </c>
      <c r="AT11" s="5">
        <f t="shared" si="91"/>
        <v>2.7607502325964576E-4</v>
      </c>
      <c r="AU11" s="5">
        <f t="shared" si="92"/>
        <v>1.1737901128596785E-4</v>
      </c>
      <c r="AV11" s="5">
        <f t="shared" si="93"/>
        <v>3.7429587421007253E-5</v>
      </c>
      <c r="AW11" s="5">
        <f t="shared" si="94"/>
        <v>2.700241168842092E-7</v>
      </c>
      <c r="AX11" s="5">
        <f t="shared" si="95"/>
        <v>7.5195170007890245E-4</v>
      </c>
      <c r="AY11" s="5">
        <f t="shared" si="96"/>
        <v>6.0017900118357087E-4</v>
      </c>
      <c r="AZ11" s="5">
        <f t="shared" si="97"/>
        <v>2.3951992755911813E-4</v>
      </c>
      <c r="BA11" s="5">
        <f t="shared" si="98"/>
        <v>6.3725205963321204E-5</v>
      </c>
      <c r="BB11" s="5">
        <f t="shared" si="99"/>
        <v>1.27157537050818E-5</v>
      </c>
      <c r="BC11" s="5">
        <f t="shared" si="100"/>
        <v>2.0298453629964505E-6</v>
      </c>
      <c r="BD11" s="5">
        <f t="shared" si="101"/>
        <v>4.5146859458820638E-5</v>
      </c>
      <c r="BE11" s="5">
        <f t="shared" si="102"/>
        <v>5.7585365710091535E-5</v>
      </c>
      <c r="BF11" s="5">
        <f t="shared" si="103"/>
        <v>3.6725415496394009E-5</v>
      </c>
      <c r="BG11" s="5">
        <f t="shared" si="104"/>
        <v>1.5614570666824986E-5</v>
      </c>
      <c r="BH11" s="5">
        <f t="shared" si="105"/>
        <v>4.9791434721795918E-6</v>
      </c>
      <c r="BI11" s="5">
        <f t="shared" si="106"/>
        <v>1.2701915535454014E-6</v>
      </c>
      <c r="BJ11" s="8">
        <f t="shared" si="107"/>
        <v>0.47634278320306372</v>
      </c>
      <c r="BK11" s="8">
        <f t="shared" si="108"/>
        <v>0.29082309815287788</v>
      </c>
      <c r="BL11" s="8">
        <f t="shared" si="109"/>
        <v>0.22239823261414035</v>
      </c>
      <c r="BM11" s="8">
        <f t="shared" si="110"/>
        <v>0.34287482645497819</v>
      </c>
      <c r="BN11" s="8">
        <f t="shared" si="111"/>
        <v>0.65674395617653825</v>
      </c>
    </row>
    <row r="12" spans="1:88" x14ac:dyDescent="0.25">
      <c r="A12" t="s">
        <v>99</v>
      </c>
      <c r="B12" t="s">
        <v>111</v>
      </c>
      <c r="C12" t="s">
        <v>117</v>
      </c>
      <c r="D12" s="11">
        <v>44230</v>
      </c>
      <c r="E12">
        <f>VLOOKUP(A12,home!$A$2:$E$405,3,FALSE)</f>
        <v>1.3426443202979499</v>
      </c>
      <c r="F12">
        <f>VLOOKUP(B12,home!$B$2:$E$405,3,FALSE)</f>
        <v>0.96</v>
      </c>
      <c r="G12">
        <f>VLOOKUP(C12,away!$B$2:$E$405,4,FALSE)</f>
        <v>1</v>
      </c>
      <c r="H12">
        <f>VLOOKUP(A12,away!$A$2:$E$405,3,FALSE)</f>
        <v>1.2774674115456199</v>
      </c>
      <c r="I12">
        <f>VLOOKUP(C12,away!$B$2:$E$405,3,FALSE)</f>
        <v>0.78</v>
      </c>
      <c r="J12">
        <f>VLOOKUP(B12,home!$B$2:$E$405,4,FALSE)</f>
        <v>0.67</v>
      </c>
      <c r="K12" s="3">
        <f t="shared" si="56"/>
        <v>1.2889385474860318</v>
      </c>
      <c r="L12" s="3">
        <f t="shared" si="57"/>
        <v>0.66760446927374106</v>
      </c>
      <c r="M12" s="5">
        <f t="shared" si="58"/>
        <v>0.14134620877284304</v>
      </c>
      <c r="N12" s="5">
        <f t="shared" si="59"/>
        <v>0.18218657702832572</v>
      </c>
      <c r="O12" s="5">
        <f t="shared" si="60"/>
        <v>9.4363360691649273E-2</v>
      </c>
      <c r="P12" s="5">
        <f t="shared" si="61"/>
        <v>0.12162857306579493</v>
      </c>
      <c r="Q12" s="5">
        <f t="shared" si="62"/>
        <v>0.11741365098317114</v>
      </c>
      <c r="R12" s="5">
        <f t="shared" si="63"/>
        <v>3.1498700666717554E-2</v>
      </c>
      <c r="S12" s="5">
        <f t="shared" si="64"/>
        <v>2.6165381290480898E-2</v>
      </c>
      <c r="T12" s="5">
        <f t="shared" si="65"/>
        <v>7.838587815011222E-2</v>
      </c>
      <c r="U12" s="5">
        <f t="shared" si="66"/>
        <v>4.0599889485056224E-2</v>
      </c>
      <c r="V12" s="5">
        <f t="shared" si="67"/>
        <v>2.5017044773440384E-3</v>
      </c>
      <c r="W12" s="5">
        <f t="shared" si="68"/>
        <v>5.0446326917760152E-2</v>
      </c>
      <c r="X12" s="5">
        <f t="shared" si="69"/>
        <v>3.3678193308740903E-2</v>
      </c>
      <c r="Y12" s="5">
        <f t="shared" si="70"/>
        <v>1.1241856184990212E-2</v>
      </c>
      <c r="Z12" s="5">
        <f t="shared" si="71"/>
        <v>7.0095577804721353E-3</v>
      </c>
      <c r="AA12" s="5">
        <f t="shared" si="72"/>
        <v>9.0348892240811676E-3</v>
      </c>
      <c r="AB12" s="5">
        <f t="shared" si="73"/>
        <v>5.8227084965921921E-3</v>
      </c>
      <c r="AC12" s="5">
        <f t="shared" si="74"/>
        <v>1.3454497137444931E-4</v>
      </c>
      <c r="AD12" s="5">
        <f t="shared" si="75"/>
        <v>1.6255553835845822E-2</v>
      </c>
      <c r="AE12" s="5">
        <f t="shared" si="76"/>
        <v>1.0852280391330574E-2</v>
      </c>
      <c r="AF12" s="5">
        <f t="shared" si="77"/>
        <v>3.6225154455320372E-3</v>
      </c>
      <c r="AG12" s="5">
        <f t="shared" si="78"/>
        <v>8.0613583381678182E-4</v>
      </c>
      <c r="AH12" s="5">
        <f t="shared" si="79"/>
        <v>1.1699030254689305E-3</v>
      </c>
      <c r="AI12" s="5">
        <f t="shared" si="80"/>
        <v>1.5079331063474373E-3</v>
      </c>
      <c r="AJ12" s="5">
        <f t="shared" si="81"/>
        <v>9.7181655390078312E-4</v>
      </c>
      <c r="AK12" s="5">
        <f t="shared" si="82"/>
        <v>4.1753727246925207E-4</v>
      </c>
      <c r="AL12" s="5">
        <f t="shared" si="83"/>
        <v>4.6310440226244319E-6</v>
      </c>
      <c r="AM12" s="5">
        <f t="shared" si="84"/>
        <v>4.1904819899512193E-3</v>
      </c>
      <c r="AN12" s="5">
        <f t="shared" si="85"/>
        <v>2.7975845049025539E-3</v>
      </c>
      <c r="AO12" s="5">
        <f t="shared" si="86"/>
        <v>9.3383995932195543E-4</v>
      </c>
      <c r="AP12" s="5">
        <f t="shared" si="87"/>
        <v>2.0781191014324868E-4</v>
      </c>
      <c r="AQ12" s="5">
        <f t="shared" si="88"/>
        <v>3.4684039994986471E-5</v>
      </c>
      <c r="AR12" s="5">
        <f t="shared" si="89"/>
        <v>1.5620649768398589E-4</v>
      </c>
      <c r="AS12" s="5">
        <f t="shared" si="90"/>
        <v>2.0134057623267699E-4</v>
      </c>
      <c r="AT12" s="5">
        <f t="shared" si="91"/>
        <v>1.297578149396737E-4</v>
      </c>
      <c r="AU12" s="5">
        <f t="shared" si="92"/>
        <v>5.5749949837768101E-5</v>
      </c>
      <c r="AV12" s="5">
        <f t="shared" si="93"/>
        <v>1.796456484157799E-5</v>
      </c>
      <c r="AW12" s="5">
        <f t="shared" si="94"/>
        <v>1.1069496214824656E-7</v>
      </c>
      <c r="AX12" s="5">
        <f t="shared" si="95"/>
        <v>9.0021229489901727E-4</v>
      </c>
      <c r="AY12" s="5">
        <f t="shared" si="96"/>
        <v>6.0098575136975489E-4</v>
      </c>
      <c r="AZ12" s="5">
        <f t="shared" si="97"/>
        <v>2.0061038679214282E-4</v>
      </c>
      <c r="BA12" s="5">
        <f t="shared" si="98"/>
        <v>4.4642796935056145E-5</v>
      </c>
      <c r="BB12" s="5">
        <f t="shared" si="99"/>
        <v>7.4509326886808867E-6</v>
      </c>
      <c r="BC12" s="5">
        <f t="shared" si="100"/>
        <v>9.9485519264423471E-7</v>
      </c>
      <c r="BD12" s="5">
        <f t="shared" si="101"/>
        <v>1.7380692663904535E-5</v>
      </c>
      <c r="BE12" s="5">
        <f t="shared" si="102"/>
        <v>2.2402644756514241E-5</v>
      </c>
      <c r="BF12" s="5">
        <f t="shared" si="103"/>
        <v>1.443781619615352E-5</v>
      </c>
      <c r="BG12" s="5">
        <f t="shared" si="104"/>
        <v>6.2031526122468066E-6</v>
      </c>
      <c r="BH12" s="5">
        <f t="shared" si="105"/>
        <v>1.9988706294658958E-6</v>
      </c>
      <c r="BI12" s="5">
        <f t="shared" si="106"/>
        <v>5.1528428115125214E-7</v>
      </c>
      <c r="BJ12" s="8">
        <f t="shared" si="107"/>
        <v>0.51480826750181696</v>
      </c>
      <c r="BK12" s="8">
        <f t="shared" si="108"/>
        <v>0.29238202937322977</v>
      </c>
      <c r="BL12" s="8">
        <f t="shared" si="109"/>
        <v>0.18601069638695791</v>
      </c>
      <c r="BM12" s="8">
        <f t="shared" si="110"/>
        <v>0.31117260477756725</v>
      </c>
      <c r="BN12" s="8">
        <f t="shared" si="111"/>
        <v>0.68843707120850162</v>
      </c>
    </row>
    <row r="13" spans="1:88" x14ac:dyDescent="0.25">
      <c r="A13" t="s">
        <v>99</v>
      </c>
      <c r="B13" t="s">
        <v>106</v>
      </c>
      <c r="C13" t="s">
        <v>104</v>
      </c>
      <c r="D13" s="11">
        <v>44230</v>
      </c>
      <c r="E13">
        <f>VLOOKUP(A13,home!$A$2:$E$405,3,FALSE)</f>
        <v>1.3426443202979499</v>
      </c>
      <c r="F13">
        <f>VLOOKUP(B13,home!$B$2:$E$405,3,FALSE)</f>
        <v>1.04</v>
      </c>
      <c r="G13">
        <f>VLOOKUP(C13,away!$B$2:$E$405,4,FALSE)</f>
        <v>1.25</v>
      </c>
      <c r="H13">
        <f>VLOOKUP(A13,away!$A$2:$E$405,3,FALSE)</f>
        <v>1.2774674115456199</v>
      </c>
      <c r="I13">
        <f>VLOOKUP(C13,away!$B$2:$E$405,3,FALSE)</f>
        <v>0.57999999999999996</v>
      </c>
      <c r="J13">
        <f>VLOOKUP(B13,home!$B$2:$E$405,4,FALSE)</f>
        <v>1.43</v>
      </c>
      <c r="K13" s="3">
        <f t="shared" si="56"/>
        <v>1.7454376163873351</v>
      </c>
      <c r="L13" s="3">
        <f t="shared" si="57"/>
        <v>1.0595314711359369</v>
      </c>
      <c r="M13" s="5">
        <f t="shared" si="58"/>
        <v>6.0508641615646015E-2</v>
      </c>
      <c r="N13" s="5">
        <f t="shared" si="59"/>
        <v>0.10561405919244869</v>
      </c>
      <c r="O13" s="5">
        <f t="shared" si="60"/>
        <v>6.4110810067462595E-2</v>
      </c>
      <c r="P13" s="5">
        <f t="shared" si="61"/>
        <v>0.11190141950881309</v>
      </c>
      <c r="Q13" s="5">
        <f t="shared" si="62"/>
        <v>9.2171375866929306E-2</v>
      </c>
      <c r="R13" s="5">
        <f t="shared" si="63"/>
        <v>3.3963710453247642E-2</v>
      </c>
      <c r="S13" s="5">
        <f t="shared" si="64"/>
        <v>5.1736113031702564E-2</v>
      </c>
      <c r="T13" s="5">
        <f t="shared" si="65"/>
        <v>9.7658473468911003E-2</v>
      </c>
      <c r="U13" s="5">
        <f t="shared" si="66"/>
        <v>5.9281537817186182E-2</v>
      </c>
      <c r="V13" s="5">
        <f t="shared" si="67"/>
        <v>1.0630886456938996E-2</v>
      </c>
      <c r="W13" s="5">
        <f t="shared" si="68"/>
        <v>5.3626462197438059E-2</v>
      </c>
      <c r="X13" s="5">
        <f t="shared" si="69"/>
        <v>5.6818924383867257E-2</v>
      </c>
      <c r="Y13" s="5">
        <f t="shared" si="70"/>
        <v>3.0100719270400218E-2</v>
      </c>
      <c r="Z13" s="5">
        <f t="shared" si="71"/>
        <v>1.1995206700588158E-2</v>
      </c>
      <c r="AA13" s="5">
        <f t="shared" si="72"/>
        <v>2.0936884991547985E-2</v>
      </c>
      <c r="AB13" s="5">
        <f t="shared" si="73"/>
        <v>1.8272013317111646E-2</v>
      </c>
      <c r="AC13" s="5">
        <f t="shared" si="74"/>
        <v>1.2287617658864355E-3</v>
      </c>
      <c r="AD13" s="5">
        <f t="shared" si="75"/>
        <v>2.3400411088295464E-2</v>
      </c>
      <c r="AE13" s="5">
        <f t="shared" si="76"/>
        <v>2.4793471985567382E-2</v>
      </c>
      <c r="AF13" s="5">
        <f t="shared" si="77"/>
        <v>1.3134731923717924E-2</v>
      </c>
      <c r="AG13" s="5">
        <f t="shared" si="78"/>
        <v>4.6388872793710024E-3</v>
      </c>
      <c r="AH13" s="5">
        <f t="shared" si="79"/>
        <v>3.1773247505134544E-3</v>
      </c>
      <c r="AI13" s="5">
        <f t="shared" si="80"/>
        <v>5.5458221390246882E-3</v>
      </c>
      <c r="AJ13" s="5">
        <f t="shared" si="81"/>
        <v>4.8399432876236829E-3</v>
      </c>
      <c r="AK13" s="5">
        <f t="shared" si="82"/>
        <v>2.8159396917999207E-3</v>
      </c>
      <c r="AL13" s="5">
        <f t="shared" si="83"/>
        <v>9.0896230468537746E-5</v>
      </c>
      <c r="AM13" s="5">
        <f t="shared" si="84"/>
        <v>8.1687915504876311E-3</v>
      </c>
      <c r="AN13" s="5">
        <f t="shared" si="85"/>
        <v>8.6550917288909703E-3</v>
      </c>
      <c r="AO13" s="5">
        <f t="shared" si="86"/>
        <v>4.5851710361641644E-3</v>
      </c>
      <c r="AP13" s="5">
        <f t="shared" si="87"/>
        <v>1.6193776711189685E-3</v>
      </c>
      <c r="AQ13" s="5">
        <f t="shared" si="88"/>
        <v>4.2894540155134206E-4</v>
      </c>
      <c r="AR13" s="5">
        <f t="shared" si="89"/>
        <v>6.7329511343762894E-4</v>
      </c>
      <c r="AS13" s="5">
        <f t="shared" si="90"/>
        <v>1.1751946179238155E-3</v>
      </c>
      <c r="AT13" s="5">
        <f t="shared" si="91"/>
        <v>1.0256144463500851E-3</v>
      </c>
      <c r="AU13" s="5">
        <f t="shared" si="92"/>
        <v>5.9671534485656946E-4</v>
      </c>
      <c r="AV13" s="5">
        <f t="shared" si="93"/>
        <v>2.6038235229704942E-4</v>
      </c>
      <c r="AW13" s="5">
        <f t="shared" si="94"/>
        <v>4.6694052222412649E-6</v>
      </c>
      <c r="AX13" s="5">
        <f t="shared" si="95"/>
        <v>2.3763526754413591E-3</v>
      </c>
      <c r="AY13" s="5">
        <f t="shared" si="96"/>
        <v>2.5178204461482031E-3</v>
      </c>
      <c r="AZ13" s="5">
        <f t="shared" si="97"/>
        <v>1.3338550006817733E-3</v>
      </c>
      <c r="BA13" s="5">
        <f t="shared" si="98"/>
        <v>4.7108711705146181E-4</v>
      </c>
      <c r="BB13" s="5">
        <f t="shared" si="99"/>
        <v>1.2478290654068064E-4</v>
      </c>
      <c r="BC13" s="5">
        <f t="shared" si="100"/>
        <v>2.6442283307933105E-5</v>
      </c>
      <c r="BD13" s="5">
        <f t="shared" si="101"/>
        <v>1.188962270082014E-4</v>
      </c>
      <c r="BE13" s="5">
        <f t="shared" si="102"/>
        <v>2.0752594706664257E-4</v>
      </c>
      <c r="BF13" s="5">
        <f t="shared" si="103"/>
        <v>1.8111179719326249E-4</v>
      </c>
      <c r="BG13" s="5">
        <f t="shared" si="104"/>
        <v>1.0537311453087814E-4</v>
      </c>
      <c r="BH13" s="5">
        <f t="shared" si="105"/>
        <v>4.5980549464521419E-5</v>
      </c>
      <c r="BI13" s="5">
        <f t="shared" si="106"/>
        <v>1.6051236131506827E-5</v>
      </c>
      <c r="BJ13" s="8">
        <f t="shared" si="107"/>
        <v>0.53226523447433094</v>
      </c>
      <c r="BK13" s="8">
        <f t="shared" si="108"/>
        <v>0.23861453905560384</v>
      </c>
      <c r="BL13" s="8">
        <f t="shared" si="109"/>
        <v>0.21735012726177796</v>
      </c>
      <c r="BM13" s="8">
        <f t="shared" si="110"/>
        <v>0.52944193974682763</v>
      </c>
      <c r="BN13" s="8">
        <f t="shared" si="111"/>
        <v>0.46827001670454738</v>
      </c>
    </row>
    <row r="14" spans="1:88" x14ac:dyDescent="0.25">
      <c r="A14" t="s">
        <v>99</v>
      </c>
      <c r="B14" t="s">
        <v>121</v>
      </c>
      <c r="C14" t="s">
        <v>109</v>
      </c>
      <c r="D14" s="11">
        <v>44230</v>
      </c>
      <c r="E14">
        <f>VLOOKUP(A14,home!$A$2:$E$405,3,FALSE)</f>
        <v>1.3426443202979499</v>
      </c>
      <c r="F14">
        <f>VLOOKUP(B14,home!$B$2:$E$405,3,FALSE)</f>
        <v>1.1200000000000001</v>
      </c>
      <c r="G14">
        <f>VLOOKUP(C14,away!$B$2:$E$405,4,FALSE)</f>
        <v>0.87</v>
      </c>
      <c r="H14">
        <f>VLOOKUP(A14,away!$A$2:$E$405,3,FALSE)</f>
        <v>1.2774674115456199</v>
      </c>
      <c r="I14">
        <f>VLOOKUP(C14,away!$B$2:$E$405,3,FALSE)</f>
        <v>1.17</v>
      </c>
      <c r="J14">
        <f>VLOOKUP(B14,home!$B$2:$E$405,4,FALSE)</f>
        <v>1</v>
      </c>
      <c r="K14" s="3">
        <f t="shared" si="56"/>
        <v>1.3082726256983226</v>
      </c>
      <c r="L14" s="3">
        <f t="shared" si="57"/>
        <v>1.4946368715083753</v>
      </c>
      <c r="M14" s="5">
        <f t="shared" si="58"/>
        <v>6.0633393052313411E-2</v>
      </c>
      <c r="N14" s="5">
        <f t="shared" si="59"/>
        <v>7.9325008333548497E-2</v>
      </c>
      <c r="O14" s="5">
        <f t="shared" si="60"/>
        <v>9.0624904900647382E-2</v>
      </c>
      <c r="P14" s="5">
        <f t="shared" si="61"/>
        <v>0.11856208228803074</v>
      </c>
      <c r="Q14" s="5">
        <f t="shared" si="62"/>
        <v>5.1889368468036413E-2</v>
      </c>
      <c r="R14" s="5">
        <f t="shared" si="63"/>
        <v>6.7725662170723816E-2</v>
      </c>
      <c r="S14" s="5">
        <f t="shared" si="64"/>
        <v>5.7958851751648111E-2</v>
      </c>
      <c r="T14" s="5">
        <f t="shared" si="65"/>
        <v>7.7555763351611295E-2</v>
      </c>
      <c r="U14" s="5">
        <f t="shared" si="66"/>
        <v>8.8603629875250417E-2</v>
      </c>
      <c r="V14" s="5">
        <f t="shared" si="67"/>
        <v>1.2592478252902805E-2</v>
      </c>
      <c r="W14" s="5">
        <f t="shared" si="68"/>
        <v>2.2628480110501923E-2</v>
      </c>
      <c r="X14" s="5">
        <f t="shared" si="69"/>
        <v>3.3821360719350095E-2</v>
      </c>
      <c r="Y14" s="5">
        <f t="shared" si="70"/>
        <v>2.527532638786284E-2</v>
      </c>
      <c r="Z14" s="5">
        <f t="shared" si="71"/>
        <v>3.3741757275894603E-2</v>
      </c>
      <c r="AA14" s="5">
        <f t="shared" si="72"/>
        <v>4.4143417387010116E-2</v>
      </c>
      <c r="AB14" s="5">
        <f t="shared" si="73"/>
        <v>2.8875812286100359E-2</v>
      </c>
      <c r="AC14" s="5">
        <f t="shared" si="74"/>
        <v>1.5389523491852635E-3</v>
      </c>
      <c r="AD14" s="5">
        <f t="shared" si="75"/>
        <v>7.4010552724321551E-3</v>
      </c>
      <c r="AE14" s="5">
        <f t="shared" si="76"/>
        <v>1.1061890098248563E-2</v>
      </c>
      <c r="AF14" s="5">
        <f t="shared" si="77"/>
        <v>8.2667544047078535E-3</v>
      </c>
      <c r="AG14" s="5">
        <f t="shared" si="78"/>
        <v>4.1185986469935449E-3</v>
      </c>
      <c r="AH14" s="5">
        <f t="shared" si="79"/>
        <v>1.260791863350951E-2</v>
      </c>
      <c r="AI14" s="5">
        <f t="shared" si="80"/>
        <v>1.6494594815252294E-2</v>
      </c>
      <c r="AJ14" s="5">
        <f t="shared" si="81"/>
        <v>1.0789713434390029E-2</v>
      </c>
      <c r="AK14" s="5">
        <f t="shared" si="82"/>
        <v>4.7052955751139712E-3</v>
      </c>
      <c r="AL14" s="5">
        <f t="shared" si="83"/>
        <v>1.2037023552618043E-4</v>
      </c>
      <c r="AM14" s="5">
        <f t="shared" si="84"/>
        <v>1.9365196028406431E-3</v>
      </c>
      <c r="AN14" s="5">
        <f t="shared" si="85"/>
        <v>2.8943936008043805E-3</v>
      </c>
      <c r="AO14" s="5">
        <f t="shared" si="86"/>
        <v>2.1630336982100605E-3</v>
      </c>
      <c r="AP14" s="5">
        <f t="shared" si="87"/>
        <v>1.0776499732199592E-3</v>
      </c>
      <c r="AQ14" s="5">
        <f t="shared" si="88"/>
        <v>4.0267384613864075E-4</v>
      </c>
      <c r="AR14" s="5">
        <f t="shared" si="89"/>
        <v>3.7688520125241558E-3</v>
      </c>
      <c r="AS14" s="5">
        <f t="shared" si="90"/>
        <v>4.9306859182933847E-3</v>
      </c>
      <c r="AT14" s="5">
        <f t="shared" si="91"/>
        <v>3.225340706409716E-3</v>
      </c>
      <c r="AU14" s="5">
        <f t="shared" si="92"/>
        <v>1.4065416515821078E-3</v>
      </c>
      <c r="AV14" s="5">
        <f t="shared" si="93"/>
        <v>4.6003498491734485E-4</v>
      </c>
      <c r="AW14" s="5">
        <f t="shared" si="94"/>
        <v>6.5380848970887198E-6</v>
      </c>
      <c r="AX14" s="5">
        <f t="shared" si="95"/>
        <v>4.2224926425410062E-4</v>
      </c>
      <c r="AY14" s="5">
        <f t="shared" si="96"/>
        <v>6.3110931932146232E-4</v>
      </c>
      <c r="AZ14" s="5">
        <f t="shared" si="97"/>
        <v>4.7163962930520532E-4</v>
      </c>
      <c r="BA14" s="5">
        <f t="shared" si="98"/>
        <v>2.3497666000803409E-4</v>
      </c>
      <c r="BB14" s="5">
        <f t="shared" si="99"/>
        <v>8.7801194997973736E-5</v>
      </c>
      <c r="BC14" s="5">
        <f t="shared" si="100"/>
        <v>2.6246180681293622E-5</v>
      </c>
      <c r="BD14" s="5">
        <f t="shared" si="101"/>
        <v>9.3884419686285955E-4</v>
      </c>
      <c r="BE14" s="5">
        <f t="shared" si="102"/>
        <v>1.2282641625514061E-3</v>
      </c>
      <c r="BF14" s="5">
        <f t="shared" si="103"/>
        <v>8.0345219049613977E-4</v>
      </c>
      <c r="BG14" s="5">
        <f t="shared" si="104"/>
        <v>3.5037816896115137E-4</v>
      </c>
      <c r="BH14" s="5">
        <f t="shared" si="105"/>
        <v>1.14597541773544E-4</v>
      </c>
      <c r="BI14" s="5">
        <f t="shared" si="106"/>
        <v>2.9984965374929481E-5</v>
      </c>
      <c r="BJ14" s="8">
        <f t="shared" si="107"/>
        <v>0.33169189876307498</v>
      </c>
      <c r="BK14" s="8">
        <f t="shared" si="108"/>
        <v>0.25203723724892796</v>
      </c>
      <c r="BL14" s="8">
        <f t="shared" si="109"/>
        <v>0.38182792557774464</v>
      </c>
      <c r="BM14" s="8">
        <f t="shared" si="110"/>
        <v>0.52991382841791723</v>
      </c>
      <c r="BN14" s="8">
        <f t="shared" si="111"/>
        <v>0.46876041921330025</v>
      </c>
    </row>
    <row r="15" spans="1:88" x14ac:dyDescent="0.25">
      <c r="A15" t="s">
        <v>99</v>
      </c>
      <c r="B15" t="s">
        <v>110</v>
      </c>
      <c r="C15" t="s">
        <v>118</v>
      </c>
      <c r="D15" s="11">
        <v>44230</v>
      </c>
      <c r="E15">
        <f>VLOOKUP(A15,home!$A$2:$E$405,3,FALSE)</f>
        <v>1.3426443202979499</v>
      </c>
      <c r="F15">
        <f>VLOOKUP(B15,home!$B$2:$E$405,3,FALSE)</f>
        <v>1.04</v>
      </c>
      <c r="G15">
        <f>VLOOKUP(C15,away!$B$2:$E$405,4,FALSE)</f>
        <v>1.22</v>
      </c>
      <c r="H15">
        <f>VLOOKUP(A15,away!$A$2:$E$405,3,FALSE)</f>
        <v>1.2774674115456199</v>
      </c>
      <c r="I15">
        <f>VLOOKUP(C15,away!$B$2:$E$405,3,FALSE)</f>
        <v>1.05</v>
      </c>
      <c r="J15">
        <f>VLOOKUP(B15,home!$B$2:$E$405,4,FALSE)</f>
        <v>0.48</v>
      </c>
      <c r="K15" s="3">
        <f t="shared" si="56"/>
        <v>1.703547113594039</v>
      </c>
      <c r="L15" s="3">
        <f t="shared" si="57"/>
        <v>0.64384357541899251</v>
      </c>
      <c r="M15" s="5">
        <f t="shared" si="58"/>
        <v>9.5618334961554086E-2</v>
      </c>
      <c r="N15" s="5">
        <f t="shared" si="59"/>
        <v>0.16289033853042342</v>
      </c>
      <c r="O15" s="5">
        <f t="shared" si="60"/>
        <v>6.1563250657257831E-2</v>
      </c>
      <c r="P15" s="5">
        <f t="shared" si="61"/>
        <v>0.1048758979606379</v>
      </c>
      <c r="Q15" s="5">
        <f t="shared" si="62"/>
        <v>0.13874568301792942</v>
      </c>
      <c r="R15" s="5">
        <f t="shared" si="63"/>
        <v>1.9818551708792258E-2</v>
      </c>
      <c r="S15" s="5">
        <f t="shared" si="64"/>
        <v>2.8757439609967479E-2</v>
      </c>
      <c r="T15" s="5">
        <f t="shared" si="65"/>
        <v>8.9330516628213855E-2</v>
      </c>
      <c r="U15" s="5">
        <f t="shared" si="66"/>
        <v>3.3761836559127255E-2</v>
      </c>
      <c r="V15" s="5">
        <f t="shared" si="67"/>
        <v>3.5046303890901315E-3</v>
      </c>
      <c r="W15" s="5">
        <f t="shared" si="68"/>
        <v>7.8786602609609027E-2</v>
      </c>
      <c r="X15" s="5">
        <f t="shared" si="69"/>
        <v>5.0726247919286004E-2</v>
      </c>
      <c r="Y15" s="5">
        <f t="shared" si="70"/>
        <v>1.6329884413971662E-2</v>
      </c>
      <c r="Z15" s="5">
        <f t="shared" si="71"/>
        <v>4.2533490639383303E-3</v>
      </c>
      <c r="AA15" s="5">
        <f t="shared" si="72"/>
        <v>7.2457805209800502E-3</v>
      </c>
      <c r="AB15" s="5">
        <f t="shared" si="73"/>
        <v>6.1717642461257402E-3</v>
      </c>
      <c r="AC15" s="5">
        <f t="shared" si="74"/>
        <v>2.4024632620390688E-4</v>
      </c>
      <c r="AD15" s="5">
        <f t="shared" si="75"/>
        <v>3.3554172366370011E-2</v>
      </c>
      <c r="AE15" s="5">
        <f t="shared" si="76"/>
        <v>2.1603638306588822E-2</v>
      </c>
      <c r="AF15" s="5">
        <f t="shared" si="77"/>
        <v>6.9546818646864265E-3</v>
      </c>
      <c r="AG15" s="5">
        <f t="shared" si="78"/>
        <v>1.4925757458871117E-3</v>
      </c>
      <c r="AH15" s="5">
        <f t="shared" si="79"/>
        <v>6.8462286720776986E-4</v>
      </c>
      <c r="AI15" s="5">
        <f t="shared" si="80"/>
        <v>1.1662873093322712E-3</v>
      </c>
      <c r="AJ15" s="5">
        <f t="shared" si="81"/>
        <v>9.9341268971717481E-4</v>
      </c>
      <c r="AK15" s="5">
        <f t="shared" si="82"/>
        <v>5.6410844005846115E-4</v>
      </c>
      <c r="AL15" s="5">
        <f t="shared" si="83"/>
        <v>1.0540258498544162E-5</v>
      </c>
      <c r="AM15" s="5">
        <f t="shared" si="84"/>
        <v>1.1432222696753295E-2</v>
      </c>
      <c r="AN15" s="5">
        <f t="shared" si="85"/>
        <v>7.3605631360637979E-3</v>
      </c>
      <c r="AO15" s="5">
        <f t="shared" si="86"/>
        <v>2.3695256433102735E-3</v>
      </c>
      <c r="AP15" s="5">
        <f t="shared" si="87"/>
        <v>5.085346207452917E-4</v>
      </c>
      <c r="AQ15" s="5">
        <f t="shared" si="88"/>
        <v>8.1854187111247468E-5</v>
      </c>
      <c r="AR15" s="5">
        <f t="shared" si="89"/>
        <v>8.8158006927330568E-5</v>
      </c>
      <c r="AS15" s="5">
        <f t="shared" si="90"/>
        <v>1.5018131824125728E-4</v>
      </c>
      <c r="AT15" s="5">
        <f t="shared" si="91"/>
        <v>1.2792047560282086E-4</v>
      </c>
      <c r="AU15" s="5">
        <f t="shared" si="92"/>
        <v>7.2639518994254047E-5</v>
      </c>
      <c r="AV15" s="5">
        <f t="shared" si="93"/>
        <v>3.0936210728880211E-5</v>
      </c>
      <c r="AW15" s="5">
        <f t="shared" si="94"/>
        <v>3.211317727157802E-7</v>
      </c>
      <c r="AX15" s="5">
        <f t="shared" si="95"/>
        <v>3.2458883295030595E-3</v>
      </c>
      <c r="AY15" s="5">
        <f t="shared" si="96"/>
        <v>2.0898443474780307E-3</v>
      </c>
      <c r="AZ15" s="5">
        <f t="shared" si="97"/>
        <v>6.7276642837471319E-4</v>
      </c>
      <c r="BA15" s="5">
        <f t="shared" si="98"/>
        <v>1.4438544755554698E-4</v>
      </c>
      <c r="BB15" s="5">
        <f t="shared" si="99"/>
        <v>2.3240410698158697E-5</v>
      </c>
      <c r="BC15" s="5">
        <f t="shared" si="100"/>
        <v>2.9926378236216608E-6</v>
      </c>
      <c r="BD15" s="5">
        <f t="shared" si="101"/>
        <v>9.4599943969841316E-6</v>
      </c>
      <c r="BE15" s="5">
        <f t="shared" si="102"/>
        <v>1.6115546149598095E-5</v>
      </c>
      <c r="BF15" s="5">
        <f t="shared" si="103"/>
        <v>1.3726796063569687E-5</v>
      </c>
      <c r="BG15" s="5">
        <f t="shared" si="104"/>
        <v>7.7947479376627184E-6</v>
      </c>
      <c r="BH15" s="5">
        <f t="shared" si="105"/>
        <v>3.3196800875996028E-6</v>
      </c>
      <c r="BI15" s="5">
        <f t="shared" si="106"/>
        <v>1.1310462862571817E-6</v>
      </c>
      <c r="BJ15" s="8">
        <f t="shared" si="107"/>
        <v>0.62834615928838278</v>
      </c>
      <c r="BK15" s="8">
        <f t="shared" si="108"/>
        <v>0.23509693385343006</v>
      </c>
      <c r="BL15" s="8">
        <f t="shared" si="109"/>
        <v>0.13249099834001501</v>
      </c>
      <c r="BM15" s="8">
        <f t="shared" si="110"/>
        <v>0.4145858604934663</v>
      </c>
      <c r="BN15" s="8">
        <f t="shared" si="111"/>
        <v>0.58351205683659479</v>
      </c>
    </row>
    <row r="16" spans="1:88" x14ac:dyDescent="0.25">
      <c r="A16" t="s">
        <v>99</v>
      </c>
      <c r="B16" t="s">
        <v>395</v>
      </c>
      <c r="C16" t="s">
        <v>108</v>
      </c>
      <c r="D16" s="11">
        <v>44230</v>
      </c>
      <c r="E16">
        <f>VLOOKUP(A16,home!$A$2:$E$405,3,FALSE)</f>
        <v>1.3426443202979499</v>
      </c>
      <c r="F16">
        <f>VLOOKUP(B16,home!$B$2:$E$405,3,FALSE)</f>
        <v>1.18</v>
      </c>
      <c r="G16">
        <f>VLOOKUP(C16,away!$B$2:$E$405,4,FALSE)</f>
        <v>0.88</v>
      </c>
      <c r="H16">
        <f>VLOOKUP(A16,away!$A$2:$E$405,3,FALSE)</f>
        <v>1.2774674115456199</v>
      </c>
      <c r="I16">
        <f>VLOOKUP(C16,away!$B$2:$E$405,3,FALSE)</f>
        <v>0.74</v>
      </c>
      <c r="J16">
        <f>VLOOKUP(B16,home!$B$2:$E$405,4,FALSE)</f>
        <v>1.07</v>
      </c>
      <c r="K16" s="3">
        <f t="shared" si="56"/>
        <v>1.3942018621973911</v>
      </c>
      <c r="L16" s="3">
        <f t="shared" si="57"/>
        <v>1.011498696461822</v>
      </c>
      <c r="M16" s="5">
        <f t="shared" si="58"/>
        <v>9.0202281480394927E-2</v>
      </c>
      <c r="N16" s="5">
        <f t="shared" si="59"/>
        <v>0.12576018881441986</v>
      </c>
      <c r="O16" s="5">
        <f t="shared" si="60"/>
        <v>9.1239490135301804E-2</v>
      </c>
      <c r="P16" s="5">
        <f t="shared" si="61"/>
        <v>0.12720626705257826</v>
      </c>
      <c r="Q16" s="5">
        <f t="shared" si="62"/>
        <v>8.7667544717679846E-2</v>
      </c>
      <c r="R16" s="5">
        <f t="shared" si="63"/>
        <v>4.6144312668849517E-2</v>
      </c>
      <c r="S16" s="5">
        <f t="shared" si="64"/>
        <v>4.4847630547373757E-2</v>
      </c>
      <c r="T16" s="5">
        <f t="shared" si="65"/>
        <v>8.8675607203941645E-2</v>
      </c>
      <c r="U16" s="5">
        <f t="shared" si="66"/>
        <v>6.4334486652728659E-2</v>
      </c>
      <c r="V16" s="5">
        <f t="shared" si="67"/>
        <v>7.027291665965889E-3</v>
      </c>
      <c r="W16" s="5">
        <f t="shared" si="68"/>
        <v>4.0742084699887444E-2</v>
      </c>
      <c r="X16" s="5">
        <f t="shared" si="69"/>
        <v>4.1210565565073284E-2</v>
      </c>
      <c r="Y16" s="5">
        <f t="shared" si="70"/>
        <v>2.0842216674763037E-2</v>
      </c>
      <c r="Z16" s="5">
        <f t="shared" si="71"/>
        <v>1.5558304037889345E-2</v>
      </c>
      <c r="AA16" s="5">
        <f t="shared" si="72"/>
        <v>2.1691416462258514E-2</v>
      </c>
      <c r="AB16" s="5">
        <f t="shared" si="73"/>
        <v>1.5121106612689984E-2</v>
      </c>
      <c r="AC16" s="5">
        <f t="shared" si="74"/>
        <v>6.19382573842868E-4</v>
      </c>
      <c r="AD16" s="5">
        <f t="shared" si="75"/>
        <v>1.420067258959672E-2</v>
      </c>
      <c r="AE16" s="5">
        <f t="shared" si="76"/>
        <v>1.4363961813258205E-2</v>
      </c>
      <c r="AF16" s="5">
        <f t="shared" si="77"/>
        <v>7.264564325069031E-3</v>
      </c>
      <c r="AG16" s="5">
        <f t="shared" si="78"/>
        <v>2.4493657817234609E-3</v>
      </c>
      <c r="AH16" s="5">
        <f t="shared" si="79"/>
        <v>3.9343010633704429E-3</v>
      </c>
      <c r="AI16" s="5">
        <f t="shared" si="80"/>
        <v>5.4852098689962478E-3</v>
      </c>
      <c r="AJ16" s="5">
        <f t="shared" si="81"/>
        <v>3.8237449069490385E-3</v>
      </c>
      <c r="AK16" s="5">
        <f t="shared" si="82"/>
        <v>1.7770240899453802E-3</v>
      </c>
      <c r="AL16" s="5">
        <f t="shared" si="83"/>
        <v>3.4938958883470682E-5</v>
      </c>
      <c r="AM16" s="5">
        <f t="shared" si="84"/>
        <v>3.9597208337742388E-3</v>
      </c>
      <c r="AN16" s="5">
        <f t="shared" si="85"/>
        <v>4.0052524617153603E-3</v>
      </c>
      <c r="AO16" s="5">
        <f t="shared" si="86"/>
        <v>2.0256538220127952E-3</v>
      </c>
      <c r="AP16" s="5">
        <f t="shared" si="87"/>
        <v>6.8298206681628346E-4</v>
      </c>
      <c r="AQ16" s="5">
        <f t="shared" si="88"/>
        <v>1.7270886757286792E-4</v>
      </c>
      <c r="AR16" s="5">
        <f t="shared" si="89"/>
        <v>7.9590807941751294E-4</v>
      </c>
      <c r="AS16" s="5">
        <f t="shared" si="90"/>
        <v>1.1096565264618456E-3</v>
      </c>
      <c r="AT16" s="5">
        <f t="shared" si="91"/>
        <v>7.7354259779629695E-4</v>
      </c>
      <c r="AU16" s="5">
        <f t="shared" si="92"/>
        <v>3.5949151011220164E-4</v>
      </c>
      <c r="AV16" s="5">
        <f t="shared" si="93"/>
        <v>1.2530093321064587E-4</v>
      </c>
      <c r="AW16" s="5">
        <f t="shared" si="94"/>
        <v>1.3686690443990248E-6</v>
      </c>
      <c r="AX16" s="5">
        <f t="shared" si="95"/>
        <v>9.2010836003830862E-4</v>
      </c>
      <c r="AY16" s="5">
        <f t="shared" si="96"/>
        <v>9.3068840678237389E-4</v>
      </c>
      <c r="AZ16" s="5">
        <f t="shared" si="97"/>
        <v>4.7069505513625052E-4</v>
      </c>
      <c r="BA16" s="5">
        <f t="shared" si="98"/>
        <v>1.5870247823378099E-4</v>
      </c>
      <c r="BB16" s="5">
        <f t="shared" si="99"/>
        <v>4.0131837464682528E-5</v>
      </c>
      <c r="BC16" s="5">
        <f t="shared" si="100"/>
        <v>8.1186602564288211E-6</v>
      </c>
      <c r="BD16" s="5">
        <f t="shared" si="101"/>
        <v>1.3417666413904103E-4</v>
      </c>
      <c r="BE16" s="5">
        <f t="shared" si="102"/>
        <v>1.8706935500608488E-4</v>
      </c>
      <c r="BF16" s="5">
        <f t="shared" si="103"/>
        <v>1.3040622155477421E-4</v>
      </c>
      <c r="BG16" s="5">
        <f t="shared" si="104"/>
        <v>6.0604198977930606E-5</v>
      </c>
      <c r="BH16" s="5">
        <f t="shared" si="105"/>
        <v>2.1123621768003008E-5</v>
      </c>
      <c r="BI16" s="5">
        <f t="shared" si="106"/>
        <v>5.8901185610606277E-6</v>
      </c>
      <c r="BJ16" s="8">
        <f t="shared" si="107"/>
        <v>0.45655153503521595</v>
      </c>
      <c r="BK16" s="8">
        <f t="shared" si="108"/>
        <v>0.27086848068582153</v>
      </c>
      <c r="BL16" s="8">
        <f t="shared" si="109"/>
        <v>0.25725426228809506</v>
      </c>
      <c r="BM16" s="8">
        <f t="shared" si="110"/>
        <v>0.43108317744005969</v>
      </c>
      <c r="BN16" s="8">
        <f t="shared" si="111"/>
        <v>0.56822008486922426</v>
      </c>
    </row>
    <row r="17" spans="1:66" x14ac:dyDescent="0.25">
      <c r="A17" t="s">
        <v>99</v>
      </c>
      <c r="B17" t="s">
        <v>112</v>
      </c>
      <c r="C17" t="s">
        <v>116</v>
      </c>
      <c r="D17" s="11">
        <v>44230</v>
      </c>
      <c r="E17">
        <f>VLOOKUP(A17,home!$A$2:$E$405,3,FALSE)</f>
        <v>1.3426443202979499</v>
      </c>
      <c r="F17">
        <f>VLOOKUP(B17,home!$B$2:$E$405,3,FALSE)</f>
        <v>0.65</v>
      </c>
      <c r="G17">
        <f>VLOOKUP(C17,away!$B$2:$E$405,4,FALSE)</f>
        <v>1.35</v>
      </c>
      <c r="H17">
        <f>VLOOKUP(A17,away!$A$2:$E$405,3,FALSE)</f>
        <v>1.2774674115456199</v>
      </c>
      <c r="I17">
        <f>VLOOKUP(C17,away!$B$2:$E$405,3,FALSE)</f>
        <v>0.74</v>
      </c>
      <c r="J17">
        <f>VLOOKUP(B17,home!$B$2:$E$405,4,FALSE)</f>
        <v>0.88</v>
      </c>
      <c r="K17" s="3">
        <f t="shared" si="56"/>
        <v>1.1781703910614512</v>
      </c>
      <c r="L17" s="3">
        <f t="shared" si="57"/>
        <v>0.83188677839850766</v>
      </c>
      <c r="M17" s="5">
        <f t="shared" si="58"/>
        <v>0.13398101482759014</v>
      </c>
      <c r="N17" s="5">
        <f t="shared" si="59"/>
        <v>0.15785246463423194</v>
      </c>
      <c r="O17" s="5">
        <f t="shared" si="60"/>
        <v>0.11145703479148662</v>
      </c>
      <c r="P17" s="5">
        <f t="shared" si="61"/>
        <v>0.13131537826683556</v>
      </c>
      <c r="Q17" s="5">
        <f t="shared" si="62"/>
        <v>9.2988549994063474E-2</v>
      </c>
      <c r="R17" s="5">
        <f t="shared" si="63"/>
        <v>4.6359816801270097E-2</v>
      </c>
      <c r="S17" s="5">
        <f t="shared" si="64"/>
        <v>3.2175694055519247E-2</v>
      </c>
      <c r="T17" s="5">
        <f t="shared" si="65"/>
        <v>7.7355945282510011E-2</v>
      </c>
      <c r="U17" s="5">
        <f t="shared" si="66"/>
        <v>5.4619763490289623E-2</v>
      </c>
      <c r="V17" s="5">
        <f t="shared" si="67"/>
        <v>3.5039487093961466E-3</v>
      </c>
      <c r="W17" s="5">
        <f t="shared" si="68"/>
        <v>3.6518785436914357E-2</v>
      </c>
      <c r="X17" s="5">
        <f t="shared" si="69"/>
        <v>3.0379494768141016E-2</v>
      </c>
      <c r="Y17" s="5">
        <f t="shared" si="70"/>
        <v>1.2636150016021575E-2</v>
      </c>
      <c r="Z17" s="5">
        <f t="shared" si="71"/>
        <v>1.2855372881984533E-2</v>
      </c>
      <c r="AA17" s="5">
        <f t="shared" si="72"/>
        <v>1.5145819695608491E-2</v>
      </c>
      <c r="AB17" s="5">
        <f t="shared" si="73"/>
        <v>8.9221781568606419E-3</v>
      </c>
      <c r="AC17" s="5">
        <f t="shared" si="74"/>
        <v>2.1463971537032749E-4</v>
      </c>
      <c r="AD17" s="5">
        <f t="shared" si="75"/>
        <v>1.0756337929824653E-2</v>
      </c>
      <c r="AE17" s="5">
        <f t="shared" si="76"/>
        <v>8.9480553078075016E-3</v>
      </c>
      <c r="AF17" s="5">
        <f t="shared" si="77"/>
        <v>3.7218844514718247E-3</v>
      </c>
      <c r="AG17" s="5">
        <f t="shared" si="78"/>
        <v>1.0320621553021312E-3</v>
      </c>
      <c r="AH17" s="5">
        <f t="shared" si="79"/>
        <v>2.6735536829764119E-3</v>
      </c>
      <c r="AI17" s="5">
        <f t="shared" si="80"/>
        <v>3.1499017881961022E-3</v>
      </c>
      <c r="AJ17" s="5">
        <f t="shared" si="81"/>
        <v>1.8555605108020829E-3</v>
      </c>
      <c r="AK17" s="5">
        <f t="shared" si="82"/>
        <v>7.2872215088329209E-4</v>
      </c>
      <c r="AL17" s="5">
        <f t="shared" si="83"/>
        <v>8.4147729291975381E-6</v>
      </c>
      <c r="AM17" s="5">
        <f t="shared" si="84"/>
        <v>2.5345597730341255E-3</v>
      </c>
      <c r="AN17" s="5">
        <f t="shared" si="85"/>
        <v>2.1084667642478111E-3</v>
      </c>
      <c r="AO17" s="5">
        <f t="shared" si="86"/>
        <v>8.7700281193521859E-4</v>
      </c>
      <c r="AP17" s="5">
        <f t="shared" si="87"/>
        <v>2.4318901462240715E-4</v>
      </c>
      <c r="AQ17" s="5">
        <f t="shared" si="88"/>
        <v>5.0576431479035449E-5</v>
      </c>
      <c r="AR17" s="5">
        <f t="shared" si="89"/>
        <v>4.448187920413427E-4</v>
      </c>
      <c r="AS17" s="5">
        <f t="shared" si="90"/>
        <v>5.2407233017083099E-4</v>
      </c>
      <c r="AT17" s="5">
        <f t="shared" si="91"/>
        <v>3.0872325109092697E-4</v>
      </c>
      <c r="AU17" s="5">
        <f t="shared" si="92"/>
        <v>1.2124286448918667E-4</v>
      </c>
      <c r="AV17" s="5">
        <f t="shared" si="93"/>
        <v>3.5711188267158893E-5</v>
      </c>
      <c r="AW17" s="5">
        <f t="shared" si="94"/>
        <v>2.2909321469683755E-7</v>
      </c>
      <c r="AX17" s="5">
        <f t="shared" si="95"/>
        <v>4.9769054649403976E-4</v>
      </c>
      <c r="AY17" s="5">
        <f t="shared" si="96"/>
        <v>4.1402218536231935E-4</v>
      </c>
      <c r="AZ17" s="5">
        <f t="shared" si="97"/>
        <v>1.722097909832848E-4</v>
      </c>
      <c r="BA17" s="5">
        <f t="shared" si="98"/>
        <v>4.7753016076588399E-5</v>
      </c>
      <c r="BB17" s="5">
        <f t="shared" si="99"/>
        <v>9.9312756756913136E-6</v>
      </c>
      <c r="BC17" s="5">
        <f t="shared" si="100"/>
        <v>1.6523393854476627E-6</v>
      </c>
      <c r="BD17" s="5">
        <f t="shared" si="101"/>
        <v>6.1673145313731362E-5</v>
      </c>
      <c r="BE17" s="5">
        <f t="shared" si="102"/>
        <v>7.266147373226857E-5</v>
      </c>
      <c r="BF17" s="5">
        <f t="shared" si="103"/>
        <v>4.2803798461124113E-5</v>
      </c>
      <c r="BG17" s="5">
        <f t="shared" si="104"/>
        <v>1.6810055990619378E-5</v>
      </c>
      <c r="BH17" s="5">
        <f t="shared" si="105"/>
        <v>4.9512775600582304E-6</v>
      </c>
      <c r="BI17" s="5">
        <f t="shared" si="106"/>
        <v>1.1666897238375183E-6</v>
      </c>
      <c r="BJ17" s="8">
        <f t="shared" si="107"/>
        <v>0.43914678392558432</v>
      </c>
      <c r="BK17" s="8">
        <f t="shared" si="108"/>
        <v>0.30161311253300288</v>
      </c>
      <c r="BL17" s="8">
        <f t="shared" si="109"/>
        <v>0.2465469859352144</v>
      </c>
      <c r="BM17" s="8">
        <f t="shared" si="110"/>
        <v>0.32579420286816069</v>
      </c>
      <c r="BN17" s="8">
        <f t="shared" si="111"/>
        <v>0.67395425931547781</v>
      </c>
    </row>
    <row r="18" spans="1:66" x14ac:dyDescent="0.25">
      <c r="A18" t="s">
        <v>99</v>
      </c>
      <c r="B18" t="s">
        <v>113</v>
      </c>
      <c r="C18" t="s">
        <v>114</v>
      </c>
      <c r="D18" s="11">
        <v>44230</v>
      </c>
      <c r="E18">
        <f>VLOOKUP(A18,home!$A$2:$E$405,3,FALSE)</f>
        <v>1.3426443202979499</v>
      </c>
      <c r="F18">
        <f>VLOOKUP(B18,home!$B$2:$E$405,3,FALSE)</f>
        <v>1.18</v>
      </c>
      <c r="G18">
        <f>VLOOKUP(C18,away!$B$2:$E$405,4,FALSE)</f>
        <v>0.78</v>
      </c>
      <c r="H18">
        <f>VLOOKUP(A18,away!$A$2:$E$405,3,FALSE)</f>
        <v>1.2774674115456199</v>
      </c>
      <c r="I18">
        <f>VLOOKUP(C18,away!$B$2:$E$405,3,FALSE)</f>
        <v>0.91</v>
      </c>
      <c r="J18">
        <f>VLOOKUP(B18,home!$B$2:$E$405,4,FALSE)</f>
        <v>0.75</v>
      </c>
      <c r="K18" s="3">
        <f t="shared" ref="K18:K81" si="112">E18*F18*G18</f>
        <v>1.235769832402233</v>
      </c>
      <c r="L18" s="3">
        <f t="shared" ref="L18:L81" si="113">H18*I18*J18</f>
        <v>0.8718715083798857</v>
      </c>
      <c r="M18" s="5">
        <f t="shared" si="58"/>
        <v>0.12152426298573926</v>
      </c>
      <c r="N18" s="5">
        <f t="shared" si="59"/>
        <v>0.1501760181026919</v>
      </c>
      <c r="O18" s="5">
        <f t="shared" si="60"/>
        <v>0.10595354247413039</v>
      </c>
      <c r="P18" s="5">
        <f t="shared" si="61"/>
        <v>0.130934191425679</v>
      </c>
      <c r="Q18" s="5">
        <f t="shared" si="62"/>
        <v>9.2791496360799156E-2</v>
      </c>
      <c r="R18" s="5">
        <f t="shared" si="63"/>
        <v>4.6188937447556172E-2</v>
      </c>
      <c r="S18" s="5">
        <f t="shared" si="64"/>
        <v>3.526818855570462E-2</v>
      </c>
      <c r="T18" s="5">
        <f t="shared" si="65"/>
        <v>8.0902261896916627E-2</v>
      </c>
      <c r="U18" s="5">
        <f t="shared" si="66"/>
        <v>5.7078895488403718E-2</v>
      </c>
      <c r="V18" s="5">
        <f t="shared" si="67"/>
        <v>4.2221214267415402E-3</v>
      </c>
      <c r="W18" s="5">
        <f t="shared" si="68"/>
        <v>3.8222977302045741E-2</v>
      </c>
      <c r="X18" s="5">
        <f t="shared" si="69"/>
        <v>3.3325524875104748E-2</v>
      </c>
      <c r="Y18" s="5">
        <f t="shared" si="70"/>
        <v>1.452778782020449E-2</v>
      </c>
      <c r="Z18" s="5">
        <f t="shared" si="71"/>
        <v>1.3423606187621664E-2</v>
      </c>
      <c r="AA18" s="5">
        <f t="shared" si="72"/>
        <v>1.6588487568710803E-2</v>
      </c>
      <c r="AB18" s="5">
        <f t="shared" si="73"/>
        <v>1.0249776251296139E-2</v>
      </c>
      <c r="AC18" s="5">
        <f t="shared" si="74"/>
        <v>2.8431567981218223E-4</v>
      </c>
      <c r="AD18" s="5">
        <f t="shared" si="75"/>
        <v>1.1808700563615862E-2</v>
      </c>
      <c r="AE18" s="5">
        <f t="shared" si="76"/>
        <v>1.0295669572406166E-2</v>
      </c>
      <c r="AF18" s="5">
        <f t="shared" si="77"/>
        <v>4.4882504799373286E-3</v>
      </c>
      <c r="AG18" s="5">
        <f t="shared" si="78"/>
        <v>1.3043925719765682E-3</v>
      </c>
      <c r="AH18" s="5">
        <f t="shared" si="79"/>
        <v>2.9259149436748158E-3</v>
      </c>
      <c r="AI18" s="5">
        <f t="shared" si="80"/>
        <v>3.6157574195682164E-3</v>
      </c>
      <c r="AJ18" s="5">
        <f t="shared" si="81"/>
        <v>2.2341219701934728E-3</v>
      </c>
      <c r="AK18" s="5">
        <f t="shared" si="82"/>
        <v>9.2028684422404525E-4</v>
      </c>
      <c r="AL18" s="5">
        <f t="shared" si="83"/>
        <v>1.2253238236126986E-5</v>
      </c>
      <c r="AM18" s="5">
        <f t="shared" si="84"/>
        <v>2.9185671832775415E-3</v>
      </c>
      <c r="AN18" s="5">
        <f t="shared" si="85"/>
        <v>2.544615572392224E-3</v>
      </c>
      <c r="AO18" s="5">
        <f t="shared" si="86"/>
        <v>1.1092889086742773E-3</v>
      </c>
      <c r="AP18" s="5">
        <f t="shared" si="87"/>
        <v>3.2238579801163985E-4</v>
      </c>
      <c r="AQ18" s="5">
        <f t="shared" si="88"/>
        <v>7.0269747998165374E-5</v>
      </c>
      <c r="AR18" s="5">
        <f t="shared" si="89"/>
        <v>5.1020437506660223E-4</v>
      </c>
      <c r="AS18" s="5">
        <f t="shared" si="90"/>
        <v>6.304951750669411E-4</v>
      </c>
      <c r="AT18" s="5">
        <f t="shared" si="91"/>
        <v>3.8957345841144524E-4</v>
      </c>
      <c r="AU18" s="5">
        <f t="shared" si="92"/>
        <v>1.6047437580315671E-4</v>
      </c>
      <c r="AV18" s="5">
        <f t="shared" si="93"/>
        <v>4.9577348122780003E-5</v>
      </c>
      <c r="AW18" s="5">
        <f t="shared" si="94"/>
        <v>3.6672325559057069E-7</v>
      </c>
      <c r="AX18" s="5">
        <f t="shared" si="95"/>
        <v>6.0111287982225769E-4</v>
      </c>
      <c r="AY18" s="5">
        <f t="shared" si="96"/>
        <v>5.2409319323720868E-4</v>
      </c>
      <c r="AZ18" s="5">
        <f t="shared" si="97"/>
        <v>2.2847096145967803E-4</v>
      </c>
      <c r="BA18" s="5">
        <f t="shared" si="98"/>
        <v>6.6399107262950745E-5</v>
      </c>
      <c r="BB18" s="5">
        <f t="shared" si="99"/>
        <v>1.4472872451106668E-5</v>
      </c>
      <c r="BC18" s="5">
        <f t="shared" si="100"/>
        <v>2.5236970269072139E-6</v>
      </c>
      <c r="BD18" s="5">
        <f t="shared" si="101"/>
        <v>7.4138776345222525E-5</v>
      </c>
      <c r="BE18" s="5">
        <f t="shared" si="102"/>
        <v>9.1618463218642293E-5</v>
      </c>
      <c r="BF18" s="5">
        <f t="shared" si="103"/>
        <v>5.6609666468325873E-5</v>
      </c>
      <c r="BG18" s="5">
        <f t="shared" si="104"/>
        <v>2.3318839347969799E-5</v>
      </c>
      <c r="BH18" s="5">
        <f t="shared" si="105"/>
        <v>7.2041795482138126E-6</v>
      </c>
      <c r="BI18" s="5">
        <f t="shared" si="106"/>
        <v>1.7805415505783531E-6</v>
      </c>
      <c r="BJ18" s="8">
        <f t="shared" si="107"/>
        <v>0.44624527946731263</v>
      </c>
      <c r="BK18" s="8">
        <f t="shared" si="108"/>
        <v>0.29276942650514992</v>
      </c>
      <c r="BL18" s="8">
        <f t="shared" si="109"/>
        <v>0.24775071560670767</v>
      </c>
      <c r="BM18" s="8">
        <f t="shared" si="110"/>
        <v>0.35209685250021433</v>
      </c>
      <c r="BN18" s="8">
        <f t="shared" si="111"/>
        <v>0.64756844879659581</v>
      </c>
    </row>
    <row r="19" spans="1:66" x14ac:dyDescent="0.25">
      <c r="A19" t="s">
        <v>99</v>
      </c>
      <c r="B19" t="s">
        <v>417</v>
      </c>
      <c r="C19" t="s">
        <v>100</v>
      </c>
      <c r="D19" s="11">
        <v>44230</v>
      </c>
      <c r="E19">
        <f>VLOOKUP(A19,home!$A$2:$E$405,3,FALSE)</f>
        <v>1.3426443202979499</v>
      </c>
      <c r="F19">
        <f>VLOOKUP(B19,home!$B$2:$E$405,3,FALSE)</f>
        <v>0.95</v>
      </c>
      <c r="G19">
        <f>VLOOKUP(C19,away!$B$2:$E$405,4,FALSE)</f>
        <v>1.05</v>
      </c>
      <c r="H19">
        <f>VLOOKUP(A19,away!$A$2:$E$405,3,FALSE)</f>
        <v>1.2774674115456199</v>
      </c>
      <c r="I19">
        <f>VLOOKUP(C19,away!$B$2:$E$405,3,FALSE)</f>
        <v>0.74</v>
      </c>
      <c r="J19">
        <f>VLOOKUP(B19,home!$B$2:$E$405,4,FALSE)</f>
        <v>1.1000000000000001</v>
      </c>
      <c r="K19" s="3">
        <f t="shared" si="112"/>
        <v>1.3392877094972051</v>
      </c>
      <c r="L19" s="3">
        <f t="shared" si="113"/>
        <v>1.0398584729981348</v>
      </c>
      <c r="M19" s="5">
        <f t="shared" si="58"/>
        <v>9.2629632557977126E-2</v>
      </c>
      <c r="N19" s="5">
        <f t="shared" si="59"/>
        <v>0.12405772842014091</v>
      </c>
      <c r="O19" s="5">
        <f t="shared" si="60"/>
        <v>9.6321708266116399E-2</v>
      </c>
      <c r="P19" s="5">
        <f t="shared" si="61"/>
        <v>0.12900248003858505</v>
      </c>
      <c r="Q19" s="5">
        <f t="shared" si="62"/>
        <v>8.3074495470618459E-2</v>
      </c>
      <c r="R19" s="5">
        <f t="shared" si="63"/>
        <v>5.0080472237087809E-2</v>
      </c>
      <c r="S19" s="5">
        <f t="shared" si="64"/>
        <v>4.4914460406850619E-2</v>
      </c>
      <c r="T19" s="5">
        <f t="shared" si="65"/>
        <v>8.6385718005167769E-2</v>
      </c>
      <c r="U19" s="5">
        <f t="shared" si="66"/>
        <v>6.7072160952947699E-2</v>
      </c>
      <c r="V19" s="5">
        <f t="shared" si="67"/>
        <v>6.9501118739393993E-3</v>
      </c>
      <c r="W19" s="5">
        <f t="shared" si="68"/>
        <v>3.7086883585493495E-2</v>
      </c>
      <c r="X19" s="5">
        <f t="shared" si="69"/>
        <v>3.8565110133470859E-2</v>
      </c>
      <c r="Y19" s="5">
        <f t="shared" si="70"/>
        <v>2.0051128267197949E-2</v>
      </c>
      <c r="Z19" s="5">
        <f t="shared" si="71"/>
        <v>1.7358867795827872E-2</v>
      </c>
      <c r="AA19" s="5">
        <f t="shared" si="72"/>
        <v>2.324851828973911E-2</v>
      </c>
      <c r="AB19" s="5">
        <f t="shared" si="73"/>
        <v>1.5568227404734292E-2</v>
      </c>
      <c r="AC19" s="5">
        <f t="shared" si="74"/>
        <v>6.049506267086208E-4</v>
      </c>
      <c r="AD19" s="5">
        <f t="shared" si="75"/>
        <v>1.2417501842401273E-2</v>
      </c>
      <c r="AE19" s="5">
        <f t="shared" si="76"/>
        <v>1.2912444504290915E-2</v>
      </c>
      <c r="AF19" s="5">
        <f t="shared" si="77"/>
        <v>6.7135574124525532E-3</v>
      </c>
      <c r="AG19" s="5">
        <f t="shared" si="78"/>
        <v>2.3270498530994074E-3</v>
      </c>
      <c r="AH19" s="5">
        <f t="shared" si="79"/>
        <v>4.5126914397865172E-3</v>
      </c>
      <c r="AI19" s="5">
        <f t="shared" si="80"/>
        <v>6.0437921820593286E-3</v>
      </c>
      <c r="AJ19" s="5">
        <f t="shared" si="81"/>
        <v>4.0471882940936784E-3</v>
      </c>
      <c r="AK19" s="5">
        <f t="shared" si="82"/>
        <v>1.8067831801002071E-3</v>
      </c>
      <c r="AL19" s="5">
        <f t="shared" si="83"/>
        <v>3.3699855647149573E-5</v>
      </c>
      <c r="AM19" s="5">
        <f t="shared" si="84"/>
        <v>3.3261215200373843E-3</v>
      </c>
      <c r="AN19" s="5">
        <f t="shared" si="85"/>
        <v>3.4586956448323094E-3</v>
      </c>
      <c r="AO19" s="5">
        <f t="shared" si="86"/>
        <v>1.798276985900312E-3</v>
      </c>
      <c r="AP19" s="5">
        <f t="shared" si="87"/>
        <v>6.2331785352866243E-4</v>
      </c>
      <c r="AQ19" s="5">
        <f t="shared" si="88"/>
        <v>1.6204058784069747E-4</v>
      </c>
      <c r="AR19" s="5">
        <f t="shared" si="89"/>
        <v>9.3851208593763273E-4</v>
      </c>
      <c r="AS19" s="5">
        <f t="shared" si="90"/>
        <v>1.2569377019108563E-3</v>
      </c>
      <c r="AT19" s="5">
        <f t="shared" si="91"/>
        <v>8.4170060788643598E-4</v>
      </c>
      <c r="AU19" s="5">
        <f t="shared" si="92"/>
        <v>3.7575975973954323E-4</v>
      </c>
      <c r="AV19" s="5">
        <f t="shared" si="93"/>
        <v>1.2581260698569827E-4</v>
      </c>
      <c r="AW19" s="5">
        <f t="shared" si="94"/>
        <v>1.3036879702086654E-6</v>
      </c>
      <c r="AX19" s="5">
        <f t="shared" si="95"/>
        <v>7.4243894534670586E-4</v>
      </c>
      <c r="AY19" s="5">
        <f t="shared" si="96"/>
        <v>7.7203142800257127E-4</v>
      </c>
      <c r="AZ19" s="5">
        <f t="shared" si="97"/>
        <v>4.0140171091466157E-4</v>
      </c>
      <c r="BA19" s="5">
        <f t="shared" si="98"/>
        <v>1.3913365672351958E-4</v>
      </c>
      <c r="BB19" s="5">
        <f t="shared" si="99"/>
        <v>3.6169827955791437E-5</v>
      </c>
      <c r="BC19" s="5">
        <f t="shared" si="100"/>
        <v>7.5223004133429082E-6</v>
      </c>
      <c r="BD19" s="5">
        <f t="shared" si="101"/>
        <v>1.6265329076223345E-4</v>
      </c>
      <c r="BE19" s="5">
        <f t="shared" si="102"/>
        <v>2.1783955322713454E-4</v>
      </c>
      <c r="BF19" s="5">
        <f t="shared" si="103"/>
        <v>1.458749181397318E-4</v>
      </c>
      <c r="BG19" s="5">
        <f t="shared" si="104"/>
        <v>6.5122828329484543E-5</v>
      </c>
      <c r="BH19" s="5">
        <f t="shared" si="105"/>
        <v>2.1804550897343771E-5</v>
      </c>
      <c r="BI19" s="5">
        <f t="shared" si="106"/>
        <v>5.8405134055837519E-6</v>
      </c>
      <c r="BJ19" s="8">
        <f t="shared" si="107"/>
        <v>0.43505876795582948</v>
      </c>
      <c r="BK19" s="8">
        <f t="shared" si="108"/>
        <v>0.27490736678771055</v>
      </c>
      <c r="BL19" s="8">
        <f t="shared" si="109"/>
        <v>0.27285940066388664</v>
      </c>
      <c r="BM19" s="8">
        <f t="shared" si="110"/>
        <v>0.4242471584726964</v>
      </c>
      <c r="BN19" s="8">
        <f t="shared" si="111"/>
        <v>0.57516651699052579</v>
      </c>
    </row>
    <row r="20" spans="1:66" x14ac:dyDescent="0.25">
      <c r="A20" t="s">
        <v>99</v>
      </c>
      <c r="B20" t="s">
        <v>101</v>
      </c>
      <c r="C20" t="s">
        <v>120</v>
      </c>
      <c r="D20" s="11">
        <v>44230</v>
      </c>
      <c r="E20">
        <f>VLOOKUP(A20,home!$A$2:$E$405,3,FALSE)</f>
        <v>1.3426443202979499</v>
      </c>
      <c r="F20">
        <f>VLOOKUP(B20,home!$B$2:$E$405,3,FALSE)</f>
        <v>1.05</v>
      </c>
      <c r="G20">
        <f>VLOOKUP(C20,away!$B$2:$E$405,4,FALSE)</f>
        <v>1.63</v>
      </c>
      <c r="H20">
        <f>VLOOKUP(A20,away!$A$2:$E$405,3,FALSE)</f>
        <v>1.2774674115456199</v>
      </c>
      <c r="I20">
        <f>VLOOKUP(C20,away!$B$2:$E$405,3,FALSE)</f>
        <v>0.88</v>
      </c>
      <c r="J20">
        <f>VLOOKUP(B20,home!$B$2:$E$405,4,FALSE)</f>
        <v>0.85</v>
      </c>
      <c r="K20" s="3">
        <f t="shared" si="112"/>
        <v>2.297935754189941</v>
      </c>
      <c r="L20" s="3">
        <f t="shared" si="113"/>
        <v>0.95554562383612363</v>
      </c>
      <c r="M20" s="5">
        <f t="shared" ref="M20:M83" si="114">_xlfn.POISSON.DIST(0,K20,FALSE) * _xlfn.POISSON.DIST(0,L20,FALSE)</f>
        <v>3.863945485572378E-2</v>
      </c>
      <c r="N20" s="5">
        <f t="shared" ref="N20:N83" si="115">_xlfn.POISSON.DIST(1,K20,FALSE) * _xlfn.POISSON.DIST(0,L20,FALSE)</f>
        <v>8.8790984835375814E-2</v>
      </c>
      <c r="O20" s="5">
        <f t="shared" ref="O20:O83" si="116">_xlfn.POISSON.DIST(0,K20,FALSE) * _xlfn.POISSON.DIST(1,L20,FALSE)</f>
        <v>3.6921761994800316E-2</v>
      </c>
      <c r="P20" s="5">
        <f t="shared" ref="P20:P83" si="117">_xlfn.POISSON.DIST(1,K20,FALSE) * _xlfn.POISSON.DIST(1,L20,FALSE)</f>
        <v>8.4843836995542959E-2</v>
      </c>
      <c r="Q20" s="5">
        <f t="shared" ref="Q20:Q83" si="118">_xlfn.POISSON.DIST(2,K20,FALSE) * _xlfn.POISSON.DIST(0,L20,FALSE)</f>
        <v>0.10201798935147349</v>
      </c>
      <c r="R20" s="5">
        <f t="shared" ref="R20:R83" si="119">_xlfn.POISSON.DIST(0,K20,FALSE) * _xlfn.POISSON.DIST(2,L20,FALSE)</f>
        <v>1.7640214049225174E-2</v>
      </c>
      <c r="S20" s="5">
        <f t="shared" ref="S20:S83" si="120">_xlfn.POISSON.DIST(2,K20,FALSE) * _xlfn.POISSON.DIST(2,L20,FALSE)</f>
        <v>4.6574652146392365E-2</v>
      </c>
      <c r="T20" s="5">
        <f t="shared" ref="T20:T83" si="121">_xlfn.POISSON.DIST(2,K20,FALSE) * _xlfn.POISSON.DIST(1,L20,FALSE)</f>
        <v>9.7482843277360731E-2</v>
      </c>
      <c r="U20" s="5">
        <f t="shared" ref="U20:U83" si="122">_xlfn.POISSON.DIST(1,K20,FALSE) * _xlfn.POISSON.DIST(2,L20,FALSE)</f>
        <v>4.0536078575278238E-2</v>
      </c>
      <c r="V20" s="5">
        <f t="shared" ref="V20:V83" si="123">_xlfn.POISSON.DIST(3,K20,FALSE) * _xlfn.POISSON.DIST(3,L20,FALSE)</f>
        <v>1.1363089330402022E-2</v>
      </c>
      <c r="W20" s="5">
        <f t="shared" ref="W20:W83" si="124">_xlfn.POISSON.DIST(3,K20,FALSE) * _xlfn.POISSON.DIST(0,L20,FALSE)</f>
        <v>7.8143595100439847E-2</v>
      </c>
      <c r="X20" s="5">
        <f t="shared" ref="X20:X83" si="125">_xlfn.POISSON.DIST(3,K20,FALSE) * _xlfn.POISSON.DIST(1,L20,FALSE)</f>
        <v>7.4669770329047244E-2</v>
      </c>
      <c r="Y20" s="5">
        <f t="shared" ref="Y20:Y83" si="126">_xlfn.POISSON.DIST(3,K20,FALSE) * _xlfn.POISSON.DIST(2,L20,FALSE)</f>
        <v>3.5675186135384757E-2</v>
      </c>
      <c r="Z20" s="5">
        <f t="shared" ref="Z20:Z83" si="127">_xlfn.POISSON.DIST(0,K20,FALSE) * _xlfn.POISSON.DIST(3,L20,FALSE)</f>
        <v>5.6186764460898738E-3</v>
      </c>
      <c r="AA20" s="5">
        <f t="shared" ref="AA20:AA83" si="128">_xlfn.POISSON.DIST(1,K20,FALSE) * _xlfn.POISSON.DIST(3,L20,FALSE)</f>
        <v>1.2911357496694793E-2</v>
      </c>
      <c r="AB20" s="5">
        <f t="shared" ref="AB20:AB83" si="129">_xlfn.POISSON.DIST(2,K20,FALSE) * _xlfn.POISSON.DIST(3,L20,FALSE)</f>
        <v>1.4834735013391652E-2</v>
      </c>
      <c r="AC20" s="5">
        <f t="shared" ref="AC20:AC83" si="130">_xlfn.POISSON.DIST(4,K20,FALSE) * _xlfn.POISSON.DIST(4,L20,FALSE)</f>
        <v>1.5594295107718265E-3</v>
      </c>
      <c r="AD20" s="5">
        <f t="shared" ref="AD20:AD83" si="131">_xlfn.POISSON.DIST(4,K20,FALSE) * _xlfn.POISSON.DIST(0,L20,FALSE)</f>
        <v>4.4892240285560672E-2</v>
      </c>
      <c r="AE20" s="5">
        <f t="shared" ref="AE20:AE83" si="132">_xlfn.POISSON.DIST(4,K20,FALSE) * _xlfn.POISSON.DIST(1,L20,FALSE)</f>
        <v>4.2896583749067227E-2</v>
      </c>
      <c r="AF20" s="5">
        <f t="shared" ref="AF20:AF83" si="133">_xlfn.POISSON.DIST(4,K20,FALSE) * _xlfn.POISSON.DIST(2,L20,FALSE)</f>
        <v>2.0494821439470484E-2</v>
      </c>
      <c r="AG20" s="5">
        <f t="shared" ref="AG20:AG83" si="134">_xlfn.POISSON.DIST(4,K20,FALSE) * _xlfn.POISSON.DIST(3,L20,FALSE)</f>
        <v>6.5279123125962625E-3</v>
      </c>
      <c r="AH20" s="5">
        <f t="shared" ref="AH20:AH83" si="135">_xlfn.POISSON.DIST(0,K20,FALSE) * _xlfn.POISSON.DIST(4,L20,FALSE)</f>
        <v>1.3422254224530702E-3</v>
      </c>
      <c r="AI20" s="5">
        <f t="shared" ref="AI20:AI83" si="136">_xlfn.POISSON.DIST(1,K20,FALSE) * _xlfn.POISSON.DIST(4,L20,FALSE)</f>
        <v>3.084347788437608E-3</v>
      </c>
      <c r="AJ20" s="5">
        <f t="shared" ref="AJ20:AJ83" si="137">_xlfn.POISSON.DIST(2,K20,FALSE) * _xlfn.POISSON.DIST(4,L20,FALSE)</f>
        <v>3.5438165307037266E-3</v>
      </c>
      <c r="AK20" s="5">
        <f t="shared" ref="AK20:AK83" si="138">_xlfn.POISSON.DIST(3,K20,FALSE) * _xlfn.POISSON.DIST(4,L20,FALSE)</f>
        <v>2.7144875707311488E-3</v>
      </c>
      <c r="AL20" s="5">
        <f t="shared" ref="AL20:AL83" si="139">_xlfn.POISSON.DIST(5,K20,FALSE) * _xlfn.POISSON.DIST(5,L20,FALSE)</f>
        <v>1.3696671830592866E-4</v>
      </c>
      <c r="AM20" s="5">
        <f t="shared" ref="AM20:AM83" si="140">_xlfn.POISSON.DIST(5,K20,FALSE) * _xlfn.POISSON.DIST(0,L20,FALSE)</f>
        <v>2.0631896807575177E-2</v>
      </c>
      <c r="AN20" s="5">
        <f t="shared" ref="AN20:AN83" si="141">_xlfn.POISSON.DIST(5,K20,FALSE) * _xlfn.POISSON.DIST(1,L20,FALSE)</f>
        <v>1.9714718705916946E-2</v>
      </c>
      <c r="AO20" s="5">
        <f t="shared" ref="AO20:AO83" si="142">_xlfn.POISSON.DIST(5,K20,FALSE) * _xlfn.POISSON.DIST(2,L20,FALSE)</f>
        <v>9.4191565922995511E-3</v>
      </c>
      <c r="AP20" s="5">
        <f t="shared" ref="AP20:AP83" si="143">_xlfn.POISSON.DIST(5,K20,FALSE) * _xlfn.POISSON.DIST(3,L20,FALSE)</f>
        <v>3.0001446206663375E-3</v>
      </c>
      <c r="AQ20" s="5">
        <f t="shared" ref="AQ20:AQ83" si="144">_xlfn.POISSON.DIST(5,K20,FALSE) * _xlfn.POISSON.DIST(4,L20,FALSE)</f>
        <v>7.1669376578830128E-4</v>
      </c>
      <c r="AR20" s="5">
        <f t="shared" ref="AR20:AR83" si="145">_xlfn.POISSON.DIST(0,K20,FALSE) * _xlfn.POISSON.DIST(5,L20,FALSE)</f>
        <v>2.5651152572532483E-4</v>
      </c>
      <c r="AS20" s="5">
        <f t="shared" ref="AS20:AS83" si="146">_xlfn.POISSON.DIST(1,K20,FALSE) * _xlfn.POISSON.DIST(5,L20,FALSE)</f>
        <v>5.894470063260367E-4</v>
      </c>
      <c r="AT20" s="5">
        <f t="shared" ref="AT20:AT83" si="147">_xlfn.POISSON.DIST(2,K20,FALSE) * _xlfn.POISSON.DIST(5,L20,FALSE)</f>
        <v>6.7725567551841224E-4</v>
      </c>
      <c r="AU20" s="5">
        <f t="shared" ref="AU20:AU83" si="148">_xlfn.POISSON.DIST(3,K20,FALSE) * _xlfn.POISSON.DIST(5,L20,FALSE)</f>
        <v>5.1876334383394005E-4</v>
      </c>
      <c r="AV20" s="5">
        <f t="shared" ref="AV20:AV83" si="149">_xlfn.POISSON.DIST(4,K20,FALSE) * _xlfn.POISSON.DIST(5,L20,FALSE)</f>
        <v>2.9802120893978533E-4</v>
      </c>
      <c r="AW20" s="5">
        <f t="shared" ref="AW20:AW83" si="150">_xlfn.POISSON.DIST(6,K20,FALSE) * _xlfn.POISSON.DIST(6,L20,FALSE)</f>
        <v>8.3541421335276291E-6</v>
      </c>
      <c r="AX20" s="5">
        <f t="shared" ref="AX20:AX83" si="151">_xlfn.POISSON.DIST(6,K20,FALSE) * _xlfn.POISSON.DIST(0,L20,FALSE)</f>
        <v>7.9017955584807214E-3</v>
      </c>
      <c r="AY20" s="5">
        <f t="shared" ref="AY20:AY83" si="152">_xlfn.POISSON.DIST(6,K20,FALSE) * _xlfn.POISSON.DIST(1,L20,FALSE)</f>
        <v>7.5505261663539715E-3</v>
      </c>
      <c r="AZ20" s="5">
        <f t="shared" ref="AZ20:AZ83" si="153">_xlfn.POISSON.DIST(6,K20,FALSE) * _xlfn.POISSON.DIST(2,L20,FALSE)</f>
        <v>3.6074361179598401E-3</v>
      </c>
      <c r="BA20" s="5">
        <f t="shared" ref="BA20:BA83" si="154">_xlfn.POISSON.DIST(6,K20,FALSE) * _xlfn.POISSON.DIST(3,L20,FALSE)</f>
        <v>1.1490232652616333E-3</v>
      </c>
      <c r="BB20" s="5">
        <f t="shared" ref="BB20:BB83" si="155">_xlfn.POISSON.DIST(6,K20,FALSE) * _xlfn.POISSON.DIST(4,L20,FALSE)</f>
        <v>2.7448603820166172E-4</v>
      </c>
      <c r="BC20" s="5">
        <f t="shared" ref="BC20:BC83" si="156">_xlfn.POISSON.DIST(6,K20,FALSE) * _xlfn.POISSON.DIST(5,L20,FALSE)</f>
        <v>5.2456786521542598E-5</v>
      </c>
      <c r="BD20" s="5">
        <f t="shared" ref="BD20:BD83" si="157">_xlfn.POISSON.DIST(0,K20,FALSE) * _xlfn.POISSON.DIST(6,L20,FALSE)</f>
        <v>4.0851410978393555E-5</v>
      </c>
      <c r="BE20" s="5">
        <f t="shared" ref="BE20:BE83" si="158">_xlfn.POISSON.DIST(1,K20,FALSE) * _xlfn.POISSON.DIST(6,L20,FALSE)</f>
        <v>9.3873917896358016E-5</v>
      </c>
      <c r="BF20" s="5">
        <f t="shared" ref="BF20:BF83" si="159">_xlfn.POISSON.DIST(2,K20,FALSE) * _xlfn.POISSON.DIST(6,L20,FALSE)</f>
        <v>1.0785811615996607E-4</v>
      </c>
      <c r="BG20" s="5">
        <f t="shared" ref="BG20:BG83" si="160">_xlfn.POISSON.DIST(3,K20,FALSE) * _xlfn.POISSON.DIST(6,L20,FALSE)</f>
        <v>8.2617007167852614E-5</v>
      </c>
      <c r="BH20" s="5">
        <f t="shared" ref="BH20:BH83" si="161">_xlfn.POISSON.DIST(4,K20,FALSE) * _xlfn.POISSON.DIST(6,L20,FALSE)</f>
        <v>4.7462143668793802E-5</v>
      </c>
      <c r="BI20" s="5">
        <f t="shared" ref="BI20:BI83" si="162">_xlfn.POISSON.DIST(5,K20,FALSE) * _xlfn.POISSON.DIST(6,L20,FALSE)</f>
        <v>2.1812991381404196E-5</v>
      </c>
      <c r="BJ20" s="8">
        <f t="shared" ref="BJ20:BJ83" si="163">SUM(N20,Q20,T20,W20,X20,Y20,AD20,AE20,AF20,AG20,AM20,AN20,AO20,AP20,AQ20,AX20,AY20,AZ20,BA20,BB20,BC20)</f>
        <v>0.66561026124080236</v>
      </c>
      <c r="BK20" s="8">
        <f t="shared" ref="BK20:BK83" si="164">SUM(M20,P20,S20,V20,AC20,AL20,AY20)</f>
        <v>0.19066795572349285</v>
      </c>
      <c r="BL20" s="8">
        <f t="shared" ref="BL20:BL83" si="165">SUM(O20,R20,U20,AA20,AB20,AH20,AI20,AJ20,AK20,AR20,AS20,AT20,AU20,AV20,BD20,BE20,BF20,BG20,BH20,BI20)</f>
        <v>0.13626349878931202</v>
      </c>
      <c r="BM20" s="8">
        <f t="shared" ref="BM20:BM83" si="166">SUM(S20:BI20)</f>
        <v>0.62176397809333495</v>
      </c>
      <c r="BN20" s="8">
        <f t="shared" ref="BN20:BN83" si="167">SUM(M20:R20)</f>
        <v>0.36885424208214151</v>
      </c>
    </row>
    <row r="21" spans="1:66" x14ac:dyDescent="0.25">
      <c r="A21" t="s">
        <v>122</v>
      </c>
      <c r="B21" t="s">
        <v>138</v>
      </c>
      <c r="C21" t="s">
        <v>128</v>
      </c>
      <c r="D21" s="11">
        <v>44230</v>
      </c>
      <c r="E21">
        <f>VLOOKUP(A21,home!$A$2:$E$405,3,FALSE)</f>
        <v>1.26111111111111</v>
      </c>
      <c r="F21">
        <f>VLOOKUP(B21,home!$B$2:$E$405,3,FALSE)</f>
        <v>1.3</v>
      </c>
      <c r="G21">
        <f>VLOOKUP(C21,away!$B$2:$E$405,4,FALSE)</f>
        <v>1.21</v>
      </c>
      <c r="H21">
        <f>VLOOKUP(A21,away!$A$2:$E$405,3,FALSE)</f>
        <v>1.0981481481481501</v>
      </c>
      <c r="I21">
        <f>VLOOKUP(C21,away!$B$2:$E$405,3,FALSE)</f>
        <v>0.9</v>
      </c>
      <c r="J21">
        <f>VLOOKUP(B21,home!$B$2:$E$405,4,FALSE)</f>
        <v>1.1200000000000001</v>
      </c>
      <c r="K21" s="3">
        <f t="shared" si="112"/>
        <v>1.983727777777776</v>
      </c>
      <c r="L21" s="3">
        <f t="shared" si="113"/>
        <v>1.1069333333333353</v>
      </c>
      <c r="M21" s="5">
        <f t="shared" si="114"/>
        <v>4.5471882498518308E-2</v>
      </c>
      <c r="N21" s="5">
        <f t="shared" si="115"/>
        <v>9.0203836420157849E-2</v>
      </c>
      <c r="O21" s="5">
        <f t="shared" si="116"/>
        <v>5.0334342467026623E-2</v>
      </c>
      <c r="P21" s="5">
        <f t="shared" si="117"/>
        <v>9.9849633328020243E-2</v>
      </c>
      <c r="Q21" s="5">
        <f t="shared" si="118"/>
        <v>8.9469927984394917E-2</v>
      </c>
      <c r="R21" s="5">
        <f t="shared" si="119"/>
        <v>2.7858380744083724E-2</v>
      </c>
      <c r="S21" s="5">
        <f t="shared" si="120"/>
        <v>5.4813814207411396E-2</v>
      </c>
      <c r="T21" s="5">
        <f t="shared" si="121"/>
        <v>9.9037245616859712E-2</v>
      </c>
      <c r="U21" s="5">
        <f t="shared" si="122"/>
        <v>5.526344372594838E-2</v>
      </c>
      <c r="V21" s="5">
        <f t="shared" si="123"/>
        <v>1.3373683909925837E-2</v>
      </c>
      <c r="W21" s="5">
        <f t="shared" si="124"/>
        <v>5.9161327139473772E-2</v>
      </c>
      <c r="X21" s="5">
        <f t="shared" si="125"/>
        <v>6.548764505492162E-2</v>
      </c>
      <c r="Y21" s="5">
        <f t="shared" si="126"/>
        <v>3.6245228616397354E-2</v>
      </c>
      <c r="Z21" s="5">
        <f t="shared" si="127"/>
        <v>1.0279123419439264E-2</v>
      </c>
      <c r="AA21" s="5">
        <f t="shared" si="128"/>
        <v>2.0390982658347739E-2</v>
      </c>
      <c r="AB21" s="5">
        <f t="shared" si="129"/>
        <v>2.0225079357774674E-2</v>
      </c>
      <c r="AC21" s="5">
        <f t="shared" si="130"/>
        <v>1.835416417352048E-3</v>
      </c>
      <c r="AD21" s="5">
        <f t="shared" si="131"/>
        <v>2.9339992004193096E-2</v>
      </c>
      <c r="AE21" s="5">
        <f t="shared" si="132"/>
        <v>3.2477415149174869E-2</v>
      </c>
      <c r="AF21" s="5">
        <f t="shared" si="133"/>
        <v>1.7975166704563353E-2</v>
      </c>
      <c r="AG21" s="5">
        <f t="shared" si="134"/>
        <v>6.6324370658348971E-3</v>
      </c>
      <c r="AH21" s="5">
        <f t="shared" si="135"/>
        <v>2.8445760876061655E-3</v>
      </c>
      <c r="AI21" s="5">
        <f t="shared" si="136"/>
        <v>5.6428646009867777E-3</v>
      </c>
      <c r="AJ21" s="5">
        <f t="shared" si="137"/>
        <v>5.5969536276081911E-3</v>
      </c>
      <c r="AK21" s="5">
        <f t="shared" si="138"/>
        <v>3.7009441273401517E-3</v>
      </c>
      <c r="AL21" s="5">
        <f t="shared" si="139"/>
        <v>1.6121228874375445E-4</v>
      </c>
      <c r="AM21" s="5">
        <f t="shared" si="140"/>
        <v>1.1640511427699132E-2</v>
      </c>
      <c r="AN21" s="5">
        <f t="shared" si="141"/>
        <v>1.2885270116367782E-2</v>
      </c>
      <c r="AO21" s="5">
        <f t="shared" si="142"/>
        <v>7.1315675004057031E-3</v>
      </c>
      <c r="AP21" s="5">
        <f t="shared" si="143"/>
        <v>2.6313899283719215E-3</v>
      </c>
      <c r="AQ21" s="5">
        <f t="shared" si="144"/>
        <v>7.2819330617812476E-4</v>
      </c>
      <c r="AR21" s="5">
        <f t="shared" si="145"/>
        <v>6.2975121811483696E-4</v>
      </c>
      <c r="AS21" s="5">
        <f t="shared" si="146"/>
        <v>1.2492549844637928E-3</v>
      </c>
      <c r="AT21" s="5">
        <f t="shared" si="147"/>
        <v>1.2390909071040854E-3</v>
      </c>
      <c r="AU21" s="5">
        <f t="shared" si="148"/>
        <v>8.1933968387141174E-4</v>
      </c>
      <c r="AV21" s="5">
        <f t="shared" si="149"/>
        <v>4.0633672258284543E-4</v>
      </c>
      <c r="AW21" s="5">
        <f t="shared" si="150"/>
        <v>9.8332976058576912E-6</v>
      </c>
      <c r="AX21" s="5">
        <f t="shared" si="151"/>
        <v>3.8486009777777305E-3</v>
      </c>
      <c r="AY21" s="5">
        <f t="shared" si="152"/>
        <v>4.260144709001437E-3</v>
      </c>
      <c r="AZ21" s="5">
        <f t="shared" si="153"/>
        <v>2.3578480916086665E-3</v>
      </c>
      <c r="BA21" s="5">
        <f t="shared" si="154"/>
        <v>8.6999354917934133E-4</v>
      </c>
      <c r="BB21" s="5">
        <f t="shared" si="155"/>
        <v>2.4075621484289696E-4</v>
      </c>
      <c r="BC21" s="5">
        <f t="shared" si="156"/>
        <v>5.3300215883352815E-5</v>
      </c>
      <c r="BD21" s="5">
        <f t="shared" si="157"/>
        <v>1.1618210250643087E-4</v>
      </c>
      <c r="BE21" s="5">
        <f t="shared" si="158"/>
        <v>2.3047366402263183E-4</v>
      </c>
      <c r="BF21" s="5">
        <f t="shared" si="159"/>
        <v>2.2859850468395868E-4</v>
      </c>
      <c r="BG21" s="5">
        <f t="shared" si="160"/>
        <v>1.5115906790001059E-4</v>
      </c>
      <c r="BH21" s="5">
        <f t="shared" si="161"/>
        <v>7.4964610464062014E-5</v>
      </c>
      <c r="BI21" s="5">
        <f t="shared" si="162"/>
        <v>2.9741876025570059E-5</v>
      </c>
      <c r="BJ21" s="8">
        <f t="shared" si="163"/>
        <v>0.57267779779328754</v>
      </c>
      <c r="BK21" s="8">
        <f t="shared" si="164"/>
        <v>0.21976578735897301</v>
      </c>
      <c r="BL21" s="8">
        <f t="shared" si="165"/>
        <v>0.19703246073846203</v>
      </c>
      <c r="BM21" s="8">
        <f t="shared" si="166"/>
        <v>0.59231685445656435</v>
      </c>
      <c r="BN21" s="8">
        <f t="shared" si="167"/>
        <v>0.40318800344220163</v>
      </c>
    </row>
    <row r="22" spans="1:66" x14ac:dyDescent="0.25">
      <c r="A22" t="s">
        <v>122</v>
      </c>
      <c r="B22" t="s">
        <v>123</v>
      </c>
      <c r="C22" t="s">
        <v>135</v>
      </c>
      <c r="D22" s="11">
        <v>44230</v>
      </c>
      <c r="E22">
        <f>VLOOKUP(A22,home!$A$2:$E$405,3,FALSE)</f>
        <v>1.26111111111111</v>
      </c>
      <c r="F22">
        <f>VLOOKUP(B22,home!$B$2:$E$405,3,FALSE)</f>
        <v>1.1000000000000001</v>
      </c>
      <c r="G22">
        <f>VLOOKUP(C22,away!$B$2:$E$405,4,FALSE)</f>
        <v>1.01</v>
      </c>
      <c r="H22">
        <f>VLOOKUP(A22,away!$A$2:$E$405,3,FALSE)</f>
        <v>1.0981481481481501</v>
      </c>
      <c r="I22">
        <f>VLOOKUP(C22,away!$B$2:$E$405,3,FALSE)</f>
        <v>0.97</v>
      </c>
      <c r="J22">
        <f>VLOOKUP(B22,home!$B$2:$E$405,4,FALSE)</f>
        <v>1.27</v>
      </c>
      <c r="K22" s="3">
        <f t="shared" si="112"/>
        <v>1.4010944444444433</v>
      </c>
      <c r="L22" s="3">
        <f t="shared" si="113"/>
        <v>1.3528087037037062</v>
      </c>
      <c r="M22" s="5">
        <f t="shared" si="114"/>
        <v>6.3678827617279943E-2</v>
      </c>
      <c r="N22" s="5">
        <f t="shared" si="115"/>
        <v>8.922005160330633E-2</v>
      </c>
      <c r="O22" s="5">
        <f t="shared" si="116"/>
        <v>8.6145272242304269E-2</v>
      </c>
      <c r="P22" s="5">
        <f t="shared" si="117"/>
        <v>0.12069766235384663</v>
      </c>
      <c r="Q22" s="5">
        <f t="shared" si="118"/>
        <v>6.2502859317219536E-2</v>
      </c>
      <c r="R22" s="5">
        <f t="shared" si="119"/>
        <v>5.826903703615726E-2</v>
      </c>
      <c r="S22" s="5">
        <f t="shared" si="120"/>
        <v>5.7192972306426386E-2</v>
      </c>
      <c r="T22" s="5">
        <f t="shared" si="121"/>
        <v>8.4554412090702885E-2</v>
      </c>
      <c r="U22" s="5">
        <f t="shared" si="122"/>
        <v>8.1640424074487447E-2</v>
      </c>
      <c r="V22" s="5">
        <f t="shared" si="123"/>
        <v>1.2044921049291024E-2</v>
      </c>
      <c r="W22" s="5">
        <f t="shared" si="124"/>
        <v>2.9190802983749618E-2</v>
      </c>
      <c r="X22" s="5">
        <f t="shared" si="125"/>
        <v>3.9489572344516603E-2</v>
      </c>
      <c r="Y22" s="5">
        <f t="shared" si="126"/>
        <v>2.6710918586599623E-2</v>
      </c>
      <c r="Z22" s="5">
        <f t="shared" si="127"/>
        <v>2.6275620152982387E-2</v>
      </c>
      <c r="AA22" s="5">
        <f t="shared" si="128"/>
        <v>3.6814625420676081E-2</v>
      </c>
      <c r="AB22" s="5">
        <f t="shared" si="129"/>
        <v>2.5790383575606222E-2</v>
      </c>
      <c r="AC22" s="5">
        <f t="shared" si="130"/>
        <v>1.426881064990317E-3</v>
      </c>
      <c r="AD22" s="5">
        <f t="shared" si="131"/>
        <v>1.0224767972350966E-2</v>
      </c>
      <c r="AE22" s="5">
        <f t="shared" si="132"/>
        <v>1.3832155106347284E-2</v>
      </c>
      <c r="AF22" s="5">
        <f t="shared" si="133"/>
        <v>9.356129909423137E-3</v>
      </c>
      <c r="AG22" s="5">
        <f t="shared" si="134"/>
        <v>4.2190179914833974E-3</v>
      </c>
      <c r="AH22" s="5">
        <f t="shared" si="135"/>
        <v>8.88647190954177E-3</v>
      </c>
      <c r="AI22" s="5">
        <f t="shared" si="136"/>
        <v>1.245078642317058E-2</v>
      </c>
      <c r="AJ22" s="5">
        <f t="shared" si="137"/>
        <v>8.7223638432343022E-3</v>
      </c>
      <c r="AK22" s="5">
        <f t="shared" si="138"/>
        <v>4.0736185077262189E-3</v>
      </c>
      <c r="AL22" s="5">
        <f t="shared" si="139"/>
        <v>1.0818114305519275E-4</v>
      </c>
      <c r="AM22" s="5">
        <f t="shared" si="140"/>
        <v>2.8651731203588812E-3</v>
      </c>
      <c r="AN22" s="5">
        <f t="shared" si="141"/>
        <v>3.8760311348394016E-3</v>
      </c>
      <c r="AO22" s="5">
        <f t="shared" si="142"/>
        <v>2.6217643275186484E-3</v>
      </c>
      <c r="AP22" s="5">
        <f t="shared" si="143"/>
        <v>1.1822485337757076E-3</v>
      </c>
      <c r="AQ22" s="5">
        <f t="shared" si="144"/>
        <v>3.9983902660818059E-4</v>
      </c>
      <c r="AR22" s="5">
        <f t="shared" si="145"/>
        <v>2.404339308889317E-3</v>
      </c>
      <c r="AS22" s="5">
        <f t="shared" si="146"/>
        <v>3.3687064482442147E-3</v>
      </c>
      <c r="AT22" s="5">
        <f t="shared" si="147"/>
        <v>2.3599379447995714E-3</v>
      </c>
      <c r="AU22" s="5">
        <f t="shared" si="148"/>
        <v>1.102165314564105E-3</v>
      </c>
      <c r="AV22" s="5">
        <f t="shared" si="149"/>
        <v>3.860594247737824E-4</v>
      </c>
      <c r="AW22" s="5">
        <f t="shared" si="150"/>
        <v>5.6957755235228489E-6</v>
      </c>
      <c r="AX22" s="5">
        <f t="shared" si="151"/>
        <v>6.6906302355106237E-4</v>
      </c>
      <c r="AY22" s="5">
        <f t="shared" si="152"/>
        <v>9.0511428158619506E-4</v>
      </c>
      <c r="AZ22" s="5">
        <f t="shared" si="153"/>
        <v>6.1222323898816602E-4</v>
      </c>
      <c r="BA22" s="5">
        <f t="shared" si="154"/>
        <v>2.7607364210428847E-4</v>
      </c>
      <c r="BB22" s="5">
        <f t="shared" si="155"/>
        <v>9.3368706475465847E-5</v>
      </c>
      <c r="BC22" s="5">
        <f t="shared" si="156"/>
        <v>2.5261999754713326E-5</v>
      </c>
      <c r="BD22" s="5">
        <f t="shared" si="157"/>
        <v>5.4210185728707056E-4</v>
      </c>
      <c r="BE22" s="5">
        <f t="shared" si="158"/>
        <v>7.5953590056792913E-4</v>
      </c>
      <c r="BF22" s="5">
        <f t="shared" si="159"/>
        <v>5.3209076532091638E-4</v>
      </c>
      <c r="BG22" s="5">
        <f t="shared" si="160"/>
        <v>2.4850313841044252E-4</v>
      </c>
      <c r="BH22" s="5">
        <f t="shared" si="161"/>
        <v>8.704409166346988E-5</v>
      </c>
      <c r="BI22" s="5">
        <f t="shared" si="162"/>
        <v>2.4391398650280095E-5</v>
      </c>
      <c r="BJ22" s="8">
        <f t="shared" si="163"/>
        <v>0.38282684894126012</v>
      </c>
      <c r="BK22" s="8">
        <f t="shared" si="164"/>
        <v>0.25605455981647574</v>
      </c>
      <c r="BL22" s="8">
        <f t="shared" si="165"/>
        <v>0.33460785862607528</v>
      </c>
      <c r="BM22" s="8">
        <f t="shared" si="166"/>
        <v>0.5183517588606168</v>
      </c>
      <c r="BN22" s="8">
        <f t="shared" si="167"/>
        <v>0.48051371017011402</v>
      </c>
    </row>
    <row r="23" spans="1:66" x14ac:dyDescent="0.25">
      <c r="A23" t="s">
        <v>122</v>
      </c>
      <c r="B23" t="s">
        <v>127</v>
      </c>
      <c r="C23" t="s">
        <v>401</v>
      </c>
      <c r="D23" s="11">
        <v>44230</v>
      </c>
      <c r="E23">
        <f>VLOOKUP(A23,home!$A$2:$E$405,3,FALSE)</f>
        <v>1.26111111111111</v>
      </c>
      <c r="F23">
        <f>VLOOKUP(B23,home!$B$2:$E$405,3,FALSE)</f>
        <v>0.76</v>
      </c>
      <c r="G23">
        <f>VLOOKUP(C23,away!$B$2:$E$405,4,FALSE)</f>
        <v>0.87</v>
      </c>
      <c r="H23">
        <f>VLOOKUP(A23,away!$A$2:$E$405,3,FALSE)</f>
        <v>1.0981481481481501</v>
      </c>
      <c r="I23">
        <f>VLOOKUP(C23,away!$B$2:$E$405,3,FALSE)</f>
        <v>0.76</v>
      </c>
      <c r="J23">
        <f>VLOOKUP(B23,home!$B$2:$E$405,4,FALSE)</f>
        <v>0.75</v>
      </c>
      <c r="K23" s="3">
        <f t="shared" si="112"/>
        <v>0.83384666666666585</v>
      </c>
      <c r="L23" s="3">
        <f t="shared" si="113"/>
        <v>0.62594444444444552</v>
      </c>
      <c r="M23" s="5">
        <f t="shared" si="114"/>
        <v>0.2322847913742643</v>
      </c>
      <c r="N23" s="5">
        <f t="shared" si="115"/>
        <v>0.19368989900479219</v>
      </c>
      <c r="O23" s="5">
        <f t="shared" si="116"/>
        <v>0.14539737468965777</v>
      </c>
      <c r="P23" s="5">
        <f t="shared" si="117"/>
        <v>0.12123911622705538</v>
      </c>
      <c r="Q23" s="5">
        <f t="shared" si="118"/>
        <v>8.0753838326074551E-2</v>
      </c>
      <c r="R23" s="5">
        <f t="shared" si="119"/>
        <v>4.5505339461899365E-2</v>
      </c>
      <c r="S23" s="5">
        <f t="shared" si="120"/>
        <v>1.5819937259510562E-2</v>
      </c>
      <c r="T23" s="5">
        <f t="shared" si="121"/>
        <v>5.0547416467771306E-2</v>
      </c>
      <c r="U23" s="5">
        <f t="shared" si="122"/>
        <v>3.7944475625839871E-2</v>
      </c>
      <c r="V23" s="5">
        <f t="shared" si="123"/>
        <v>9.1745386283177514E-4</v>
      </c>
      <c r="W23" s="5">
        <f t="shared" si="124"/>
        <v>2.2445439636245373E-2</v>
      </c>
      <c r="X23" s="5">
        <f t="shared" si="125"/>
        <v>1.4049598243420945E-2</v>
      </c>
      <c r="Y23" s="5">
        <f t="shared" si="126"/>
        <v>4.3971339835728908E-3</v>
      </c>
      <c r="Z23" s="5">
        <f t="shared" si="127"/>
        <v>9.4946048095781686E-3</v>
      </c>
      <c r="AA23" s="5">
        <f t="shared" si="128"/>
        <v>7.9170445717840505E-3</v>
      </c>
      <c r="AB23" s="5">
        <f t="shared" si="129"/>
        <v>3.3008006130167754E-3</v>
      </c>
      <c r="AC23" s="5">
        <f t="shared" si="130"/>
        <v>2.9928588644015881E-5</v>
      </c>
      <c r="AD23" s="5">
        <f t="shared" si="131"/>
        <v>4.679013755637766E-3</v>
      </c>
      <c r="AE23" s="5">
        <f t="shared" si="132"/>
        <v>2.9288026658205995E-3</v>
      </c>
      <c r="AF23" s="5">
        <f t="shared" si="133"/>
        <v>9.1663387877224305E-4</v>
      </c>
      <c r="AG23" s="5">
        <f t="shared" si="134"/>
        <v>1.9125396133568302E-4</v>
      </c>
      <c r="AH23" s="5">
        <f t="shared" si="135"/>
        <v>1.4857737831877414E-3</v>
      </c>
      <c r="AI23" s="5">
        <f t="shared" si="136"/>
        <v>1.2389075165318195E-3</v>
      </c>
      <c r="AJ23" s="5">
        <f t="shared" si="137"/>
        <v>5.1652945148416749E-4</v>
      </c>
      <c r="AK23" s="5">
        <f t="shared" si="138"/>
        <v>1.4356878711841144E-4</v>
      </c>
      <c r="AL23" s="5">
        <f t="shared" si="139"/>
        <v>6.2483912367335326E-7</v>
      </c>
      <c r="AM23" s="5">
        <f t="shared" si="140"/>
        <v>7.8031600468520597E-4</v>
      </c>
      <c r="AN23" s="5">
        <f t="shared" si="141"/>
        <v>4.8843446804379051E-4</v>
      </c>
      <c r="AO23" s="5">
        <f t="shared" si="142"/>
        <v>1.5286642087359437E-4</v>
      </c>
      <c r="AP23" s="5">
        <f t="shared" si="143"/>
        <v>3.1895295629310947E-5</v>
      </c>
      <c r="AQ23" s="5">
        <f t="shared" si="144"/>
        <v>4.9911707757700962E-6</v>
      </c>
      <c r="AR23" s="5">
        <f t="shared" si="145"/>
        <v>1.8600236905751464E-4</v>
      </c>
      <c r="AS23" s="5">
        <f t="shared" si="146"/>
        <v>1.5509745543071154E-4</v>
      </c>
      <c r="AT23" s="5">
        <f t="shared" si="147"/>
        <v>6.4663748109690299E-5</v>
      </c>
      <c r="AU23" s="5">
        <f t="shared" si="148"/>
        <v>1.797321693847939E-5</v>
      </c>
      <c r="AV23" s="5">
        <f t="shared" si="149"/>
        <v>3.7467267583569739E-6</v>
      </c>
      <c r="AW23" s="5">
        <f t="shared" si="150"/>
        <v>9.0591552017361513E-9</v>
      </c>
      <c r="AX23" s="5">
        <f t="shared" si="151"/>
        <v>1.0844398324223484E-4</v>
      </c>
      <c r="AY23" s="5">
        <f t="shared" si="152"/>
        <v>6.7879908843903447E-5</v>
      </c>
      <c r="AZ23" s="5">
        <f t="shared" si="153"/>
        <v>2.1244525915118372E-5</v>
      </c>
      <c r="BA23" s="5">
        <f t="shared" si="154"/>
        <v>4.4326309904747998E-6</v>
      </c>
      <c r="BB23" s="5">
        <f t="shared" si="155"/>
        <v>6.9364518568999486E-7</v>
      </c>
      <c r="BC23" s="5">
        <f t="shared" si="156"/>
        <v>8.6836670079657658E-8</v>
      </c>
      <c r="BD23" s="5">
        <f t="shared" si="157"/>
        <v>1.9404524927509449E-5</v>
      </c>
      <c r="BE23" s="5">
        <f t="shared" si="158"/>
        <v>1.6180398429053978E-5</v>
      </c>
      <c r="BF23" s="5">
        <f t="shared" si="159"/>
        <v>6.7459856477026083E-6</v>
      </c>
      <c r="BG23" s="5">
        <f t="shared" si="160"/>
        <v>1.8750392152393297E-6</v>
      </c>
      <c r="BH23" s="5">
        <f t="shared" si="161"/>
        <v>3.9087379987414898E-7</v>
      </c>
      <c r="BI23" s="5">
        <f t="shared" si="162"/>
        <v>6.5185763022478533E-8</v>
      </c>
      <c r="BJ23" s="8">
        <f t="shared" si="163"/>
        <v>0.37626031481429867</v>
      </c>
      <c r="BK23" s="8">
        <f t="shared" si="164"/>
        <v>0.37035973206027362</v>
      </c>
      <c r="BL23" s="8">
        <f t="shared" si="165"/>
        <v>0.24392196002459707</v>
      </c>
      <c r="BM23" s="8">
        <f t="shared" si="166"/>
        <v>0.18109838177531526</v>
      </c>
      <c r="BN23" s="8">
        <f t="shared" si="167"/>
        <v>0.81887035908374362</v>
      </c>
    </row>
    <row r="24" spans="1:66" x14ac:dyDescent="0.25">
      <c r="A24" t="s">
        <v>122</v>
      </c>
      <c r="B24" t="s">
        <v>130</v>
      </c>
      <c r="C24" t="s">
        <v>124</v>
      </c>
      <c r="D24" s="11">
        <v>44230</v>
      </c>
      <c r="E24">
        <f>VLOOKUP(A24,home!$A$2:$E$405,3,FALSE)</f>
        <v>1.26111111111111</v>
      </c>
      <c r="F24">
        <f>VLOOKUP(B24,home!$B$2:$E$405,3,FALSE)</f>
        <v>0.97</v>
      </c>
      <c r="G24">
        <f>VLOOKUP(C24,away!$B$2:$E$405,4,FALSE)</f>
        <v>1.24</v>
      </c>
      <c r="H24">
        <f>VLOOKUP(A24,away!$A$2:$E$405,3,FALSE)</f>
        <v>1.0981481481481501</v>
      </c>
      <c r="I24">
        <f>VLOOKUP(C24,away!$B$2:$E$405,3,FALSE)</f>
        <v>0.66</v>
      </c>
      <c r="J24">
        <f>VLOOKUP(B24,home!$B$2:$E$405,4,FALSE)</f>
        <v>0.83</v>
      </c>
      <c r="K24" s="3">
        <f t="shared" si="112"/>
        <v>1.516864444444443</v>
      </c>
      <c r="L24" s="3">
        <f t="shared" si="113"/>
        <v>0.60156555555555657</v>
      </c>
      <c r="M24" s="5">
        <f t="shared" si="114"/>
        <v>0.12022022617864898</v>
      </c>
      <c r="N24" s="5">
        <f t="shared" si="115"/>
        <v>0.18235778659346172</v>
      </c>
      <c r="O24" s="5">
        <f t="shared" si="116"/>
        <v>7.2320347150173631E-2</v>
      </c>
      <c r="P24" s="5">
        <f t="shared" si="117"/>
        <v>0.10970016320197741</v>
      </c>
      <c r="Q24" s="5">
        <f t="shared" si="118"/>
        <v>0.13830602132560479</v>
      </c>
      <c r="R24" s="5">
        <f t="shared" si="119"/>
        <v>2.1752714905682455E-2</v>
      </c>
      <c r="S24" s="5">
        <f t="shared" si="120"/>
        <v>2.5025168786194082E-2</v>
      </c>
      <c r="T24" s="5">
        <f t="shared" si="121"/>
        <v>8.3200138555416095E-2</v>
      </c>
      <c r="U24" s="5">
        <f t="shared" si="122"/>
        <v>3.2995919810566376E-2</v>
      </c>
      <c r="V24" s="5">
        <f t="shared" si="123"/>
        <v>2.5372557118845994E-3</v>
      </c>
      <c r="W24" s="5">
        <f t="shared" si="124"/>
        <v>6.9930495400461576E-2</v>
      </c>
      <c r="X24" s="5">
        <f t="shared" si="125"/>
        <v>4.2067777315853955E-2</v>
      </c>
      <c r="Y24" s="5">
        <f t="shared" si="126"/>
        <v>1.2653262915999561E-2</v>
      </c>
      <c r="Z24" s="5">
        <f t="shared" si="127"/>
        <v>4.361894675692834E-3</v>
      </c>
      <c r="AA24" s="5">
        <f t="shared" si="128"/>
        <v>6.6164029439699859E-3</v>
      </c>
      <c r="AB24" s="5">
        <f t="shared" si="129"/>
        <v>5.0180931879128046E-3</v>
      </c>
      <c r="AC24" s="5">
        <f t="shared" si="130"/>
        <v>1.4470181855322575E-4</v>
      </c>
      <c r="AD24" s="5">
        <f t="shared" si="131"/>
        <v>2.651877051383647E-2</v>
      </c>
      <c r="AE24" s="5">
        <f t="shared" si="132"/>
        <v>1.5952778916806347E-2</v>
      </c>
      <c r="AF24" s="5">
        <f t="shared" si="133"/>
        <v>4.7983211558717898E-3</v>
      </c>
      <c r="AG24" s="5">
        <f t="shared" si="134"/>
        <v>9.621682439553311E-4</v>
      </c>
      <c r="AH24" s="5">
        <f t="shared" si="135"/>
        <v>6.5599139846449596E-4</v>
      </c>
      <c r="AI24" s="5">
        <f t="shared" si="136"/>
        <v>9.9505002819218094E-4</v>
      </c>
      <c r="AJ24" s="5">
        <f t="shared" si="137"/>
        <v>7.5467800410407998E-4</v>
      </c>
      <c r="AK24" s="5">
        <f t="shared" si="138"/>
        <v>3.8158141047659198E-4</v>
      </c>
      <c r="AL24" s="5">
        <f t="shared" si="139"/>
        <v>5.2815781887893157E-6</v>
      </c>
      <c r="AM24" s="5">
        <f t="shared" si="140"/>
        <v>8.0450760205640365E-3</v>
      </c>
      <c r="AN24" s="5">
        <f t="shared" si="141"/>
        <v>4.8396406257972899E-3</v>
      </c>
      <c r="AO24" s="5">
        <f t="shared" si="142"/>
        <v>1.455680550873494E-3</v>
      </c>
      <c r="AP24" s="5">
        <f t="shared" si="143"/>
        <v>2.9189575976587735E-4</v>
      </c>
      <c r="AQ24" s="5">
        <f t="shared" si="144"/>
        <v>4.3898608721967816E-5</v>
      </c>
      <c r="AR24" s="5">
        <f t="shared" si="145"/>
        <v>7.8924366011392234E-5</v>
      </c>
      <c r="AS24" s="5">
        <f t="shared" si="146"/>
        <v>1.1971756460300037E-4</v>
      </c>
      <c r="AT24" s="5">
        <f t="shared" si="147"/>
        <v>9.0797658560885937E-5</v>
      </c>
      <c r="AU24" s="5">
        <f t="shared" si="148"/>
        <v>4.5909246636604806E-5</v>
      </c>
      <c r="AV24" s="5">
        <f t="shared" si="149"/>
        <v>1.7409525973574125E-5</v>
      </c>
      <c r="AW24" s="5">
        <f t="shared" si="150"/>
        <v>1.3387236807233593E-7</v>
      </c>
      <c r="AX24" s="5">
        <f t="shared" si="151"/>
        <v>2.0338816280743664E-3</v>
      </c>
      <c r="AY24" s="5">
        <f t="shared" si="152"/>
        <v>1.2235131315267958E-3</v>
      </c>
      <c r="AZ24" s="5">
        <f t="shared" si="153"/>
        <v>3.6801167834821783E-4</v>
      </c>
      <c r="BA24" s="5">
        <f t="shared" si="154"/>
        <v>7.3794383245492814E-5</v>
      </c>
      <c r="BB24" s="5">
        <f t="shared" si="155"/>
        <v>1.1098039788488633E-5</v>
      </c>
      <c r="BC24" s="5">
        <f t="shared" si="156"/>
        <v>1.3352396941879678E-6</v>
      </c>
      <c r="BD24" s="5">
        <f t="shared" si="157"/>
        <v>7.9130300144188681E-6</v>
      </c>
      <c r="BE24" s="5">
        <f t="shared" si="158"/>
        <v>1.2002993876693681E-5</v>
      </c>
      <c r="BF24" s="5">
        <f t="shared" si="159"/>
        <v>9.1034573192205064E-6</v>
      </c>
      <c r="BG24" s="5">
        <f t="shared" si="160"/>
        <v>4.6029035763477018E-6</v>
      </c>
      <c r="BH24" s="5">
        <f t="shared" si="161"/>
        <v>1.7454951940419999E-6</v>
      </c>
      <c r="BI24" s="5">
        <f t="shared" si="162"/>
        <v>5.2953591955819199E-7</v>
      </c>
      <c r="BJ24" s="8">
        <f t="shared" si="163"/>
        <v>0.59513534660366785</v>
      </c>
      <c r="BK24" s="8">
        <f t="shared" si="164"/>
        <v>0.25885631040697393</v>
      </c>
      <c r="BL24" s="8">
        <f t="shared" si="165"/>
        <v>0.14187943461722829</v>
      </c>
      <c r="BM24" s="8">
        <f t="shared" si="166"/>
        <v>0.35435234768885521</v>
      </c>
      <c r="BN24" s="8">
        <f t="shared" si="167"/>
        <v>0.64465725935554896</v>
      </c>
    </row>
    <row r="25" spans="1:66" x14ac:dyDescent="0.25">
      <c r="A25" t="s">
        <v>122</v>
      </c>
      <c r="B25" t="s">
        <v>126</v>
      </c>
      <c r="C25" t="s">
        <v>134</v>
      </c>
      <c r="D25" s="11">
        <v>44230</v>
      </c>
      <c r="E25">
        <f>VLOOKUP(A25,home!$A$2:$E$405,3,FALSE)</f>
        <v>1.26111111111111</v>
      </c>
      <c r="F25">
        <f>VLOOKUP(B25,home!$B$2:$E$405,3,FALSE)</f>
        <v>1.19</v>
      </c>
      <c r="G25">
        <f>VLOOKUP(C25,away!$B$2:$E$405,4,FALSE)</f>
        <v>1</v>
      </c>
      <c r="H25">
        <f>VLOOKUP(A25,away!$A$2:$E$405,3,FALSE)</f>
        <v>1.0981481481481501</v>
      </c>
      <c r="I25">
        <f>VLOOKUP(C25,away!$B$2:$E$405,3,FALSE)</f>
        <v>0.45</v>
      </c>
      <c r="J25">
        <f>VLOOKUP(B25,home!$B$2:$E$405,4,FALSE)</f>
        <v>0.83</v>
      </c>
      <c r="K25" s="3">
        <f t="shared" si="112"/>
        <v>1.5007222222222207</v>
      </c>
      <c r="L25" s="3">
        <f t="shared" si="113"/>
        <v>0.41015833333333401</v>
      </c>
      <c r="M25" s="5">
        <f t="shared" si="114"/>
        <v>0.14795005098067357</v>
      </c>
      <c r="N25" s="5">
        <f t="shared" si="115"/>
        <v>0.22203192928560728</v>
      </c>
      <c r="O25" s="5">
        <f t="shared" si="116"/>
        <v>6.0682946326814875E-2</v>
      </c>
      <c r="P25" s="5">
        <f t="shared" si="117"/>
        <v>9.1068246062569358E-2</v>
      </c>
      <c r="Q25" s="5">
        <f t="shared" si="118"/>
        <v>0.16660412516089179</v>
      </c>
      <c r="R25" s="5">
        <f t="shared" si="119"/>
        <v>1.2444808063581276E-2</v>
      </c>
      <c r="S25" s="5">
        <f t="shared" si="120"/>
        <v>1.4013894192567792E-2</v>
      </c>
      <c r="T25" s="5">
        <f t="shared" si="121"/>
        <v>6.8334070302449562E-2</v>
      </c>
      <c r="U25" s="5">
        <f t="shared" si="122"/>
        <v>1.8676200012306701E-2</v>
      </c>
      <c r="V25" s="5">
        <f t="shared" si="123"/>
        <v>9.5844716673278282E-4</v>
      </c>
      <c r="W25" s="5">
        <f t="shared" si="124"/>
        <v>8.3342170980947552E-2</v>
      </c>
      <c r="X25" s="5">
        <f t="shared" si="125"/>
        <v>3.4183485945927204E-2</v>
      </c>
      <c r="Y25" s="5">
        <f t="shared" si="126"/>
        <v>7.0103208115524741E-3</v>
      </c>
      <c r="Z25" s="5">
        <f t="shared" si="127"/>
        <v>1.7014472446705774E-3</v>
      </c>
      <c r="AA25" s="5">
        <f t="shared" si="128"/>
        <v>2.5533996900159034E-3</v>
      </c>
      <c r="AB25" s="5">
        <f t="shared" si="129"/>
        <v>1.9159718285110983E-3</v>
      </c>
      <c r="AC25" s="5">
        <f t="shared" si="130"/>
        <v>3.6872284699903222E-5</v>
      </c>
      <c r="AD25" s="5">
        <f t="shared" si="131"/>
        <v>3.1268362009837972E-2</v>
      </c>
      <c r="AE25" s="5">
        <f t="shared" si="132"/>
        <v>1.2824979248018479E-2</v>
      </c>
      <c r="AF25" s="5">
        <f t="shared" si="133"/>
        <v>2.6301360567009273E-3</v>
      </c>
      <c r="AG25" s="5">
        <f t="shared" si="134"/>
        <v>3.5959074048545325E-4</v>
      </c>
      <c r="AH25" s="5">
        <f t="shared" si="135"/>
        <v>1.7446569153216929E-4</v>
      </c>
      <c r="AI25" s="5">
        <f t="shared" si="136"/>
        <v>2.6182454029769359E-4</v>
      </c>
      <c r="AJ25" s="5">
        <f t="shared" si="137"/>
        <v>1.9646295297393309E-4</v>
      </c>
      <c r="AK25" s="5">
        <f t="shared" si="138"/>
        <v>9.8278773123793551E-5</v>
      </c>
      <c r="AL25" s="5">
        <f t="shared" si="139"/>
        <v>9.0784539070649771E-7</v>
      </c>
      <c r="AM25" s="5">
        <f t="shared" si="140"/>
        <v>9.3850251441305738E-3</v>
      </c>
      <c r="AN25" s="5">
        <f t="shared" si="141"/>
        <v>3.8493462714080289E-3</v>
      </c>
      <c r="AO25" s="5">
        <f t="shared" si="142"/>
        <v>7.8942072555180027E-4</v>
      </c>
      <c r="AP25" s="5">
        <f t="shared" si="143"/>
        <v>1.0792916303037257E-4</v>
      </c>
      <c r="AQ25" s="5">
        <f t="shared" si="144"/>
        <v>1.1067011406649823E-5</v>
      </c>
      <c r="AR25" s="5">
        <f t="shared" si="145"/>
        <v>1.4311711452536428E-5</v>
      </c>
      <c r="AS25" s="5">
        <f t="shared" si="146"/>
        <v>2.1477903414853673E-5</v>
      </c>
      <c r="AT25" s="5">
        <f t="shared" si="147"/>
        <v>1.6116183470706716E-5</v>
      </c>
      <c r="AU25" s="5">
        <f t="shared" si="148"/>
        <v>8.0619715573000056E-6</v>
      </c>
      <c r="AV25" s="5">
        <f t="shared" si="149"/>
        <v>3.0246949677409002E-6</v>
      </c>
      <c r="AW25" s="5">
        <f t="shared" si="150"/>
        <v>1.5522484874609733E-8</v>
      </c>
      <c r="AX25" s="5">
        <f t="shared" si="151"/>
        <v>2.3473859649851764E-3</v>
      </c>
      <c r="AY25" s="5">
        <f t="shared" si="152"/>
        <v>9.6279991508837982E-4</v>
      </c>
      <c r="AZ25" s="5">
        <f t="shared" si="153"/>
        <v>1.9745020425306268E-4</v>
      </c>
      <c r="BA25" s="5">
        <f t="shared" si="154"/>
        <v>2.6995282230920859E-5</v>
      </c>
      <c r="BB25" s="5">
        <f t="shared" si="155"/>
        <v>2.7680849919243659E-6</v>
      </c>
      <c r="BC25" s="5">
        <f t="shared" si="156"/>
        <v>2.2707062536254267E-7</v>
      </c>
      <c r="BD25" s="5">
        <f t="shared" si="157"/>
        <v>9.7834461941998835E-7</v>
      </c>
      <c r="BE25" s="5">
        <f t="shared" si="158"/>
        <v>1.4682235113551177E-6</v>
      </c>
      <c r="BF25" s="5">
        <f t="shared" si="159"/>
        <v>1.1016978253398824E-6</v>
      </c>
      <c r="BG25" s="5">
        <f t="shared" si="160"/>
        <v>5.5111413622048568E-7</v>
      </c>
      <c r="BH25" s="5">
        <f t="shared" si="161"/>
        <v>2.067673078017217E-7</v>
      </c>
      <c r="BI25" s="5">
        <f t="shared" si="162"/>
        <v>6.2060058729421099E-8</v>
      </c>
      <c r="BJ25" s="8">
        <f t="shared" si="163"/>
        <v>0.64626958538012091</v>
      </c>
      <c r="BK25" s="8">
        <f t="shared" si="164"/>
        <v>0.25499121844772243</v>
      </c>
      <c r="BL25" s="8">
        <f t="shared" si="165"/>
        <v>9.7071718551479419E-2</v>
      </c>
      <c r="BM25" s="8">
        <f t="shared" si="166"/>
        <v>0.29828907935125182</v>
      </c>
      <c r="BN25" s="8">
        <f t="shared" si="167"/>
        <v>0.70078210588013823</v>
      </c>
    </row>
    <row r="26" spans="1:66" x14ac:dyDescent="0.25">
      <c r="A26" t="s">
        <v>122</v>
      </c>
      <c r="B26" t="s">
        <v>129</v>
      </c>
      <c r="C26" t="s">
        <v>362</v>
      </c>
      <c r="D26" s="11">
        <v>44230</v>
      </c>
      <c r="E26">
        <f>VLOOKUP(A26,home!$A$2:$E$405,3,FALSE)</f>
        <v>1.26111111111111</v>
      </c>
      <c r="F26">
        <f>VLOOKUP(B26,home!$B$2:$E$405,3,FALSE)</f>
        <v>1.1000000000000001</v>
      </c>
      <c r="G26">
        <f>VLOOKUP(C26,away!$B$2:$E$405,4,FALSE)</f>
        <v>0.9</v>
      </c>
      <c r="H26">
        <f>VLOOKUP(A26,away!$A$2:$E$405,3,FALSE)</f>
        <v>1.0981481481481501</v>
      </c>
      <c r="I26">
        <f>VLOOKUP(C26,away!$B$2:$E$405,3,FALSE)</f>
        <v>0.76</v>
      </c>
      <c r="J26">
        <f>VLOOKUP(B26,home!$B$2:$E$405,4,FALSE)</f>
        <v>1.03</v>
      </c>
      <c r="K26" s="3">
        <f t="shared" si="112"/>
        <v>1.2484999999999991</v>
      </c>
      <c r="L26" s="3">
        <f t="shared" si="113"/>
        <v>0.85963037037037193</v>
      </c>
      <c r="M26" s="5">
        <f t="shared" si="114"/>
        <v>0.12146484855434023</v>
      </c>
      <c r="N26" s="5">
        <f t="shared" si="115"/>
        <v>0.15164886342009365</v>
      </c>
      <c r="O26" s="5">
        <f t="shared" si="116"/>
        <v>0.10441487274974863</v>
      </c>
      <c r="P26" s="5">
        <f t="shared" si="117"/>
        <v>0.13036196862806104</v>
      </c>
      <c r="Q26" s="5">
        <f t="shared" si="118"/>
        <v>9.4666802989993401E-2</v>
      </c>
      <c r="R26" s="5">
        <f t="shared" si="119"/>
        <v>4.487909786702083E-2</v>
      </c>
      <c r="S26" s="5">
        <f t="shared" si="120"/>
        <v>3.4977697389094405E-2</v>
      </c>
      <c r="T26" s="5">
        <f t="shared" si="121"/>
        <v>8.1378458916067056E-2</v>
      </c>
      <c r="U26" s="5">
        <f t="shared" si="122"/>
        <v>5.6031553686975454E-2</v>
      </c>
      <c r="V26" s="5">
        <f t="shared" si="123"/>
        <v>4.171084651685618E-3</v>
      </c>
      <c r="W26" s="5">
        <f t="shared" si="124"/>
        <v>3.9397167844335557E-2</v>
      </c>
      <c r="X26" s="5">
        <f t="shared" si="125"/>
        <v>3.3867001985569883E-2</v>
      </c>
      <c r="Y26" s="5">
        <f t="shared" si="126"/>
        <v>1.4556551730094777E-2</v>
      </c>
      <c r="Z26" s="5">
        <f t="shared" si="127"/>
        <v>1.2859811840438429E-2</v>
      </c>
      <c r="AA26" s="5">
        <f t="shared" si="128"/>
        <v>1.6055475082787363E-2</v>
      </c>
      <c r="AB26" s="5">
        <f t="shared" si="129"/>
        <v>1.0022630320430007E-2</v>
      </c>
      <c r="AC26" s="5">
        <f t="shared" si="130"/>
        <v>2.7978815115014914E-4</v>
      </c>
      <c r="AD26" s="5">
        <f t="shared" si="131"/>
        <v>1.2296841013413228E-2</v>
      </c>
      <c r="AE26" s="5">
        <f t="shared" si="132"/>
        <v>1.0570737994745992E-2</v>
      </c>
      <c r="AF26" s="5">
        <f t="shared" si="133"/>
        <v>4.5434637087558294E-3</v>
      </c>
      <c r="AG26" s="5">
        <f t="shared" si="134"/>
        <v>1.3018997969073726E-3</v>
      </c>
      <c r="AH26" s="5">
        <f t="shared" si="135"/>
        <v>2.7636712038223449E-3</v>
      </c>
      <c r="AI26" s="5">
        <f t="shared" si="136"/>
        <v>3.4504434979721948E-3</v>
      </c>
      <c r="AJ26" s="5">
        <f t="shared" si="137"/>
        <v>2.1539393536091412E-3</v>
      </c>
      <c r="AK26" s="5">
        <f t="shared" si="138"/>
        <v>8.9639776099367026E-4</v>
      </c>
      <c r="AL26" s="5">
        <f t="shared" si="139"/>
        <v>1.2011288736402306E-5</v>
      </c>
      <c r="AM26" s="5">
        <f t="shared" si="140"/>
        <v>3.0705212010492811E-3</v>
      </c>
      <c r="AN26" s="5">
        <f t="shared" si="141"/>
        <v>2.6395132772880727E-3</v>
      </c>
      <c r="AO26" s="5">
        <f t="shared" si="142"/>
        <v>1.13450288807633E-3</v>
      </c>
      <c r="AP26" s="5">
        <f t="shared" si="143"/>
        <v>3.2508437928777074E-4</v>
      </c>
      <c r="AQ26" s="5">
        <f t="shared" si="144"/>
        <v>6.9863101342192212E-5</v>
      </c>
      <c r="AR26" s="5">
        <f t="shared" si="145"/>
        <v>4.7514714010474696E-4</v>
      </c>
      <c r="AS26" s="5">
        <f t="shared" si="146"/>
        <v>5.932212044207761E-4</v>
      </c>
      <c r="AT26" s="5">
        <f t="shared" si="147"/>
        <v>3.7031833685966924E-4</v>
      </c>
      <c r="AU26" s="5">
        <f t="shared" si="148"/>
        <v>1.5411414785643221E-4</v>
      </c>
      <c r="AV26" s="5">
        <f t="shared" si="149"/>
        <v>4.8102878399688877E-5</v>
      </c>
      <c r="AW26" s="5">
        <f t="shared" si="150"/>
        <v>3.5808605079155734E-7</v>
      </c>
      <c r="AX26" s="5">
        <f t="shared" si="151"/>
        <v>6.3892428658500369E-4</v>
      </c>
      <c r="AY26" s="5">
        <f t="shared" si="152"/>
        <v>5.492387211156924E-4</v>
      </c>
      <c r="AZ26" s="5">
        <f t="shared" si="153"/>
        <v>2.36071142627216E-4</v>
      </c>
      <c r="BA26" s="5">
        <f t="shared" si="154"/>
        <v>6.7644641256796867E-5</v>
      </c>
      <c r="BB26" s="5">
        <f t="shared" si="155"/>
        <v>1.4537347004287807E-5</v>
      </c>
      <c r="BC26" s="5">
        <f t="shared" si="156"/>
        <v>2.4993489978997096E-6</v>
      </c>
      <c r="BD26" s="5">
        <f t="shared" si="157"/>
        <v>6.807515200477773E-5</v>
      </c>
      <c r="BE26" s="5">
        <f t="shared" si="158"/>
        <v>8.4991827277964923E-5</v>
      </c>
      <c r="BF26" s="5">
        <f t="shared" si="159"/>
        <v>5.3056148178269569E-5</v>
      </c>
      <c r="BG26" s="5">
        <f t="shared" si="160"/>
        <v>2.2080200333523169E-5</v>
      </c>
      <c r="BH26" s="5">
        <f t="shared" si="161"/>
        <v>6.8917825291009149E-6</v>
      </c>
      <c r="BI26" s="5">
        <f t="shared" si="162"/>
        <v>1.7208780975164976E-6</v>
      </c>
      <c r="BJ26" s="8">
        <f t="shared" si="163"/>
        <v>0.45297618973460718</v>
      </c>
      <c r="BK26" s="8">
        <f t="shared" si="164"/>
        <v>0.29181663738418356</v>
      </c>
      <c r="BL26" s="8">
        <f t="shared" si="165"/>
        <v>0.24254580121942212</v>
      </c>
      <c r="BM26" s="8">
        <f t="shared" si="166"/>
        <v>0.35221310533432865</v>
      </c>
      <c r="BN26" s="8">
        <f t="shared" si="167"/>
        <v>0.64743645420925777</v>
      </c>
    </row>
    <row r="27" spans="1:66" x14ac:dyDescent="0.25">
      <c r="A27" t="s">
        <v>122</v>
      </c>
      <c r="B27" t="s">
        <v>136</v>
      </c>
      <c r="C27" t="s">
        <v>143</v>
      </c>
      <c r="D27" s="11">
        <v>44230</v>
      </c>
      <c r="E27">
        <f>VLOOKUP(A27,home!$A$2:$E$405,3,FALSE)</f>
        <v>1.26111111111111</v>
      </c>
      <c r="F27">
        <f>VLOOKUP(B27,home!$B$2:$E$405,3,FALSE)</f>
        <v>1.33</v>
      </c>
      <c r="G27">
        <f>VLOOKUP(C27,away!$B$2:$E$405,4,FALSE)</f>
        <v>0.94</v>
      </c>
      <c r="H27">
        <f>VLOOKUP(A27,away!$A$2:$E$405,3,FALSE)</f>
        <v>1.0981481481481501</v>
      </c>
      <c r="I27">
        <f>VLOOKUP(C27,away!$B$2:$E$405,3,FALSE)</f>
        <v>0.9</v>
      </c>
      <c r="J27">
        <f>VLOOKUP(B27,home!$B$2:$E$405,4,FALSE)</f>
        <v>0.79</v>
      </c>
      <c r="K27" s="3">
        <f t="shared" si="112"/>
        <v>1.5766411111111096</v>
      </c>
      <c r="L27" s="3">
        <f t="shared" si="113"/>
        <v>0.78078333333333472</v>
      </c>
      <c r="M27" s="5">
        <f t="shared" si="114"/>
        <v>9.4663721163379955E-2</v>
      </c>
      <c r="N27" s="5">
        <f t="shared" si="115"/>
        <v>0.14925071451694363</v>
      </c>
      <c r="O27" s="5">
        <f t="shared" si="116"/>
        <v>7.3911855755681141E-2</v>
      </c>
      <c r="P27" s="5">
        <f t="shared" si="117"/>
        <v>0.11653247038292118</v>
      </c>
      <c r="Q27" s="5">
        <f t="shared" si="118"/>
        <v>0.11765740618506056</v>
      </c>
      <c r="R27" s="5">
        <f t="shared" si="119"/>
        <v>2.8854572554886666E-2</v>
      </c>
      <c r="S27" s="5">
        <f t="shared" si="120"/>
        <v>3.5863307734620486E-2</v>
      </c>
      <c r="T27" s="5">
        <f t="shared" si="121"/>
        <v>9.1864941792525689E-2</v>
      </c>
      <c r="U27" s="5">
        <f t="shared" si="122"/>
        <v>4.5493305333572646E-2</v>
      </c>
      <c r="V27" s="5">
        <f t="shared" si="123"/>
        <v>4.905363715144084E-3</v>
      </c>
      <c r="W27" s="5">
        <f t="shared" si="124"/>
        <v>6.1834501206021672E-2</v>
      </c>
      <c r="X27" s="5">
        <f t="shared" si="125"/>
        <v>4.8279347966641704E-2</v>
      </c>
      <c r="Y27" s="5">
        <f t="shared" si="126"/>
        <v>1.8847855118277232E-2</v>
      </c>
      <c r="Z27" s="5">
        <f t="shared" si="127"/>
        <v>7.5097231137709903E-3</v>
      </c>
      <c r="AA27" s="5">
        <f t="shared" si="128"/>
        <v>1.1840138194232677E-2</v>
      </c>
      <c r="AB27" s="5">
        <f t="shared" si="129"/>
        <v>9.3338243191320499E-3</v>
      </c>
      <c r="AC27" s="5">
        <f t="shared" si="130"/>
        <v>3.7741105094652735E-4</v>
      </c>
      <c r="AD27" s="5">
        <f t="shared" si="131"/>
        <v>2.437270417161581E-2</v>
      </c>
      <c r="AE27" s="5">
        <f t="shared" si="132"/>
        <v>1.9029801205461463E-2</v>
      </c>
      <c r="AF27" s="5">
        <f t="shared" si="133"/>
        <v>7.4290758089354562E-3</v>
      </c>
      <c r="AG27" s="5">
        <f t="shared" si="134"/>
        <v>1.933499524562222E-3</v>
      </c>
      <c r="AH27" s="5">
        <f t="shared" si="135"/>
        <v>1.4658666612951258E-3</v>
      </c>
      <c r="AI27" s="5">
        <f t="shared" si="136"/>
        <v>2.3111456416050795E-3</v>
      </c>
      <c r="AJ27" s="5">
        <f t="shared" si="137"/>
        <v>1.8219236161599161E-3</v>
      </c>
      <c r="AK27" s="5">
        <f t="shared" si="138"/>
        <v>9.57506558180647E-4</v>
      </c>
      <c r="AL27" s="5">
        <f t="shared" si="139"/>
        <v>1.8583948138149886E-5</v>
      </c>
      <c r="AM27" s="5">
        <f t="shared" si="140"/>
        <v>7.6854014771837462E-3</v>
      </c>
      <c r="AN27" s="5">
        <f t="shared" si="141"/>
        <v>6.0006333833604597E-3</v>
      </c>
      <c r="AO27" s="5">
        <f t="shared" si="142"/>
        <v>2.3425972675857327E-3</v>
      </c>
      <c r="AP27" s="5">
        <f t="shared" si="143"/>
        <v>6.0968696774771683E-4</v>
      </c>
      <c r="AQ27" s="5">
        <f t="shared" si="144"/>
        <v>1.190083557419889E-4</v>
      </c>
      <c r="AR27" s="5">
        <f t="shared" si="145"/>
        <v>2.2890485160564301E-4</v>
      </c>
      <c r="AS27" s="5">
        <f t="shared" si="146"/>
        <v>3.6090079957424464E-4</v>
      </c>
      <c r="AT27" s="5">
        <f t="shared" si="147"/>
        <v>2.8450551882081259E-4</v>
      </c>
      <c r="AU27" s="5">
        <f t="shared" si="148"/>
        <v>1.4952103243696287E-4</v>
      </c>
      <c r="AV27" s="5">
        <f t="shared" si="149"/>
        <v>5.8935251678973348E-5</v>
      </c>
      <c r="AW27" s="5">
        <f t="shared" si="150"/>
        <v>6.3547557823980341E-7</v>
      </c>
      <c r="AX27" s="5">
        <f t="shared" si="151"/>
        <v>2.0195199873869907E-3</v>
      </c>
      <c r="AY27" s="5">
        <f t="shared" si="152"/>
        <v>1.5768075474853086E-3</v>
      </c>
      <c r="AZ27" s="5">
        <f t="shared" si="153"/>
        <v>6.155725264753698E-4</v>
      </c>
      <c r="BA27" s="5">
        <f t="shared" si="154"/>
        <v>1.6020958970995391E-4</v>
      </c>
      <c r="BB27" s="5">
        <f t="shared" si="155"/>
        <v>3.1272244371425928E-5</v>
      </c>
      <c r="BC27" s="5">
        <f t="shared" si="156"/>
        <v>4.8833694402273121E-6</v>
      </c>
      <c r="BD27" s="5">
        <f t="shared" si="157"/>
        <v>2.978751550880437E-5</v>
      </c>
      <c r="BE27" s="5">
        <f t="shared" si="158"/>
        <v>4.696422154904073E-5</v>
      </c>
      <c r="BF27" s="5">
        <f t="shared" si="159"/>
        <v>3.7022861222773962E-5</v>
      </c>
      <c r="BG27" s="5">
        <f t="shared" si="160"/>
        <v>1.9457255018262252E-5</v>
      </c>
      <c r="BH27" s="5">
        <f t="shared" si="161"/>
        <v>7.6692770427913015E-6</v>
      </c>
      <c r="BI27" s="5">
        <f t="shared" si="162"/>
        <v>2.4183394956330805E-6</v>
      </c>
      <c r="BJ27" s="8">
        <f t="shared" si="163"/>
        <v>0.56166544021253451</v>
      </c>
      <c r="BK27" s="8">
        <f t="shared" si="164"/>
        <v>0.25393766554263569</v>
      </c>
      <c r="BL27" s="8">
        <f t="shared" si="165"/>
        <v>0.17721622555869987</v>
      </c>
      <c r="BM27" s="8">
        <f t="shared" si="166"/>
        <v>0.41788214179686073</v>
      </c>
      <c r="BN27" s="8">
        <f t="shared" si="167"/>
        <v>0.58087074055887311</v>
      </c>
    </row>
    <row r="28" spans="1:66" x14ac:dyDescent="0.25">
      <c r="A28" t="s">
        <v>122</v>
      </c>
      <c r="B28" t="s">
        <v>133</v>
      </c>
      <c r="C28" t="s">
        <v>137</v>
      </c>
      <c r="D28" s="11">
        <v>44230</v>
      </c>
      <c r="E28">
        <f>VLOOKUP(A28,home!$A$2:$E$405,3,FALSE)</f>
        <v>1.26111111111111</v>
      </c>
      <c r="F28">
        <f>VLOOKUP(B28,home!$B$2:$E$405,3,FALSE)</f>
        <v>0.59</v>
      </c>
      <c r="G28">
        <f>VLOOKUP(C28,away!$B$2:$E$405,4,FALSE)</f>
        <v>0.97</v>
      </c>
      <c r="H28">
        <f>VLOOKUP(A28,away!$A$2:$E$405,3,FALSE)</f>
        <v>1.0981481481481501</v>
      </c>
      <c r="I28">
        <f>VLOOKUP(C28,away!$B$2:$E$405,3,FALSE)</f>
        <v>0.76</v>
      </c>
      <c r="J28">
        <f>VLOOKUP(B28,home!$B$2:$E$405,4,FALSE)</f>
        <v>1.19</v>
      </c>
      <c r="K28" s="3">
        <f t="shared" si="112"/>
        <v>0.72173388888888812</v>
      </c>
      <c r="L28" s="3">
        <f t="shared" si="113"/>
        <v>0.99316518518518693</v>
      </c>
      <c r="M28" s="5">
        <f t="shared" si="114"/>
        <v>0.17998188463484796</v>
      </c>
      <c r="N28" s="5">
        <f t="shared" si="115"/>
        <v>0.12989902552706004</v>
      </c>
      <c r="O28" s="5">
        <f t="shared" si="116"/>
        <v>0.17875174178334768</v>
      </c>
      <c r="P28" s="5">
        <f t="shared" si="117"/>
        <v>0.12901118974295789</v>
      </c>
      <c r="Q28" s="5">
        <f t="shared" si="118"/>
        <v>4.6876264428260983E-2</v>
      </c>
      <c r="R28" s="5">
        <f t="shared" si="119"/>
        <v>8.8765003365216616E-2</v>
      </c>
      <c r="S28" s="5">
        <f t="shared" si="120"/>
        <v>2.3118836532716947E-2</v>
      </c>
      <c r="T28" s="5">
        <f t="shared" si="121"/>
        <v>4.6555873841683602E-2</v>
      </c>
      <c r="U28" s="5">
        <f t="shared" si="122"/>
        <v>6.4064711076013026E-2</v>
      </c>
      <c r="V28" s="5">
        <f t="shared" si="123"/>
        <v>1.8412893871760294E-3</v>
      </c>
      <c r="W28" s="5">
        <f t="shared" si="124"/>
        <v>1.127739620746422E-2</v>
      </c>
      <c r="X28" s="5">
        <f t="shared" si="125"/>
        <v>1.1200317292792925E-2</v>
      </c>
      <c r="Y28" s="5">
        <f t="shared" si="126"/>
        <v>5.561882599114768E-3</v>
      </c>
      <c r="Z28" s="5">
        <f t="shared" si="127"/>
        <v>2.9386103668393036E-2</v>
      </c>
      <c r="AA28" s="5">
        <f t="shared" si="128"/>
        <v>2.1208946879881327E-2</v>
      </c>
      <c r="AB28" s="5">
        <f t="shared" si="129"/>
        <v>7.6536078554272982E-3</v>
      </c>
      <c r="AC28" s="5">
        <f t="shared" si="130"/>
        <v>8.2489876336236165E-5</v>
      </c>
      <c r="AD28" s="5">
        <f t="shared" si="131"/>
        <v>2.0348197553384868E-3</v>
      </c>
      <c r="AE28" s="5">
        <f t="shared" si="132"/>
        <v>2.0209121391292248E-3</v>
      </c>
      <c r="AF28" s="5">
        <f t="shared" si="133"/>
        <v>1.0035497894506343E-3</v>
      </c>
      <c r="AG28" s="5">
        <f t="shared" si="134"/>
        <v>3.3223023749409826E-4</v>
      </c>
      <c r="AH28" s="5">
        <f t="shared" si="135"/>
        <v>7.2963137729226656E-3</v>
      </c>
      <c r="AI28" s="5">
        <f t="shared" si="136"/>
        <v>5.2659969138850312E-3</v>
      </c>
      <c r="AJ28" s="5">
        <f t="shared" si="137"/>
        <v>1.9003242157675632E-3</v>
      </c>
      <c r="AK28" s="5">
        <f t="shared" si="138"/>
        <v>4.5717612879855006E-4</v>
      </c>
      <c r="AL28" s="5">
        <f t="shared" si="139"/>
        <v>2.3651529395812953E-6</v>
      </c>
      <c r="AM28" s="5">
        <f t="shared" si="140"/>
        <v>2.9371967504167654E-4</v>
      </c>
      <c r="AN28" s="5">
        <f t="shared" si="141"/>
        <v>2.9171215545529953E-4</v>
      </c>
      <c r="AO28" s="5">
        <f t="shared" si="142"/>
        <v>1.4485917844676629E-4</v>
      </c>
      <c r="AP28" s="5">
        <f t="shared" si="143"/>
        <v>4.7956364262618901E-5</v>
      </c>
      <c r="AQ28" s="5">
        <f t="shared" si="144"/>
        <v>1.1907147848423044E-5</v>
      </c>
      <c r="AR28" s="5">
        <f t="shared" si="145"/>
        <v>1.4492889638907946E-3</v>
      </c>
      <c r="AS28" s="5">
        <f t="shared" si="146"/>
        <v>1.0460009600326504E-3</v>
      </c>
      <c r="AT28" s="5">
        <f t="shared" si="147"/>
        <v>3.7746717033293757E-4</v>
      </c>
      <c r="AU28" s="5">
        <f t="shared" si="148"/>
        <v>9.0810282924091808E-5</v>
      </c>
      <c r="AV28" s="5">
        <f t="shared" si="149"/>
        <v>1.638521466147624E-5</v>
      </c>
      <c r="AW28" s="5">
        <f t="shared" si="150"/>
        <v>4.7092886795322499E-8</v>
      </c>
      <c r="AX28" s="5">
        <f t="shared" si="151"/>
        <v>3.5331240551834932E-5</v>
      </c>
      <c r="AY28" s="5">
        <f t="shared" si="152"/>
        <v>3.5089758065485516E-5</v>
      </c>
      <c r="AZ28" s="5">
        <f t="shared" si="153"/>
        <v>1.7424963033605665E-5</v>
      </c>
      <c r="BA28" s="5">
        <f t="shared" si="154"/>
        <v>5.7686222127053369E-6</v>
      </c>
      <c r="BB28" s="5">
        <f t="shared" si="155"/>
        <v>1.4322986870362194E-6</v>
      </c>
      <c r="BC28" s="5">
        <f t="shared" si="156"/>
        <v>2.8450183815016548E-7</v>
      </c>
      <c r="BD28" s="5">
        <f t="shared" si="157"/>
        <v>2.3989722370157464E-4</v>
      </c>
      <c r="BE28" s="5">
        <f t="shared" si="158"/>
        <v>1.7314195619578499E-4</v>
      </c>
      <c r="BF28" s="5">
        <f t="shared" si="159"/>
        <v>6.2481208687506702E-5</v>
      </c>
      <c r="BG28" s="5">
        <f t="shared" si="160"/>
        <v>1.5031601909504134E-5</v>
      </c>
      <c r="BH28" s="5">
        <f t="shared" si="161"/>
        <v>2.7122041255940129E-6</v>
      </c>
      <c r="BI28" s="5">
        <f t="shared" si="162"/>
        <v>3.9149792620509084E-7</v>
      </c>
      <c r="BJ28" s="8">
        <f t="shared" si="163"/>
        <v>0.25764775772323256</v>
      </c>
      <c r="BK28" s="8">
        <f t="shared" si="164"/>
        <v>0.33407314508504016</v>
      </c>
      <c r="BL28" s="8">
        <f t="shared" si="165"/>
        <v>0.37883743027564787</v>
      </c>
      <c r="BM28" s="8">
        <f t="shared" si="166"/>
        <v>0.24662428460544369</v>
      </c>
      <c r="BN28" s="8">
        <f t="shared" si="167"/>
        <v>0.75328510948169114</v>
      </c>
    </row>
    <row r="29" spans="1:66" x14ac:dyDescent="0.25">
      <c r="A29" t="s">
        <v>122</v>
      </c>
      <c r="B29" t="s">
        <v>144</v>
      </c>
      <c r="C29" t="s">
        <v>125</v>
      </c>
      <c r="D29" s="11">
        <v>44230</v>
      </c>
      <c r="E29">
        <f>VLOOKUP(A29,home!$A$2:$E$405,3,FALSE)</f>
        <v>1.26111111111111</v>
      </c>
      <c r="F29">
        <f>VLOOKUP(B29,home!$B$2:$E$405,3,FALSE)</f>
        <v>1.1200000000000001</v>
      </c>
      <c r="G29">
        <f>VLOOKUP(C29,away!$B$2:$E$405,4,FALSE)</f>
        <v>0.94</v>
      </c>
      <c r="H29">
        <f>VLOOKUP(A29,away!$A$2:$E$405,3,FALSE)</f>
        <v>1.0981481481481501</v>
      </c>
      <c r="I29">
        <f>VLOOKUP(C29,away!$B$2:$E$405,3,FALSE)</f>
        <v>1.01</v>
      </c>
      <c r="J29">
        <f>VLOOKUP(B29,home!$B$2:$E$405,4,FALSE)</f>
        <v>1.61</v>
      </c>
      <c r="K29" s="3">
        <f t="shared" si="112"/>
        <v>1.3276977777777765</v>
      </c>
      <c r="L29" s="3">
        <f t="shared" si="113"/>
        <v>1.7856987037037069</v>
      </c>
      <c r="M29" s="5">
        <f t="shared" si="114"/>
        <v>4.4449725990630455E-2</v>
      </c>
      <c r="N29" s="5">
        <f t="shared" si="115"/>
        <v>5.9015802420591137E-2</v>
      </c>
      <c r="O29" s="5">
        <f t="shared" si="116"/>
        <v>7.9373818081453773E-2</v>
      </c>
      <c r="P29" s="5">
        <f t="shared" si="117"/>
        <v>0.10538444188048368</v>
      </c>
      <c r="Q29" s="5">
        <f t="shared" si="118"/>
        <v>3.917757486379559E-2</v>
      </c>
      <c r="R29" s="5">
        <f t="shared" si="119"/>
        <v>7.0868862028032942E-2</v>
      </c>
      <c r="S29" s="5">
        <f t="shared" si="120"/>
        <v>6.2463155525424661E-2</v>
      </c>
      <c r="T29" s="5">
        <f t="shared" si="121"/>
        <v>6.9959344648534705E-2</v>
      </c>
      <c r="U29" s="5">
        <f t="shared" si="122"/>
        <v>9.4092430628259199E-2</v>
      </c>
      <c r="V29" s="5">
        <f t="shared" si="123"/>
        <v>1.645465657220694E-2</v>
      </c>
      <c r="W29" s="5">
        <f t="shared" si="124"/>
        <v>1.7338659695127958E-2</v>
      </c>
      <c r="X29" s="5">
        <f t="shared" si="125"/>
        <v>3.0961622141549704E-2</v>
      </c>
      <c r="Y29" s="5">
        <f t="shared" si="126"/>
        <v>2.7644064261364659E-2</v>
      </c>
      <c r="Z29" s="5">
        <f t="shared" si="127"/>
        <v>4.2183478352138405E-2</v>
      </c>
      <c r="AA29" s="5">
        <f t="shared" si="128"/>
        <v>5.6006910467071111E-2</v>
      </c>
      <c r="AB29" s="5">
        <f t="shared" si="129"/>
        <v>3.71801252836646E-2</v>
      </c>
      <c r="AC29" s="5">
        <f t="shared" si="130"/>
        <v>2.4382388762680222E-3</v>
      </c>
      <c r="AD29" s="5">
        <f t="shared" si="131"/>
        <v>5.7551249867166211E-3</v>
      </c>
      <c r="AE29" s="5">
        <f t="shared" si="132"/>
        <v>1.0276919228432683E-2</v>
      </c>
      <c r="AF29" s="5">
        <f t="shared" si="133"/>
        <v>9.1757406721399738E-3</v>
      </c>
      <c r="AG29" s="5">
        <f t="shared" si="134"/>
        <v>5.4617027412539078E-3</v>
      </c>
      <c r="AH29" s="5">
        <f t="shared" si="135"/>
        <v>1.8831745652781739E-2</v>
      </c>
      <c r="AI29" s="5">
        <f t="shared" si="136"/>
        <v>2.5002866854874625E-2</v>
      </c>
      <c r="AJ29" s="5">
        <f t="shared" si="137"/>
        <v>1.659812538064533E-2</v>
      </c>
      <c r="AK29" s="5">
        <f t="shared" si="138"/>
        <v>7.3457647277199055E-3</v>
      </c>
      <c r="AL29" s="5">
        <f t="shared" si="139"/>
        <v>2.3122972069701065E-4</v>
      </c>
      <c r="AM29" s="5">
        <f t="shared" si="140"/>
        <v>1.5282133311394033E-3</v>
      </c>
      <c r="AN29" s="5">
        <f t="shared" si="141"/>
        <v>2.728928564398356E-3</v>
      </c>
      <c r="AO29" s="5">
        <f t="shared" si="142"/>
        <v>2.4365220999730819E-3</v>
      </c>
      <c r="AP29" s="5">
        <f t="shared" si="143"/>
        <v>1.4502981184891213E-3</v>
      </c>
      <c r="AQ29" s="5">
        <f t="shared" si="144"/>
        <v>6.4744886754248751E-4</v>
      </c>
      <c r="AR29" s="5">
        <f t="shared" si="145"/>
        <v>6.725564760130056E-3</v>
      </c>
      <c r="AS29" s="5">
        <f t="shared" si="146"/>
        <v>8.9295173863252007E-3</v>
      </c>
      <c r="AT29" s="5">
        <f t="shared" si="147"/>
        <v>5.9278501952259944E-3</v>
      </c>
      <c r="AU29" s="5">
        <f t="shared" si="148"/>
        <v>2.6234645104003707E-3</v>
      </c>
      <c r="AV29" s="5">
        <f t="shared" si="149"/>
        <v>8.7079200013435824E-4</v>
      </c>
      <c r="AW29" s="5">
        <f t="shared" si="150"/>
        <v>1.5228199773736815E-5</v>
      </c>
      <c r="AX29" s="5">
        <f t="shared" si="151"/>
        <v>3.3816757395402624E-4</v>
      </c>
      <c r="AY29" s="5">
        <f t="shared" si="152"/>
        <v>6.0386539844433209E-4</v>
      </c>
      <c r="AZ29" s="5">
        <f t="shared" si="153"/>
        <v>5.3916082960678324E-4</v>
      </c>
      <c r="BA29" s="5">
        <f t="shared" si="154"/>
        <v>3.2092626483888251E-4</v>
      </c>
      <c r="BB29" s="5">
        <f t="shared" si="155"/>
        <v>1.432694037768163E-4</v>
      </c>
      <c r="BC29" s="5">
        <f t="shared" si="156"/>
        <v>5.1167197720932786E-5</v>
      </c>
      <c r="BD29" s="5">
        <f t="shared" si="157"/>
        <v>2.0016387123065944E-3</v>
      </c>
      <c r="BE29" s="5">
        <f t="shared" si="158"/>
        <v>2.6575712702434358E-3</v>
      </c>
      <c r="BF29" s="5">
        <f t="shared" si="159"/>
        <v>1.7642257348941363E-3</v>
      </c>
      <c r="BG29" s="5">
        <f t="shared" si="160"/>
        <v>7.807861959057698E-4</v>
      </c>
      <c r="BH29" s="5">
        <f t="shared" si="161"/>
        <v>2.5916202430591347E-4</v>
      </c>
      <c r="BI29" s="5">
        <f t="shared" si="162"/>
        <v>6.8817768751070317E-5</v>
      </c>
      <c r="BJ29" s="8">
        <f t="shared" si="163"/>
        <v>0.28555452330939118</v>
      </c>
      <c r="BK29" s="8">
        <f t="shared" si="164"/>
        <v>0.2320253139641551</v>
      </c>
      <c r="BL29" s="8">
        <f t="shared" si="165"/>
        <v>0.43791003966312603</v>
      </c>
      <c r="BM29" s="8">
        <f t="shared" si="166"/>
        <v>0.59881449282515276</v>
      </c>
      <c r="BN29" s="8">
        <f t="shared" si="167"/>
        <v>0.39827022526498757</v>
      </c>
    </row>
    <row r="30" spans="1:66" x14ac:dyDescent="0.25">
      <c r="A30" t="s">
        <v>122</v>
      </c>
      <c r="B30" t="s">
        <v>140</v>
      </c>
      <c r="C30" t="s">
        <v>132</v>
      </c>
      <c r="D30" s="11">
        <v>44230</v>
      </c>
      <c r="E30">
        <f>VLOOKUP(A30,home!$A$2:$E$405,3,FALSE)</f>
        <v>1.26111111111111</v>
      </c>
      <c r="F30">
        <f>VLOOKUP(B30,home!$B$2:$E$405,3,FALSE)</f>
        <v>1.19</v>
      </c>
      <c r="G30">
        <f>VLOOKUP(C30,away!$B$2:$E$405,4,FALSE)</f>
        <v>1.1000000000000001</v>
      </c>
      <c r="H30">
        <f>VLOOKUP(A30,away!$A$2:$E$405,3,FALSE)</f>
        <v>1.0981481481481501</v>
      </c>
      <c r="I30">
        <f>VLOOKUP(C30,away!$B$2:$E$405,3,FALSE)</f>
        <v>1.03</v>
      </c>
      <c r="J30">
        <f>VLOOKUP(B30,home!$B$2:$E$405,4,FALSE)</f>
        <v>0.62</v>
      </c>
      <c r="K30" s="3">
        <f t="shared" si="112"/>
        <v>1.6507944444444429</v>
      </c>
      <c r="L30" s="3">
        <f t="shared" si="113"/>
        <v>0.70127740740740863</v>
      </c>
      <c r="M30" s="5">
        <f t="shared" si="114"/>
        <v>9.5171775988321869E-2</v>
      </c>
      <c r="N30" s="5">
        <f t="shared" si="115"/>
        <v>0.15710903906943274</v>
      </c>
      <c r="O30" s="5">
        <f t="shared" si="116"/>
        <v>6.6741816323449013E-2</v>
      </c>
      <c r="P30" s="5">
        <f t="shared" si="117"/>
        <v>0.11017701959888106</v>
      </c>
      <c r="Q30" s="5">
        <f t="shared" si="118"/>
        <v>0.12967736443391228</v>
      </c>
      <c r="R30" s="5">
        <f t="shared" si="119"/>
        <v>2.3402263958484895E-2</v>
      </c>
      <c r="S30" s="5">
        <f t="shared" si="120"/>
        <v>3.1887015666235308E-2</v>
      </c>
      <c r="T30" s="5">
        <f t="shared" si="121"/>
        <v>9.0939805929639697E-2</v>
      </c>
      <c r="U30" s="5">
        <f t="shared" si="122"/>
        <v>3.8632327330089276E-2</v>
      </c>
      <c r="V30" s="5">
        <f t="shared" si="123"/>
        <v>4.1016085721788031E-3</v>
      </c>
      <c r="W30" s="5">
        <f t="shared" si="124"/>
        <v>7.1356890925899918E-2</v>
      </c>
      <c r="X30" s="5">
        <f t="shared" si="125"/>
        <v>5.0040975469168338E-2</v>
      </c>
      <c r="Y30" s="5">
        <f t="shared" si="126"/>
        <v>1.7546302770578052E-2</v>
      </c>
      <c r="Z30" s="5">
        <f t="shared" si="127"/>
        <v>5.4704929987567097E-3</v>
      </c>
      <c r="AA30" s="5">
        <f t="shared" si="128"/>
        <v>9.0306594507197965E-3</v>
      </c>
      <c r="AB30" s="5">
        <f t="shared" si="129"/>
        <v>7.4538812254589743E-3</v>
      </c>
      <c r="AC30" s="5">
        <f t="shared" si="130"/>
        <v>2.9676800405834984E-4</v>
      </c>
      <c r="AD30" s="5">
        <f t="shared" si="131"/>
        <v>2.944888977832592E-2</v>
      </c>
      <c r="AE30" s="5">
        <f t="shared" si="132"/>
        <v>2.0651841074770937E-2</v>
      </c>
      <c r="AF30" s="5">
        <f t="shared" si="133"/>
        <v>7.2413347835525972E-3</v>
      </c>
      <c r="AG30" s="5">
        <f t="shared" si="134"/>
        <v>1.6927281610596182E-3</v>
      </c>
      <c r="AH30" s="5">
        <f t="shared" si="135"/>
        <v>9.5908328685212138E-4</v>
      </c>
      <c r="AI30" s="5">
        <f t="shared" si="136"/>
        <v>1.5832493616949976E-3</v>
      </c>
      <c r="AJ30" s="5">
        <f t="shared" si="137"/>
        <v>1.3068096252281567E-3</v>
      </c>
      <c r="AK30" s="5">
        <f t="shared" si="138"/>
        <v>7.1909135642438842E-4</v>
      </c>
      <c r="AL30" s="5">
        <f t="shared" si="139"/>
        <v>1.3742315454308518E-5</v>
      </c>
      <c r="AM30" s="5">
        <f t="shared" si="140"/>
        <v>9.7228127282234234E-3</v>
      </c>
      <c r="AN30" s="5">
        <f t="shared" si="141"/>
        <v>6.818388902756275E-3</v>
      </c>
      <c r="AO30" s="5">
        <f t="shared" si="142"/>
        <v>2.390791046210183E-3</v>
      </c>
      <c r="AP30" s="5">
        <f t="shared" si="143"/>
        <v>5.5886924884637453E-4</v>
      </c>
      <c r="AQ30" s="5">
        <f t="shared" si="144"/>
        <v>9.7980594477677839E-5</v>
      </c>
      <c r="AR30" s="5">
        <f t="shared" si="145"/>
        <v>1.3451668817828638E-4</v>
      </c>
      <c r="AS30" s="5">
        <f t="shared" si="146"/>
        <v>2.2205940152978057E-4</v>
      </c>
      <c r="AT30" s="5">
        <f t="shared" si="147"/>
        <v>1.8328721319100987E-4</v>
      </c>
      <c r="AU30" s="5">
        <f t="shared" si="148"/>
        <v>1.0085650442447442E-4</v>
      </c>
      <c r="AV30" s="5">
        <f t="shared" si="149"/>
        <v>4.1623339297502188E-5</v>
      </c>
      <c r="AW30" s="5">
        <f t="shared" si="150"/>
        <v>4.4191654260594363E-7</v>
      </c>
      <c r="AX30" s="5">
        <f t="shared" si="151"/>
        <v>2.6750608726874921E-3</v>
      </c>
      <c r="AY30" s="5">
        <f t="shared" si="152"/>
        <v>1.8759597534552845E-3</v>
      </c>
      <c r="AZ30" s="5">
        <f t="shared" si="153"/>
        <v>6.5778409615188172E-4</v>
      </c>
      <c r="BA30" s="5">
        <f t="shared" si="154"/>
        <v>1.5376304186107243E-4</v>
      </c>
      <c r="BB30" s="5">
        <f t="shared" si="155"/>
        <v>2.6957636837852424E-5</v>
      </c>
      <c r="BC30" s="5">
        <f t="shared" si="156"/>
        <v>3.7809563342959212E-6</v>
      </c>
      <c r="BD30" s="5">
        <f t="shared" si="157"/>
        <v>1.572225238978324E-5</v>
      </c>
      <c r="BE30" s="5">
        <f t="shared" si="158"/>
        <v>2.5954206899207533E-5</v>
      </c>
      <c r="BF30" s="5">
        <f t="shared" si="159"/>
        <v>2.142253027958672E-5</v>
      </c>
      <c r="BG30" s="5">
        <f t="shared" si="160"/>
        <v>1.1788064657161537E-5</v>
      </c>
      <c r="BH30" s="5">
        <f t="shared" si="161"/>
        <v>4.864917911698538E-6</v>
      </c>
      <c r="BI30" s="5">
        <f t="shared" si="162"/>
        <v>1.6061958922620397E-6</v>
      </c>
      <c r="BJ30" s="8">
        <f t="shared" si="163"/>
        <v>0.60068732127418201</v>
      </c>
      <c r="BK30" s="8">
        <f t="shared" si="164"/>
        <v>0.24352388989858498</v>
      </c>
      <c r="BL30" s="8">
        <f t="shared" si="165"/>
        <v>0.15059288323305239</v>
      </c>
      <c r="BM30" s="8">
        <f t="shared" si="166"/>
        <v>0.41611979019518158</v>
      </c>
      <c r="BN30" s="8">
        <f t="shared" si="167"/>
        <v>0.58227927937248181</v>
      </c>
    </row>
    <row r="31" spans="1:66" x14ac:dyDescent="0.25">
      <c r="A31" t="s">
        <v>122</v>
      </c>
      <c r="B31" t="s">
        <v>141</v>
      </c>
      <c r="C31" t="s">
        <v>131</v>
      </c>
      <c r="D31" s="11">
        <v>44230</v>
      </c>
      <c r="E31">
        <f>VLOOKUP(A31,home!$A$2:$E$405,3,FALSE)</f>
        <v>1.26111111111111</v>
      </c>
      <c r="F31">
        <f>VLOOKUP(B31,home!$B$2:$E$405,3,FALSE)</f>
        <v>0.9</v>
      </c>
      <c r="G31">
        <f>VLOOKUP(C31,away!$B$2:$E$405,4,FALSE)</f>
        <v>0.87</v>
      </c>
      <c r="H31">
        <f>VLOOKUP(A31,away!$A$2:$E$405,3,FALSE)</f>
        <v>1.0981481481481501</v>
      </c>
      <c r="I31">
        <f>VLOOKUP(C31,away!$B$2:$E$405,3,FALSE)</f>
        <v>0.9</v>
      </c>
      <c r="J31">
        <f>VLOOKUP(B31,home!$B$2:$E$405,4,FALSE)</f>
        <v>0.79</v>
      </c>
      <c r="K31" s="3">
        <f t="shared" si="112"/>
        <v>0.98744999999999905</v>
      </c>
      <c r="L31" s="3">
        <f t="shared" si="113"/>
        <v>0.78078333333333472</v>
      </c>
      <c r="M31" s="5">
        <f t="shared" si="114"/>
        <v>0.17063417640969705</v>
      </c>
      <c r="N31" s="5">
        <f t="shared" si="115"/>
        <v>0.16849271749575517</v>
      </c>
      <c r="O31" s="5">
        <f t="shared" si="116"/>
        <v>0.13322832103775153</v>
      </c>
      <c r="P31" s="5">
        <f t="shared" si="117"/>
        <v>0.13155630560872761</v>
      </c>
      <c r="Q31" s="5">
        <f t="shared" si="118"/>
        <v>8.3189066945591653E-2</v>
      </c>
      <c r="R31" s="5">
        <f t="shared" si="119"/>
        <v>5.2011226297129634E-2</v>
      </c>
      <c r="S31" s="5">
        <f t="shared" si="120"/>
        <v>2.5356968207620723E-2</v>
      </c>
      <c r="T31" s="5">
        <f t="shared" si="121"/>
        <v>6.4952636986668977E-2</v>
      </c>
      <c r="U31" s="5">
        <f t="shared" si="122"/>
        <v>5.1358485407100606E-2</v>
      </c>
      <c r="V31" s="5">
        <f t="shared" si="123"/>
        <v>2.1722032798289774E-3</v>
      </c>
      <c r="W31" s="5">
        <f t="shared" si="124"/>
        <v>2.7381681385141465E-2</v>
      </c>
      <c r="X31" s="5">
        <f t="shared" si="125"/>
        <v>2.1379160464162075E-2</v>
      </c>
      <c r="Y31" s="5">
        <f t="shared" si="126"/>
        <v>8.3462460855383523E-3</v>
      </c>
      <c r="Z31" s="5">
        <f t="shared" si="127"/>
        <v>1.3536499546342425E-2</v>
      </c>
      <c r="AA31" s="5">
        <f t="shared" si="128"/>
        <v>1.3366616477035815E-2</v>
      </c>
      <c r="AB31" s="5">
        <f t="shared" si="129"/>
        <v>6.5994327201245014E-3</v>
      </c>
      <c r="AC31" s="5">
        <f t="shared" si="130"/>
        <v>1.0467094156423833E-4</v>
      </c>
      <c r="AD31" s="5">
        <f t="shared" si="131"/>
        <v>6.7595103209394771E-3</v>
      </c>
      <c r="AE31" s="5">
        <f t="shared" si="132"/>
        <v>5.2777130000842042E-3</v>
      </c>
      <c r="AF31" s="5">
        <f t="shared" si="133"/>
        <v>2.0603751742912092E-3</v>
      </c>
      <c r="AG31" s="5">
        <f t="shared" si="134"/>
        <v>5.362355321667804E-4</v>
      </c>
      <c r="AH31" s="5">
        <f t="shared" si="135"/>
        <v>2.6422683093646026E-3</v>
      </c>
      <c r="AI31" s="5">
        <f t="shared" si="136"/>
        <v>2.609107842082074E-3</v>
      </c>
      <c r="AJ31" s="5">
        <f t="shared" si="137"/>
        <v>1.288181769331971E-3</v>
      </c>
      <c r="AK31" s="5">
        <f t="shared" si="138"/>
        <v>4.240050293756178E-4</v>
      </c>
      <c r="AL31" s="5">
        <f t="shared" si="139"/>
        <v>3.2279869523244394E-6</v>
      </c>
      <c r="AM31" s="5">
        <f t="shared" si="140"/>
        <v>1.3349356932823365E-3</v>
      </c>
      <c r="AN31" s="5">
        <f t="shared" si="141"/>
        <v>1.0422955403866286E-3</v>
      </c>
      <c r="AO31" s="5">
        <f t="shared" si="142"/>
        <v>4.0690349317077062E-4</v>
      </c>
      <c r="AP31" s="5">
        <f t="shared" si="143"/>
        <v>1.0590115524761738E-4</v>
      </c>
      <c r="AQ31" s="5">
        <f t="shared" si="144"/>
        <v>2.0671464249521414E-5</v>
      </c>
      <c r="AR31" s="5">
        <f t="shared" si="145"/>
        <v>4.1260781162934604E-4</v>
      </c>
      <c r="AS31" s="5">
        <f t="shared" si="146"/>
        <v>4.074295835933973E-4</v>
      </c>
      <c r="AT31" s="5">
        <f t="shared" si="147"/>
        <v>2.011581711596499E-4</v>
      </c>
      <c r="AU31" s="5">
        <f t="shared" si="148"/>
        <v>6.6211212037198706E-5</v>
      </c>
      <c r="AV31" s="5">
        <f t="shared" si="149"/>
        <v>1.6345065331532946E-5</v>
      </c>
      <c r="AW31" s="5">
        <f t="shared" si="150"/>
        <v>6.9131330958731915E-8</v>
      </c>
      <c r="AX31" s="5">
        <f t="shared" si="151"/>
        <v>2.196970417219402E-4</v>
      </c>
      <c r="AY31" s="5">
        <f t="shared" si="152"/>
        <v>1.7153578855912919E-4</v>
      </c>
      <c r="AZ31" s="5">
        <f t="shared" si="153"/>
        <v>6.6966142388579479E-5</v>
      </c>
      <c r="BA31" s="5">
        <f t="shared" si="154"/>
        <v>1.7428682624876607E-5</v>
      </c>
      <c r="BB31" s="5">
        <f t="shared" si="155"/>
        <v>3.4020062288649819E-6</v>
      </c>
      <c r="BC31" s="5">
        <f t="shared" si="156"/>
        <v>5.3124595267879381E-7</v>
      </c>
      <c r="BD31" s="5">
        <f t="shared" si="157"/>
        <v>5.369288375388889E-5</v>
      </c>
      <c r="BE31" s="5">
        <f t="shared" si="158"/>
        <v>5.3019038062777527E-5</v>
      </c>
      <c r="BF31" s="5">
        <f t="shared" si="159"/>
        <v>2.617682456754481E-5</v>
      </c>
      <c r="BG31" s="5">
        <f t="shared" si="160"/>
        <v>8.6161018064073665E-6</v>
      </c>
      <c r="BH31" s="5">
        <f t="shared" si="161"/>
        <v>2.1269924321842362E-6</v>
      </c>
      <c r="BI31" s="5">
        <f t="shared" si="162"/>
        <v>4.2005973543206447E-7</v>
      </c>
      <c r="BJ31" s="8">
        <f t="shared" si="163"/>
        <v>0.39176561164415236</v>
      </c>
      <c r="BK31" s="8">
        <f t="shared" si="164"/>
        <v>0.3299990882229501</v>
      </c>
      <c r="BL31" s="8">
        <f t="shared" si="165"/>
        <v>0.2647754486334058</v>
      </c>
      <c r="BM31" s="8">
        <f t="shared" si="166"/>
        <v>0.26079336759496979</v>
      </c>
      <c r="BN31" s="8">
        <f t="shared" si="167"/>
        <v>0.73911181379465274</v>
      </c>
    </row>
    <row r="32" spans="1:66" x14ac:dyDescent="0.25">
      <c r="A32" t="s">
        <v>122</v>
      </c>
      <c r="B32" t="s">
        <v>142</v>
      </c>
      <c r="C32" t="s">
        <v>139</v>
      </c>
      <c r="D32" s="11">
        <v>44230</v>
      </c>
      <c r="E32">
        <f>VLOOKUP(A32,home!$A$2:$E$405,3,FALSE)</f>
        <v>1.26111111111111</v>
      </c>
      <c r="F32">
        <f>VLOOKUP(B32,home!$B$2:$E$405,3,FALSE)</f>
        <v>1.08</v>
      </c>
      <c r="G32">
        <f>VLOOKUP(C32,away!$B$2:$E$405,4,FALSE)</f>
        <v>0.87</v>
      </c>
      <c r="H32">
        <f>VLOOKUP(A32,away!$A$2:$E$405,3,FALSE)</f>
        <v>1.0981481481481501</v>
      </c>
      <c r="I32">
        <f>VLOOKUP(C32,away!$B$2:$E$405,3,FALSE)</f>
        <v>1.05</v>
      </c>
      <c r="J32">
        <f>VLOOKUP(B32,home!$B$2:$E$405,4,FALSE)</f>
        <v>0.91</v>
      </c>
      <c r="K32" s="3">
        <f t="shared" si="112"/>
        <v>1.184939999999999</v>
      </c>
      <c r="L32" s="3">
        <f t="shared" si="113"/>
        <v>1.0492805555555575</v>
      </c>
      <c r="M32" s="5">
        <f t="shared" si="114"/>
        <v>0.10707555678343261</v>
      </c>
      <c r="N32" s="5">
        <f t="shared" si="115"/>
        <v>0.12687811025496051</v>
      </c>
      <c r="O32" s="5">
        <f t="shared" si="116"/>
        <v>0.11235229970814081</v>
      </c>
      <c r="P32" s="5">
        <f t="shared" si="117"/>
        <v>0.13313073401616426</v>
      </c>
      <c r="Q32" s="5">
        <f t="shared" si="118"/>
        <v>7.5171473982756407E-2</v>
      </c>
      <c r="R32" s="5">
        <f t="shared" si="119"/>
        <v>5.8944541727851241E-2</v>
      </c>
      <c r="S32" s="5">
        <f t="shared" si="120"/>
        <v>4.138150870307921E-2</v>
      </c>
      <c r="T32" s="5">
        <f t="shared" si="121"/>
        <v>7.8875965982556778E-2</v>
      </c>
      <c r="U32" s="5">
        <f t="shared" si="122"/>
        <v>6.9845745274999982E-2</v>
      </c>
      <c r="V32" s="5">
        <f t="shared" si="123"/>
        <v>5.7167841660734397E-3</v>
      </c>
      <c r="W32" s="5">
        <f t="shared" si="124"/>
        <v>2.9691228793709095E-2</v>
      </c>
      <c r="X32" s="5">
        <f t="shared" si="125"/>
        <v>3.1154429043790247E-2</v>
      </c>
      <c r="Y32" s="5">
        <f t="shared" si="126"/>
        <v>1.6344868307542209E-2</v>
      </c>
      <c r="Z32" s="5">
        <f t="shared" si="127"/>
        <v>2.0616453830389167E-2</v>
      </c>
      <c r="AA32" s="5">
        <f t="shared" si="128"/>
        <v>2.442926080178132E-2</v>
      </c>
      <c r="AB32" s="5">
        <f t="shared" si="129"/>
        <v>1.4473604147231367E-2</v>
      </c>
      <c r="AC32" s="5">
        <f t="shared" si="130"/>
        <v>4.4424218695675137E-4</v>
      </c>
      <c r="AD32" s="5">
        <f t="shared" si="131"/>
        <v>8.795581161704407E-3</v>
      </c>
      <c r="AE32" s="5">
        <f t="shared" si="132"/>
        <v>9.2290322877871967E-3</v>
      </c>
      <c r="AF32" s="5">
        <f t="shared" si="133"/>
        <v>4.8419220630847633E-3</v>
      </c>
      <c r="AG32" s="5">
        <f t="shared" si="134"/>
        <v>1.6935115574367643E-3</v>
      </c>
      <c r="AH32" s="5">
        <f t="shared" si="135"/>
        <v>5.408111032184062E-3</v>
      </c>
      <c r="AI32" s="5">
        <f t="shared" si="136"/>
        <v>6.4082870864761764E-3</v>
      </c>
      <c r="AJ32" s="5">
        <f t="shared" si="137"/>
        <v>3.7967178501245378E-3</v>
      </c>
      <c r="AK32" s="5">
        <f t="shared" si="138"/>
        <v>1.4996276164421884E-3</v>
      </c>
      <c r="AL32" s="5">
        <f t="shared" si="139"/>
        <v>2.2093665522605721E-5</v>
      </c>
      <c r="AM32" s="5">
        <f t="shared" si="140"/>
        <v>2.0844471883500028E-3</v>
      </c>
      <c r="AN32" s="5">
        <f t="shared" si="141"/>
        <v>2.1871699038181107E-3</v>
      </c>
      <c r="AO32" s="5">
        <f t="shared" si="142"/>
        <v>1.147477425886331E-3</v>
      </c>
      <c r="AP32" s="5">
        <f t="shared" si="143"/>
        <v>4.0134191697382358E-4</v>
      </c>
      <c r="AQ32" s="5">
        <f t="shared" si="144"/>
        <v>1.0528006740250652E-4</v>
      </c>
      <c r="AR32" s="5">
        <f t="shared" si="145"/>
        <v>1.1349251496712467E-3</v>
      </c>
      <c r="AS32" s="5">
        <f t="shared" si="146"/>
        <v>1.3448182068514459E-3</v>
      </c>
      <c r="AT32" s="5">
        <f t="shared" si="147"/>
        <v>7.9676444301327552E-4</v>
      </c>
      <c r="AU32" s="5">
        <f t="shared" si="148"/>
        <v>3.1470601970138326E-4</v>
      </c>
      <c r="AV32" s="5">
        <f t="shared" si="149"/>
        <v>9.3226937746239199E-5</v>
      </c>
      <c r="AW32" s="5">
        <f t="shared" si="150"/>
        <v>7.6305046135713103E-7</v>
      </c>
      <c r="AX32" s="5">
        <f t="shared" si="151"/>
        <v>4.1165747522724135E-4</v>
      </c>
      <c r="AY32" s="5">
        <f t="shared" si="152"/>
        <v>4.3194418430503794E-4</v>
      </c>
      <c r="AZ32" s="5">
        <f t="shared" si="153"/>
        <v>2.2661531683829114E-4</v>
      </c>
      <c r="BA32" s="5">
        <f t="shared" si="154"/>
        <v>7.9261015183160283E-5</v>
      </c>
      <c r="BB32" s="5">
        <f t="shared" si="155"/>
        <v>2.0791760511320977E-5</v>
      </c>
      <c r="BC32" s="5">
        <f t="shared" si="156"/>
        <v>4.3632780040593961E-6</v>
      </c>
      <c r="BD32" s="5">
        <f t="shared" si="157"/>
        <v>1.9847581526016993E-4</v>
      </c>
      <c r="BE32" s="5">
        <f t="shared" si="158"/>
        <v>2.3518193253438556E-4</v>
      </c>
      <c r="BF32" s="5">
        <f t="shared" si="159"/>
        <v>1.3933823956864731E-4</v>
      </c>
      <c r="BG32" s="5">
        <f t="shared" si="160"/>
        <v>5.5035817864824257E-5</v>
      </c>
      <c r="BH32" s="5">
        <f t="shared" si="161"/>
        <v>1.6303535505186201E-5</v>
      </c>
      <c r="BI32" s="5">
        <f t="shared" si="162"/>
        <v>3.863742272303065E-6</v>
      </c>
      <c r="BJ32" s="8">
        <f t="shared" si="163"/>
        <v>0.3897764729678283</v>
      </c>
      <c r="BK32" s="8">
        <f t="shared" si="164"/>
        <v>0.28820286370553394</v>
      </c>
      <c r="BL32" s="8">
        <f t="shared" si="165"/>
        <v>0.30149083508522079</v>
      </c>
      <c r="BM32" s="8">
        <f t="shared" si="166"/>
        <v>0.38610272798182271</v>
      </c>
      <c r="BN32" s="8">
        <f t="shared" si="167"/>
        <v>0.61355271647330578</v>
      </c>
    </row>
    <row r="33" spans="1:66" x14ac:dyDescent="0.25">
      <c r="A33" t="s">
        <v>145</v>
      </c>
      <c r="B33" t="s">
        <v>349</v>
      </c>
      <c r="C33" t="s">
        <v>434</v>
      </c>
      <c r="D33" s="11">
        <v>44230</v>
      </c>
      <c r="E33">
        <f>VLOOKUP(A33,home!$A$2:$E$405,3,FALSE)</f>
        <v>1.4166666666666701</v>
      </c>
      <c r="F33">
        <f>VLOOKUP(B33,home!$B$2:$E$405,3,FALSE)</f>
        <v>0.78</v>
      </c>
      <c r="G33">
        <f>VLOOKUP(C33,away!$B$2:$E$405,4,FALSE)</f>
        <v>1.04</v>
      </c>
      <c r="H33">
        <f>VLOOKUP(A33,away!$A$2:$E$405,3,FALSE)</f>
        <v>1.22619047619048</v>
      </c>
      <c r="I33">
        <f>VLOOKUP(C33,away!$B$2:$E$405,3,FALSE)</f>
        <v>0.59</v>
      </c>
      <c r="J33">
        <f>VLOOKUP(B33,home!$B$2:$E$405,4,FALSE)</f>
        <v>1.0900000000000001</v>
      </c>
      <c r="K33" s="3">
        <f t="shared" si="112"/>
        <v>1.1492000000000029</v>
      </c>
      <c r="L33" s="3">
        <f t="shared" si="113"/>
        <v>0.78856309523809776</v>
      </c>
      <c r="M33" s="5">
        <f t="shared" si="114"/>
        <v>0.14402576162430181</v>
      </c>
      <c r="N33" s="5">
        <f t="shared" si="115"/>
        <v>0.16551440525864808</v>
      </c>
      <c r="O33" s="5">
        <f t="shared" si="116"/>
        <v>0.1135734003804839</v>
      </c>
      <c r="P33" s="5">
        <f t="shared" si="117"/>
        <v>0.13051855171725243</v>
      </c>
      <c r="Q33" s="5">
        <f t="shared" si="118"/>
        <v>9.5104577261619416E-2</v>
      </c>
      <c r="R33" s="5">
        <f t="shared" si="119"/>
        <v>4.4779896070375053E-2</v>
      </c>
      <c r="S33" s="5">
        <f t="shared" si="120"/>
        <v>2.9569523101717652E-2</v>
      </c>
      <c r="T33" s="5">
        <f t="shared" si="121"/>
        <v>7.4995959816733432E-2</v>
      </c>
      <c r="U33" s="5">
        <f t="shared" si="122"/>
        <v>5.1461056564075146E-2</v>
      </c>
      <c r="V33" s="5">
        <f t="shared" si="123"/>
        <v>2.9773773237051411E-3</v>
      </c>
      <c r="W33" s="5">
        <f t="shared" si="124"/>
        <v>3.6431393396351104E-2</v>
      </c>
      <c r="X33" s="5">
        <f t="shared" si="125"/>
        <v>2.8728452340463423E-2</v>
      </c>
      <c r="Y33" s="5">
        <f t="shared" si="126"/>
        <v>1.1327098649498003E-2</v>
      </c>
      <c r="Z33" s="5">
        <f t="shared" si="127"/>
        <v>1.1770591149898429E-2</v>
      </c>
      <c r="AA33" s="5">
        <f t="shared" si="128"/>
        <v>1.352676334946331E-2</v>
      </c>
      <c r="AB33" s="5">
        <f t="shared" si="129"/>
        <v>7.772478220601637E-3</v>
      </c>
      <c r="AC33" s="5">
        <f t="shared" si="130"/>
        <v>1.686343174925685E-4</v>
      </c>
      <c r="AD33" s="5">
        <f t="shared" si="131"/>
        <v>1.0466739322771699E-2</v>
      </c>
      <c r="AE33" s="5">
        <f t="shared" si="132"/>
        <v>8.2536843574151642E-3</v>
      </c>
      <c r="AF33" s="5">
        <f t="shared" si="133"/>
        <v>3.254275442000785E-3</v>
      </c>
      <c r="AG33" s="5">
        <f t="shared" si="134"/>
        <v>8.554005051004893E-4</v>
      </c>
      <c r="AH33" s="5">
        <f t="shared" si="135"/>
        <v>2.3204634474865162E-3</v>
      </c>
      <c r="AI33" s="5">
        <f t="shared" si="136"/>
        <v>2.6666765938515111E-3</v>
      </c>
      <c r="AJ33" s="5">
        <f t="shared" si="137"/>
        <v>1.532272370827082E-3</v>
      </c>
      <c r="AK33" s="5">
        <f t="shared" si="138"/>
        <v>5.8696246951816242E-4</v>
      </c>
      <c r="AL33" s="5">
        <f t="shared" si="139"/>
        <v>6.1127694492242975E-6</v>
      </c>
      <c r="AM33" s="5">
        <f t="shared" si="140"/>
        <v>2.4056753659458495E-3</v>
      </c>
      <c r="AN33" s="5">
        <f t="shared" si="141"/>
        <v>1.8970268127083028E-3</v>
      </c>
      <c r="AO33" s="5">
        <f t="shared" si="142"/>
        <v>7.4796266758946105E-4</v>
      </c>
      <c r="AP33" s="5">
        <f t="shared" si="143"/>
        <v>1.9660525209229664E-4</v>
      </c>
      <c r="AQ33" s="5">
        <f t="shared" si="144"/>
        <v>3.8758911532491974E-5</v>
      </c>
      <c r="AR33" s="5">
        <f t="shared" si="145"/>
        <v>3.6596636770736701E-4</v>
      </c>
      <c r="AS33" s="5">
        <f t="shared" si="146"/>
        <v>4.2056854976930724E-4</v>
      </c>
      <c r="AT33" s="5">
        <f t="shared" si="147"/>
        <v>2.4165868869744454E-4</v>
      </c>
      <c r="AU33" s="5">
        <f t="shared" si="148"/>
        <v>9.2571388350367982E-5</v>
      </c>
      <c r="AV33" s="5">
        <f t="shared" si="149"/>
        <v>2.6595759873060794E-5</v>
      </c>
      <c r="AW33" s="5">
        <f t="shared" si="150"/>
        <v>1.5387482815119181E-7</v>
      </c>
      <c r="AX33" s="5">
        <f t="shared" si="151"/>
        <v>4.6076702175749668E-4</v>
      </c>
      <c r="AY33" s="5">
        <f t="shared" si="152"/>
        <v>3.6334386886073159E-4</v>
      </c>
      <c r="AZ33" s="5">
        <f t="shared" si="153"/>
        <v>1.4325978293230196E-4</v>
      </c>
      <c r="BA33" s="5">
        <f t="shared" si="154"/>
        <v>3.7656459284078021E-5</v>
      </c>
      <c r="BB33" s="5">
        <f t="shared" si="155"/>
        <v>7.4236235221899903E-6</v>
      </c>
      <c r="BC33" s="5">
        <f t="shared" si="156"/>
        <v>1.170799108508098E-6</v>
      </c>
      <c r="BD33" s="5">
        <f t="shared" si="157"/>
        <v>4.8097928612060833E-5</v>
      </c>
      <c r="BE33" s="5">
        <f t="shared" si="158"/>
        <v>5.5274139560980448E-5</v>
      </c>
      <c r="BF33" s="5">
        <f t="shared" si="159"/>
        <v>3.176052059173945E-5</v>
      </c>
      <c r="BG33" s="5">
        <f t="shared" si="160"/>
        <v>1.2166396754675687E-5</v>
      </c>
      <c r="BH33" s="5">
        <f t="shared" si="161"/>
        <v>3.4954057876183344E-6</v>
      </c>
      <c r="BI33" s="5">
        <f t="shared" si="162"/>
        <v>8.0338406622619858E-7</v>
      </c>
      <c r="BJ33" s="8">
        <f t="shared" si="163"/>
        <v>0.44123163691593531</v>
      </c>
      <c r="BK33" s="8">
        <f t="shared" si="164"/>
        <v>0.30762930472277961</v>
      </c>
      <c r="BL33" s="8">
        <f t="shared" si="165"/>
        <v>0.23951892799645313</v>
      </c>
      <c r="BM33" s="8">
        <f t="shared" si="166"/>
        <v>0.30627067847835321</v>
      </c>
      <c r="BN33" s="8">
        <f t="shared" si="167"/>
        <v>0.69351659231268059</v>
      </c>
    </row>
    <row r="34" spans="1:66" x14ac:dyDescent="0.25">
      <c r="A34" t="s">
        <v>145</v>
      </c>
      <c r="B34" t="s">
        <v>388</v>
      </c>
      <c r="C34" t="s">
        <v>389</v>
      </c>
      <c r="D34" s="11">
        <v>44230</v>
      </c>
      <c r="E34">
        <f>VLOOKUP(A34,home!$A$2:$E$405,3,FALSE)</f>
        <v>1.4166666666666701</v>
      </c>
      <c r="F34">
        <f>VLOOKUP(B34,home!$B$2:$E$405,3,FALSE)</f>
        <v>1.19</v>
      </c>
      <c r="G34">
        <f>VLOOKUP(C34,away!$B$2:$E$405,4,FALSE)</f>
        <v>0.74</v>
      </c>
      <c r="H34">
        <f>VLOOKUP(A34,away!$A$2:$E$405,3,FALSE)</f>
        <v>1.22619047619048</v>
      </c>
      <c r="I34">
        <f>VLOOKUP(C34,away!$B$2:$E$405,3,FALSE)</f>
        <v>1</v>
      </c>
      <c r="J34">
        <f>VLOOKUP(B34,home!$B$2:$E$405,4,FALSE)</f>
        <v>1.1599999999999999</v>
      </c>
      <c r="K34" s="3">
        <f t="shared" si="112"/>
        <v>1.2475166666666695</v>
      </c>
      <c r="L34" s="3">
        <f t="shared" si="113"/>
        <v>1.4223809523809567</v>
      </c>
      <c r="M34" s="5">
        <f t="shared" si="114"/>
        <v>6.9259315781085601E-2</v>
      </c>
      <c r="N34" s="5">
        <f t="shared" si="115"/>
        <v>8.6402150758834159E-2</v>
      </c>
      <c r="O34" s="5">
        <f t="shared" si="116"/>
        <v>9.8513131541953958E-2</v>
      </c>
      <c r="P34" s="5">
        <f t="shared" si="117"/>
        <v>0.12289677348411353</v>
      </c>
      <c r="Q34" s="5">
        <f t="shared" si="118"/>
        <v>5.389406155374591E-2</v>
      </c>
      <c r="R34" s="5">
        <f t="shared" si="119"/>
        <v>7.0061600932337487E-2</v>
      </c>
      <c r="S34" s="5">
        <f t="shared" si="120"/>
        <v>5.4518358875161751E-2</v>
      </c>
      <c r="T34" s="5">
        <f t="shared" si="121"/>
        <v>7.6657886600495009E-2</v>
      </c>
      <c r="U34" s="5">
        <f t="shared" si="122"/>
        <v>8.7403014856440073E-2</v>
      </c>
      <c r="V34" s="5">
        <f t="shared" si="123"/>
        <v>1.0748863529675599E-2</v>
      </c>
      <c r="W34" s="5">
        <f t="shared" si="124"/>
        <v>2.2411246674219145E-2</v>
      </c>
      <c r="X34" s="5">
        <f t="shared" si="125"/>
        <v>3.1877330388520378E-2</v>
      </c>
      <c r="Y34" s="5">
        <f t="shared" si="126"/>
        <v>2.2670853778693018E-2</v>
      </c>
      <c r="Z34" s="5">
        <f t="shared" si="127"/>
        <v>3.3218095553157578E-2</v>
      </c>
      <c r="AA34" s="5">
        <f t="shared" si="128"/>
        <v>4.1440127837490057E-2</v>
      </c>
      <c r="AB34" s="5">
        <f t="shared" si="129"/>
        <v>2.5848625073033125E-2</v>
      </c>
      <c r="AC34" s="5">
        <f t="shared" si="130"/>
        <v>1.1920784874932932E-3</v>
      </c>
      <c r="AD34" s="5">
        <f t="shared" si="131"/>
        <v>6.9896009367165831E-3</v>
      </c>
      <c r="AE34" s="5">
        <f t="shared" si="132"/>
        <v>9.9418752371297596E-3</v>
      </c>
      <c r="AF34" s="5">
        <f t="shared" si="133"/>
        <v>7.0705669841206404E-3</v>
      </c>
      <c r="AG34" s="5">
        <f t="shared" si="134"/>
        <v>3.3523466002489564E-3</v>
      </c>
      <c r="AH34" s="5">
        <f t="shared" si="135"/>
        <v>1.1812196597295477E-2</v>
      </c>
      <c r="AI34" s="5">
        <f t="shared" si="136"/>
        <v>1.4735912125069427E-2</v>
      </c>
      <c r="AJ34" s="5">
        <f t="shared" si="137"/>
        <v>9.1916479872797847E-3</v>
      </c>
      <c r="AK34" s="5">
        <f t="shared" si="138"/>
        <v>3.8222446860882277E-3</v>
      </c>
      <c r="AL34" s="5">
        <f t="shared" si="139"/>
        <v>8.4611058137398995E-5</v>
      </c>
      <c r="AM34" s="5">
        <f t="shared" si="140"/>
        <v>1.7439287323805796E-3</v>
      </c>
      <c r="AN34" s="5">
        <f t="shared" si="141"/>
        <v>2.4805310112480036E-3</v>
      </c>
      <c r="AO34" s="5">
        <f t="shared" si="142"/>
        <v>1.7641300310947167E-3</v>
      </c>
      <c r="AP34" s="5">
        <f t="shared" si="143"/>
        <v>8.3642165125078361E-4</v>
      </c>
      <c r="AQ34" s="5">
        <f t="shared" si="144"/>
        <v>2.9742755622453552E-4</v>
      </c>
      <c r="AR34" s="5">
        <f t="shared" si="145"/>
        <v>3.3602886891544439E-3</v>
      </c>
      <c r="AS34" s="5">
        <f t="shared" si="146"/>
        <v>4.1920161445316642E-3</v>
      </c>
      <c r="AT34" s="5">
        <f t="shared" si="147"/>
        <v>2.6148050036195023E-3</v>
      </c>
      <c r="AU34" s="5">
        <f t="shared" si="148"/>
        <v>1.087337607366244E-3</v>
      </c>
      <c r="AV34" s="5">
        <f t="shared" si="149"/>
        <v>3.3911794687071183E-4</v>
      </c>
      <c r="AW34" s="5">
        <f t="shared" si="150"/>
        <v>4.1704883262484851E-6</v>
      </c>
      <c r="AX34" s="5">
        <f t="shared" si="151"/>
        <v>3.6259669318727534E-4</v>
      </c>
      <c r="AY34" s="5">
        <f t="shared" si="152"/>
        <v>5.1575062978590229E-4</v>
      </c>
      <c r="AZ34" s="5">
        <f t="shared" si="153"/>
        <v>3.6679693599297504E-4</v>
      </c>
      <c r="BA34" s="5">
        <f t="shared" si="154"/>
        <v>1.7390832504936824E-4</v>
      </c>
      <c r="BB34" s="5">
        <f t="shared" si="155"/>
        <v>6.1840972252674356E-5</v>
      </c>
      <c r="BC34" s="5">
        <f t="shared" si="156"/>
        <v>1.7592284201784638E-5</v>
      </c>
      <c r="BD34" s="5">
        <f t="shared" si="157"/>
        <v>7.9660177099240975E-4</v>
      </c>
      <c r="BE34" s="5">
        <f t="shared" si="158"/>
        <v>9.9377398600921664E-4</v>
      </c>
      <c r="BF34" s="5">
        <f t="shared" si="159"/>
        <v>6.1987480522313358E-4</v>
      </c>
      <c r="BG34" s="5">
        <f t="shared" si="160"/>
        <v>2.57768050254205E-4</v>
      </c>
      <c r="BH34" s="5">
        <f t="shared" si="161"/>
        <v>8.0392484706573027E-5</v>
      </c>
      <c r="BI34" s="5">
        <f t="shared" si="162"/>
        <v>2.0058192909239029E-5</v>
      </c>
      <c r="BJ34" s="8">
        <f t="shared" si="163"/>
        <v>0.32988884433539223</v>
      </c>
      <c r="BK34" s="8">
        <f t="shared" si="164"/>
        <v>0.25921575184545309</v>
      </c>
      <c r="BL34" s="8">
        <f t="shared" si="165"/>
        <v>0.37719053631862492</v>
      </c>
      <c r="BM34" s="8">
        <f t="shared" si="166"/>
        <v>0.49797461385909747</v>
      </c>
      <c r="BN34" s="8">
        <f t="shared" si="167"/>
        <v>0.50102703405207061</v>
      </c>
    </row>
    <row r="35" spans="1:66" x14ac:dyDescent="0.25">
      <c r="A35" t="s">
        <v>145</v>
      </c>
      <c r="B35" t="s">
        <v>419</v>
      </c>
      <c r="C35" t="s">
        <v>371</v>
      </c>
      <c r="D35" s="11">
        <v>44230</v>
      </c>
      <c r="E35">
        <f>VLOOKUP(A35,home!$A$2:$E$405,3,FALSE)</f>
        <v>1.4166666666666701</v>
      </c>
      <c r="F35">
        <f>VLOOKUP(B35,home!$B$2:$E$405,3,FALSE)</f>
        <v>1.25</v>
      </c>
      <c r="G35">
        <f>VLOOKUP(C35,away!$B$2:$E$405,4,FALSE)</f>
        <v>0.85</v>
      </c>
      <c r="H35">
        <f>VLOOKUP(A35,away!$A$2:$E$405,3,FALSE)</f>
        <v>1.22619047619048</v>
      </c>
      <c r="I35">
        <f>VLOOKUP(C35,away!$B$2:$E$405,3,FALSE)</f>
        <v>0.74</v>
      </c>
      <c r="J35">
        <f>VLOOKUP(B35,home!$B$2:$E$405,4,FALSE)</f>
        <v>0.67</v>
      </c>
      <c r="K35" s="3">
        <f t="shared" si="112"/>
        <v>1.5052083333333368</v>
      </c>
      <c r="L35" s="3">
        <f t="shared" si="113"/>
        <v>0.60794523809524004</v>
      </c>
      <c r="M35" s="5">
        <f t="shared" si="114"/>
        <v>0.12085623606972212</v>
      </c>
      <c r="N35" s="5">
        <f t="shared" si="115"/>
        <v>0.18191381366744672</v>
      </c>
      <c r="O35" s="5">
        <f t="shared" si="116"/>
        <v>7.3473973212701743E-2</v>
      </c>
      <c r="P35" s="5">
        <f t="shared" si="117"/>
        <v>0.11059363676286903</v>
      </c>
      <c r="Q35" s="5">
        <f t="shared" si="118"/>
        <v>0.13690909414034438</v>
      </c>
      <c r="R35" s="5">
        <f t="shared" si="119"/>
        <v>2.2334076069299623E-2</v>
      </c>
      <c r="S35" s="5">
        <f t="shared" si="120"/>
        <v>2.5300623472547516E-2</v>
      </c>
      <c r="T35" s="5">
        <f t="shared" si="121"/>
        <v>8.3233231834555305E-2</v>
      </c>
      <c r="U35" s="5">
        <f t="shared" si="122"/>
        <v>3.3617437416810447E-2</v>
      </c>
      <c r="V35" s="5">
        <f t="shared" si="123"/>
        <v>2.5724668629178524E-3</v>
      </c>
      <c r="W35" s="5">
        <f t="shared" si="124"/>
        <v>6.8692236469721543E-2</v>
      </c>
      <c r="X35" s="5">
        <f t="shared" si="125"/>
        <v>4.1761118055879398E-2</v>
      </c>
      <c r="Y35" s="5">
        <f t="shared" si="126"/>
        <v>1.2694236429802512E-2</v>
      </c>
      <c r="Z35" s="5">
        <f t="shared" si="127"/>
        <v>4.5259650645291874E-3</v>
      </c>
      <c r="AA35" s="5">
        <f t="shared" si="128"/>
        <v>6.8125203315048859E-3</v>
      </c>
      <c r="AB35" s="5">
        <f t="shared" si="129"/>
        <v>5.1271311869919723E-3</v>
      </c>
      <c r="AC35" s="5">
        <f t="shared" si="130"/>
        <v>1.4712649253465437E-4</v>
      </c>
      <c r="AD35" s="5">
        <f t="shared" si="131"/>
        <v>2.5849031692382275E-2</v>
      </c>
      <c r="AE35" s="5">
        <f t="shared" si="132"/>
        <v>1.5714795726756749E-2</v>
      </c>
      <c r="AF35" s="5">
        <f t="shared" si="133"/>
        <v>4.7768676148605953E-3</v>
      </c>
      <c r="AG35" s="5">
        <f t="shared" si="134"/>
        <v>9.6802463982195524E-4</v>
      </c>
      <c r="AH35" s="5">
        <f t="shared" si="135"/>
        <v>6.8788472719148361E-4</v>
      </c>
      <c r="AI35" s="5">
        <f t="shared" si="136"/>
        <v>1.03540982374135E-3</v>
      </c>
      <c r="AJ35" s="5">
        <f t="shared" si="137"/>
        <v>7.7925374755534113E-4</v>
      </c>
      <c r="AK35" s="5">
        <f t="shared" si="138"/>
        <v>3.9097974486717717E-4</v>
      </c>
      <c r="AL35" s="5">
        <f t="shared" si="139"/>
        <v>5.3853253759071648E-6</v>
      </c>
      <c r="AM35" s="5">
        <f t="shared" si="140"/>
        <v>7.7816355823942633E-3</v>
      </c>
      <c r="AN35" s="5">
        <f t="shared" si="141"/>
        <v>4.7308082969090724E-3</v>
      </c>
      <c r="AO35" s="5">
        <f t="shared" si="142"/>
        <v>1.4380361882236612E-3</v>
      </c>
      <c r="AP35" s="5">
        <f t="shared" si="143"/>
        <v>2.9141575094640174E-4</v>
      </c>
      <c r="AQ35" s="5">
        <f t="shared" si="144"/>
        <v>4.4291204523453329E-5</v>
      </c>
      <c r="AR35" s="5">
        <f t="shared" si="145"/>
        <v>8.3639248850901206E-5</v>
      </c>
      <c r="AS35" s="5">
        <f t="shared" si="146"/>
        <v>1.258944943641172E-4</v>
      </c>
      <c r="AT35" s="5">
        <f t="shared" si="147"/>
        <v>9.4748721018828052E-5</v>
      </c>
      <c r="AU35" s="5">
        <f t="shared" si="148"/>
        <v>4.7538854816738483E-5</v>
      </c>
      <c r="AV35" s="5">
        <f t="shared" si="149"/>
        <v>1.7888970106819612E-5</v>
      </c>
      <c r="AW35" s="5">
        <f t="shared" si="150"/>
        <v>1.3688962142161865E-7</v>
      </c>
      <c r="AX35" s="5">
        <f t="shared" si="151"/>
        <v>1.9521637875971746E-3</v>
      </c>
      <c r="AY35" s="5">
        <f t="shared" si="152"/>
        <v>1.1868086786516699E-3</v>
      </c>
      <c r="AZ35" s="5">
        <f t="shared" si="153"/>
        <v>3.607573423581933E-4</v>
      </c>
      <c r="BA35" s="5">
        <f t="shared" si="154"/>
        <v>7.3106902798185941E-5</v>
      </c>
      <c r="BB35" s="5">
        <f t="shared" si="155"/>
        <v>1.1111248357012179E-5</v>
      </c>
      <c r="BC35" s="5">
        <f t="shared" si="156"/>
        <v>1.3510061055878236E-6</v>
      </c>
      <c r="BD35" s="5">
        <f t="shared" si="157"/>
        <v>8.474680509461355E-6</v>
      </c>
      <c r="BE35" s="5">
        <f t="shared" si="158"/>
        <v>1.2756159725178841E-5</v>
      </c>
      <c r="BF35" s="5">
        <f t="shared" si="159"/>
        <v>9.6003389598351429E-6</v>
      </c>
      <c r="BG35" s="5">
        <f t="shared" si="160"/>
        <v>4.8168367350561847E-6</v>
      </c>
      <c r="BH35" s="5">
        <f t="shared" si="161"/>
        <v>1.8125856984781789E-6</v>
      </c>
      <c r="BI35" s="5">
        <f t="shared" si="162"/>
        <v>5.4566381964603622E-7</v>
      </c>
      <c r="BJ35" s="8">
        <f t="shared" si="163"/>
        <v>0.59038393626043606</v>
      </c>
      <c r="BK35" s="8">
        <f t="shared" si="164"/>
        <v>0.2606622836646188</v>
      </c>
      <c r="BL35" s="8">
        <f t="shared" si="165"/>
        <v>0.14466638281526911</v>
      </c>
      <c r="BM35" s="8">
        <f t="shared" si="166"/>
        <v>0.35297106609343909</v>
      </c>
      <c r="BN35" s="8">
        <f t="shared" si="167"/>
        <v>0.64608082992238358</v>
      </c>
    </row>
    <row r="36" spans="1:66" x14ac:dyDescent="0.25">
      <c r="A36" t="s">
        <v>145</v>
      </c>
      <c r="B36" t="s">
        <v>425</v>
      </c>
      <c r="C36" t="s">
        <v>360</v>
      </c>
      <c r="D36" s="11">
        <v>44230</v>
      </c>
      <c r="E36">
        <f>VLOOKUP(A36,home!$A$2:$E$405,3,FALSE)</f>
        <v>1.4166666666666701</v>
      </c>
      <c r="F36">
        <f>VLOOKUP(B36,home!$B$2:$E$405,3,FALSE)</f>
        <v>1.37</v>
      </c>
      <c r="G36">
        <f>VLOOKUP(C36,away!$B$2:$E$405,4,FALSE)</f>
        <v>0.87</v>
      </c>
      <c r="H36">
        <f>VLOOKUP(A36,away!$A$2:$E$405,3,FALSE)</f>
        <v>1.22619047619048</v>
      </c>
      <c r="I36">
        <f>VLOOKUP(C36,away!$B$2:$E$405,3,FALSE)</f>
        <v>1.1200000000000001</v>
      </c>
      <c r="J36">
        <f>VLOOKUP(B36,home!$B$2:$E$405,4,FALSE)</f>
        <v>0.63</v>
      </c>
      <c r="K36" s="3">
        <f t="shared" si="112"/>
        <v>1.6885250000000041</v>
      </c>
      <c r="L36" s="3">
        <f t="shared" si="113"/>
        <v>0.86520000000000274</v>
      </c>
      <c r="M36" s="5">
        <f t="shared" si="114"/>
        <v>7.7791352839252009E-2</v>
      </c>
      <c r="N36" s="5">
        <f t="shared" si="115"/>
        <v>0.13135264405289829</v>
      </c>
      <c r="O36" s="5">
        <f t="shared" si="116"/>
        <v>6.7305078476521049E-2</v>
      </c>
      <c r="P36" s="5">
        <f t="shared" si="117"/>
        <v>0.11364630763456796</v>
      </c>
      <c r="Q36" s="5">
        <f t="shared" si="118"/>
        <v>0.11089611164971033</v>
      </c>
      <c r="R36" s="5">
        <f t="shared" si="119"/>
        <v>2.9116176948943095E-2</v>
      </c>
      <c r="S36" s="5">
        <f t="shared" si="120"/>
        <v>4.1506808814790144E-2</v>
      </c>
      <c r="T36" s="5">
        <f t="shared" si="121"/>
        <v>9.5947315799329677E-2</v>
      </c>
      <c r="U36" s="5">
        <f t="shared" si="122"/>
        <v>4.9163392682714253E-2</v>
      </c>
      <c r="V36" s="5">
        <f t="shared" si="123"/>
        <v>6.7375320025639509E-3</v>
      </c>
      <c r="W36" s="5">
        <f t="shared" si="124"/>
        <v>6.2416952307775872E-2</v>
      </c>
      <c r="X36" s="5">
        <f t="shared" si="125"/>
        <v>5.400314713668785E-2</v>
      </c>
      <c r="Y36" s="5">
        <f t="shared" si="126"/>
        <v>2.3361761451331238E-2</v>
      </c>
      <c r="Z36" s="5">
        <f t="shared" si="127"/>
        <v>8.3971054320752161E-3</v>
      </c>
      <c r="AA36" s="5">
        <f t="shared" si="128"/>
        <v>1.4178722449694836E-2</v>
      </c>
      <c r="AB36" s="5">
        <f t="shared" si="129"/>
        <v>1.1970563662185517E-2</v>
      </c>
      <c r="AC36" s="5">
        <f t="shared" si="130"/>
        <v>6.1518376297183279E-4</v>
      </c>
      <c r="AD36" s="5">
        <f t="shared" si="131"/>
        <v>2.6348146098871889E-2</v>
      </c>
      <c r="AE36" s="5">
        <f t="shared" si="132"/>
        <v>2.2796416004744028E-2</v>
      </c>
      <c r="AF36" s="5">
        <f t="shared" si="133"/>
        <v>9.8617295636522981E-3</v>
      </c>
      <c r="AG36" s="5">
        <f t="shared" si="134"/>
        <v>2.844122806157332E-3</v>
      </c>
      <c r="AH36" s="5">
        <f t="shared" si="135"/>
        <v>1.8162939049578748E-3</v>
      </c>
      <c r="AI36" s="5">
        <f t="shared" si="136"/>
        <v>3.0668576658690024E-3</v>
      </c>
      <c r="AJ36" s="5">
        <f t="shared" si="137"/>
        <v>2.5892329201307354E-3</v>
      </c>
      <c r="AK36" s="5">
        <f t="shared" si="138"/>
        <v>1.4573281721545872E-3</v>
      </c>
      <c r="AL36" s="5">
        <f t="shared" si="139"/>
        <v>3.5949169477978856E-5</v>
      </c>
      <c r="AM36" s="5">
        <f t="shared" si="140"/>
        <v>8.8979006783195484E-3</v>
      </c>
      <c r="AN36" s="5">
        <f t="shared" si="141"/>
        <v>7.6984636668820973E-3</v>
      </c>
      <c r="AO36" s="5">
        <f t="shared" si="142"/>
        <v>3.3303553822932059E-3</v>
      </c>
      <c r="AP36" s="5">
        <f t="shared" si="143"/>
        <v>9.6047449225336373E-4</v>
      </c>
      <c r="AQ36" s="5">
        <f t="shared" si="144"/>
        <v>2.0775063267440319E-4</v>
      </c>
      <c r="AR36" s="5">
        <f t="shared" si="145"/>
        <v>3.1429149731391175E-4</v>
      </c>
      <c r="AS36" s="5">
        <f t="shared" si="146"/>
        <v>5.3068905050197412E-4</v>
      </c>
      <c r="AT36" s="5">
        <f t="shared" si="147"/>
        <v>4.4804086449942401E-4</v>
      </c>
      <c r="AU36" s="5">
        <f t="shared" si="148"/>
        <v>2.5217606690963062E-4</v>
      </c>
      <c r="AV36" s="5">
        <f t="shared" si="149"/>
        <v>1.0645139834464632E-4</v>
      </c>
      <c r="AW36" s="5">
        <f t="shared" si="150"/>
        <v>1.4588490824737367E-6</v>
      </c>
      <c r="AX36" s="5">
        <f t="shared" si="151"/>
        <v>2.5040546238099264E-3</v>
      </c>
      <c r="AY36" s="5">
        <f t="shared" si="152"/>
        <v>2.1665080605203549E-3</v>
      </c>
      <c r="AZ36" s="5">
        <f t="shared" si="153"/>
        <v>9.3723138698110847E-4</v>
      </c>
      <c r="BA36" s="5">
        <f t="shared" si="154"/>
        <v>2.7029753200535255E-4</v>
      </c>
      <c r="BB36" s="5">
        <f t="shared" si="155"/>
        <v>5.8465356172757937E-5</v>
      </c>
      <c r="BC36" s="5">
        <f t="shared" si="156"/>
        <v>1.0116845232134069E-5</v>
      </c>
      <c r="BD36" s="5">
        <f t="shared" si="157"/>
        <v>4.5320833912666195E-5</v>
      </c>
      <c r="BE36" s="5">
        <f t="shared" si="158"/>
        <v>7.6525361082384861E-5</v>
      </c>
      <c r="BF36" s="5">
        <f t="shared" si="159"/>
        <v>6.4607492660817117E-5</v>
      </c>
      <c r="BG36" s="5">
        <f t="shared" si="160"/>
        <v>3.6363788848368833E-5</v>
      </c>
      <c r="BH36" s="5">
        <f t="shared" si="161"/>
        <v>1.5350291641298039E-5</v>
      </c>
      <c r="BI36" s="5">
        <f t="shared" si="162"/>
        <v>5.183870238724565E-6</v>
      </c>
      <c r="BJ36" s="8">
        <f t="shared" si="163"/>
        <v>0.56686996552830293</v>
      </c>
      <c r="BK36" s="8">
        <f t="shared" si="164"/>
        <v>0.24249964228414422</v>
      </c>
      <c r="BL36" s="8">
        <f t="shared" si="165"/>
        <v>0.18255864739912481</v>
      </c>
      <c r="BM36" s="8">
        <f t="shared" si="166"/>
        <v>0.46805263983031653</v>
      </c>
      <c r="BN36" s="8">
        <f t="shared" si="167"/>
        <v>0.53010767160189276</v>
      </c>
    </row>
    <row r="37" spans="1:66" x14ac:dyDescent="0.25">
      <c r="A37" t="s">
        <v>145</v>
      </c>
      <c r="B37" t="s">
        <v>355</v>
      </c>
      <c r="C37" t="s">
        <v>147</v>
      </c>
      <c r="D37" s="11">
        <v>44230</v>
      </c>
      <c r="E37">
        <f>VLOOKUP(A37,home!$A$2:$E$405,3,FALSE)</f>
        <v>1.4166666666666701</v>
      </c>
      <c r="F37">
        <f>VLOOKUP(B37,home!$B$2:$E$405,3,FALSE)</f>
        <v>0.43</v>
      </c>
      <c r="G37">
        <f>VLOOKUP(C37,away!$B$2:$E$405,4,FALSE)</f>
        <v>1.33</v>
      </c>
      <c r="H37">
        <f>VLOOKUP(A37,away!$A$2:$E$405,3,FALSE)</f>
        <v>1.22619047619048</v>
      </c>
      <c r="I37">
        <f>VLOOKUP(C37,away!$B$2:$E$405,3,FALSE)</f>
        <v>0.94</v>
      </c>
      <c r="J37">
        <f>VLOOKUP(B37,home!$B$2:$E$405,4,FALSE)</f>
        <v>1.59</v>
      </c>
      <c r="K37" s="3">
        <f t="shared" si="112"/>
        <v>0.81019166666666864</v>
      </c>
      <c r="L37" s="3">
        <f t="shared" si="113"/>
        <v>1.8326642857142914</v>
      </c>
      <c r="M37" s="5">
        <f t="shared" si="114"/>
        <v>7.1157755919645155E-2</v>
      </c>
      <c r="N37" s="5">
        <f t="shared" si="115"/>
        <v>5.7651420864797312E-2</v>
      </c>
      <c r="O37" s="5">
        <f t="shared" si="116"/>
        <v>0.13040827792550838</v>
      </c>
      <c r="P37" s="5">
        <f t="shared" si="117"/>
        <v>0.10565570003959776</v>
      </c>
      <c r="Q37" s="5">
        <f t="shared" si="118"/>
        <v>2.3354350378075841E-2</v>
      </c>
      <c r="R37" s="5">
        <f t="shared" si="119"/>
        <v>0.11949729675779135</v>
      </c>
      <c r="S37" s="5">
        <f t="shared" si="120"/>
        <v>3.9219642351648265E-2</v>
      </c>
      <c r="T37" s="5">
        <f t="shared" si="121"/>
        <v>4.2800683853957654E-2</v>
      </c>
      <c r="U37" s="5">
        <f t="shared" si="122"/>
        <v>9.6815714022356461E-2</v>
      </c>
      <c r="V37" s="5">
        <f t="shared" si="123"/>
        <v>6.4704101071887113E-3</v>
      </c>
      <c r="W37" s="5">
        <f t="shared" si="124"/>
        <v>6.3071666855768708E-3</v>
      </c>
      <c r="X37" s="5">
        <f t="shared" si="125"/>
        <v>1.155891912870371E-2</v>
      </c>
      <c r="Y37" s="5">
        <f t="shared" si="126"/>
        <v>1.0591809134317526E-2</v>
      </c>
      <c r="Z37" s="5">
        <f t="shared" si="127"/>
        <v>7.2999476002468783E-2</v>
      </c>
      <c r="AA37" s="5">
        <f t="shared" si="128"/>
        <v>5.9143567128233661E-2</v>
      </c>
      <c r="AB37" s="5">
        <f t="shared" si="129"/>
        <v>2.3958812612117811E-2</v>
      </c>
      <c r="AC37" s="5">
        <f t="shared" si="130"/>
        <v>6.0045783184751057E-4</v>
      </c>
      <c r="AD37" s="5">
        <f t="shared" si="131"/>
        <v>1.2775034722330031E-3</v>
      </c>
      <c r="AE37" s="5">
        <f t="shared" si="132"/>
        <v>2.3412349884374237E-3</v>
      </c>
      <c r="AF37" s="5">
        <f t="shared" si="133"/>
        <v>2.1453488738869897E-3</v>
      </c>
      <c r="AG37" s="5">
        <f t="shared" si="134"/>
        <v>1.3105680871900195E-3</v>
      </c>
      <c r="AH37" s="5">
        <f t="shared" si="135"/>
        <v>3.3445883136395502E-2</v>
      </c>
      <c r="AI37" s="5">
        <f t="shared" si="136"/>
        <v>2.7097575801414895E-2</v>
      </c>
      <c r="AJ37" s="5">
        <f t="shared" si="137"/>
        <v>1.097711505058736E-2</v>
      </c>
      <c r="AK37" s="5">
        <f t="shared" si="138"/>
        <v>2.9645223793423824E-3</v>
      </c>
      <c r="AL37" s="5">
        <f t="shared" si="139"/>
        <v>3.5662615689988533E-5</v>
      </c>
      <c r="AM37" s="5">
        <f t="shared" si="140"/>
        <v>2.0700453346818269E-4</v>
      </c>
      <c r="AN37" s="5">
        <f t="shared" si="141"/>
        <v>3.7936981546808716E-4</v>
      </c>
      <c r="AO37" s="5">
        <f t="shared" si="142"/>
        <v>3.4762875594319237E-4</v>
      </c>
      <c r="AP37" s="5">
        <f t="shared" si="143"/>
        <v>2.1236226856812611E-4</v>
      </c>
      <c r="AQ37" s="5">
        <f t="shared" si="144"/>
        <v>9.7297186309517822E-5</v>
      </c>
      <c r="AR37" s="5">
        <f t="shared" si="145"/>
        <v>1.2259015105649175E-2</v>
      </c>
      <c r="AS37" s="5">
        <f t="shared" si="146"/>
        <v>9.9321518801377719E-3</v>
      </c>
      <c r="AT37" s="5">
        <f t="shared" si="147"/>
        <v>4.0234733426776532E-3</v>
      </c>
      <c r="AU37" s="5">
        <f t="shared" si="148"/>
        <v>1.086594857764307E-3</v>
      </c>
      <c r="AV37" s="5">
        <f t="shared" si="149"/>
        <v>2.2008752470087386E-4</v>
      </c>
      <c r="AW37" s="5">
        <f t="shared" si="150"/>
        <v>1.4708940161943541E-6</v>
      </c>
      <c r="AX37" s="5">
        <f t="shared" si="151"/>
        <v>2.7952224663023841E-5</v>
      </c>
      <c r="AY37" s="5">
        <f t="shared" si="152"/>
        <v>5.1227043846185989E-5</v>
      </c>
      <c r="AZ37" s="5">
        <f t="shared" si="153"/>
        <v>4.6940986859812579E-5</v>
      </c>
      <c r="BA37" s="5">
        <f t="shared" si="154"/>
        <v>2.8675690051387449E-5</v>
      </c>
      <c r="BB37" s="5">
        <f t="shared" si="155"/>
        <v>1.3138228256347597E-5</v>
      </c>
      <c r="BC37" s="5">
        <f t="shared" si="156"/>
        <v>4.8155923405941147E-6</v>
      </c>
      <c r="BD37" s="5">
        <f t="shared" si="157"/>
        <v>3.7444431936925417E-3</v>
      </c>
      <c r="BE37" s="5">
        <f t="shared" si="158"/>
        <v>3.0337166718364238E-3</v>
      </c>
      <c r="BF37" s="5">
        <f t="shared" si="159"/>
        <v>1.2289459832748055E-3</v>
      </c>
      <c r="BG37" s="5">
        <f t="shared" si="160"/>
        <v>3.3189393147757426E-4</v>
      </c>
      <c r="BH37" s="5">
        <f t="shared" si="161"/>
        <v>6.7224424375092229E-5</v>
      </c>
      <c r="BI37" s="5">
        <f t="shared" si="162"/>
        <v>1.0892933685032686E-5</v>
      </c>
      <c r="BJ37" s="8">
        <f t="shared" si="163"/>
        <v>0.16075541779295083</v>
      </c>
      <c r="BK37" s="8">
        <f t="shared" si="164"/>
        <v>0.22319085590946358</v>
      </c>
      <c r="BL37" s="8">
        <f t="shared" si="165"/>
        <v>0.54024720466301912</v>
      </c>
      <c r="BM37" s="8">
        <f t="shared" si="166"/>
        <v>0.4894183963326566</v>
      </c>
      <c r="BN37" s="8">
        <f t="shared" si="167"/>
        <v>0.5077248018854158</v>
      </c>
    </row>
    <row r="38" spans="1:66" x14ac:dyDescent="0.25">
      <c r="A38" t="s">
        <v>145</v>
      </c>
      <c r="B38" t="s">
        <v>366</v>
      </c>
      <c r="C38" t="s">
        <v>375</v>
      </c>
      <c r="D38" s="11">
        <v>44230</v>
      </c>
      <c r="E38">
        <f>VLOOKUP(A38,home!$A$2:$E$405,3,FALSE)</f>
        <v>1.4166666666666701</v>
      </c>
      <c r="F38">
        <f>VLOOKUP(B38,home!$B$2:$E$405,3,FALSE)</f>
        <v>1.02</v>
      </c>
      <c r="G38">
        <f>VLOOKUP(C38,away!$B$2:$E$405,4,FALSE)</f>
        <v>1</v>
      </c>
      <c r="H38">
        <f>VLOOKUP(A38,away!$A$2:$E$405,3,FALSE)</f>
        <v>1.22619047619048</v>
      </c>
      <c r="I38">
        <f>VLOOKUP(C38,away!$B$2:$E$405,3,FALSE)</f>
        <v>0.82</v>
      </c>
      <c r="J38">
        <f>VLOOKUP(B38,home!$B$2:$E$405,4,FALSE)</f>
        <v>0.77</v>
      </c>
      <c r="K38" s="3">
        <f t="shared" si="112"/>
        <v>1.4450000000000034</v>
      </c>
      <c r="L38" s="3">
        <f t="shared" si="113"/>
        <v>0.774216666666669</v>
      </c>
      <c r="M38" s="5">
        <f t="shared" si="114"/>
        <v>0.10869421929078397</v>
      </c>
      <c r="N38" s="5">
        <f t="shared" si="115"/>
        <v>0.15706314687518319</v>
      </c>
      <c r="O38" s="5">
        <f t="shared" si="116"/>
        <v>8.4152876145246719E-2</v>
      </c>
      <c r="P38" s="5">
        <f t="shared" si="117"/>
        <v>0.12160090602988179</v>
      </c>
      <c r="Q38" s="5">
        <f t="shared" si="118"/>
        <v>0.11347812361732014</v>
      </c>
      <c r="R38" s="5">
        <f t="shared" si="119"/>
        <v>3.2576279629792974E-2</v>
      </c>
      <c r="S38" s="5">
        <f t="shared" si="120"/>
        <v>3.4010043136999402E-2</v>
      </c>
      <c r="T38" s="5">
        <f t="shared" si="121"/>
        <v>8.7856654606589826E-2</v>
      </c>
      <c r="U38" s="5">
        <f t="shared" si="122"/>
        <v>4.7072724065050947E-2</v>
      </c>
      <c r="V38" s="5">
        <f t="shared" si="123"/>
        <v>4.2276111692651792E-3</v>
      </c>
      <c r="W38" s="5">
        <f t="shared" si="124"/>
        <v>5.4658629542342685E-2</v>
      </c>
      <c r="X38" s="5">
        <f t="shared" si="125"/>
        <v>4.2317621968840882E-2</v>
      </c>
      <c r="Y38" s="5">
        <f t="shared" si="126"/>
        <v>1.6381504110988088E-2</v>
      </c>
      <c r="Z38" s="5">
        <f t="shared" si="127"/>
        <v>8.4070328757932106E-3</v>
      </c>
      <c r="AA38" s="5">
        <f t="shared" si="128"/>
        <v>1.2148162505521216E-2</v>
      </c>
      <c r="AB38" s="5">
        <f t="shared" si="129"/>
        <v>8.7770474102391027E-3</v>
      </c>
      <c r="AC38" s="5">
        <f t="shared" si="130"/>
        <v>2.9560067216488677E-4</v>
      </c>
      <c r="AD38" s="5">
        <f t="shared" si="131"/>
        <v>1.9745429922171334E-2</v>
      </c>
      <c r="AE38" s="5">
        <f t="shared" si="132"/>
        <v>1.5287240936243798E-2</v>
      </c>
      <c r="AF38" s="5">
        <f t="shared" si="133"/>
        <v>5.9178183600944595E-3</v>
      </c>
      <c r="AG38" s="5">
        <f t="shared" si="134"/>
        <v>1.5272245348970489E-3</v>
      </c>
      <c r="AH38" s="5">
        <f t="shared" si="135"/>
        <v>1.6272162424134297E-3</v>
      </c>
      <c r="AI38" s="5">
        <f t="shared" si="136"/>
        <v>2.3513274702874113E-3</v>
      </c>
      <c r="AJ38" s="5">
        <f t="shared" si="137"/>
        <v>1.6988340972826591E-3</v>
      </c>
      <c r="AK38" s="5">
        <f t="shared" si="138"/>
        <v>8.1827175685781641E-4</v>
      </c>
      <c r="AL38" s="5">
        <f t="shared" si="139"/>
        <v>1.3228048296526124E-5</v>
      </c>
      <c r="AM38" s="5">
        <f t="shared" si="140"/>
        <v>5.7064292475075282E-3</v>
      </c>
      <c r="AN38" s="5">
        <f t="shared" si="141"/>
        <v>4.4180126305744674E-3</v>
      </c>
      <c r="AO38" s="5">
        <f t="shared" si="142"/>
        <v>1.7102495060673025E-3</v>
      </c>
      <c r="AP38" s="5">
        <f t="shared" si="143"/>
        <v>4.4136789058524809E-4</v>
      </c>
      <c r="AQ38" s="5">
        <f t="shared" si="144"/>
        <v>8.5428594255652454E-5</v>
      </c>
      <c r="AR38" s="5">
        <f t="shared" si="145"/>
        <v>2.5196358702943771E-4</v>
      </c>
      <c r="AS38" s="5">
        <f t="shared" si="146"/>
        <v>3.6408738325753831E-4</v>
      </c>
      <c r="AT38" s="5">
        <f t="shared" si="147"/>
        <v>2.6305313440357211E-4</v>
      </c>
      <c r="AU38" s="5">
        <f t="shared" si="148"/>
        <v>1.2670392640438757E-4</v>
      </c>
      <c r="AV38" s="5">
        <f t="shared" si="149"/>
        <v>4.5771793413585102E-5</v>
      </c>
      <c r="AW38" s="5">
        <f t="shared" si="150"/>
        <v>4.1107743160383205E-7</v>
      </c>
      <c r="AX38" s="5">
        <f t="shared" si="151"/>
        <v>1.3742983771080665E-3</v>
      </c>
      <c r="AY38" s="5">
        <f t="shared" si="152"/>
        <v>1.0640047085300201E-3</v>
      </c>
      <c r="AZ38" s="5">
        <f t="shared" si="153"/>
        <v>4.1188508937787637E-4</v>
      </c>
      <c r="BA38" s="5">
        <f t="shared" si="154"/>
        <v>1.0629610031594752E-4</v>
      </c>
      <c r="BB38" s="5">
        <f t="shared" si="155"/>
        <v>2.0574053116569685E-5</v>
      </c>
      <c r="BC38" s="5">
        <f t="shared" si="156"/>
        <v>3.185754964746716E-6</v>
      </c>
      <c r="BD38" s="5">
        <f t="shared" si="157"/>
        <v>3.2512401411884712E-5</v>
      </c>
      <c r="BE38" s="5">
        <f t="shared" si="158"/>
        <v>4.6980420040173515E-5</v>
      </c>
      <c r="BF38" s="5">
        <f t="shared" si="159"/>
        <v>3.3943353479025452E-5</v>
      </c>
      <c r="BG38" s="5">
        <f t="shared" si="160"/>
        <v>1.6349381925730637E-5</v>
      </c>
      <c r="BH38" s="5">
        <f t="shared" si="161"/>
        <v>5.9062142206702045E-6</v>
      </c>
      <c r="BI38" s="5">
        <f t="shared" si="162"/>
        <v>1.7068959097736928E-6</v>
      </c>
      <c r="BJ38" s="8">
        <f t="shared" si="163"/>
        <v>0.52957512642707505</v>
      </c>
      <c r="BK38" s="8">
        <f t="shared" si="164"/>
        <v>0.26990561305592176</v>
      </c>
      <c r="BL38" s="8">
        <f t="shared" si="165"/>
        <v>0.19241171781418812</v>
      </c>
      <c r="BM38" s="8">
        <f t="shared" si="166"/>
        <v>0.38167034495367075</v>
      </c>
      <c r="BN38" s="8">
        <f t="shared" si="167"/>
        <v>0.61756555158820881</v>
      </c>
    </row>
    <row r="39" spans="1:66" x14ac:dyDescent="0.25">
      <c r="A39" t="s">
        <v>145</v>
      </c>
      <c r="B39" t="s">
        <v>404</v>
      </c>
      <c r="C39" t="s">
        <v>391</v>
      </c>
      <c r="D39" s="11">
        <v>44230</v>
      </c>
      <c r="E39">
        <f>VLOOKUP(A39,home!$A$2:$E$405,3,FALSE)</f>
        <v>1.4166666666666701</v>
      </c>
      <c r="F39">
        <f>VLOOKUP(B39,home!$B$2:$E$405,3,FALSE)</f>
        <v>0.98</v>
      </c>
      <c r="G39">
        <f>VLOOKUP(C39,away!$B$2:$E$405,4,FALSE)</f>
        <v>1.84</v>
      </c>
      <c r="H39">
        <f>VLOOKUP(A39,away!$A$2:$E$405,3,FALSE)</f>
        <v>1.22619047619048</v>
      </c>
      <c r="I39">
        <f>VLOOKUP(C39,away!$B$2:$E$405,3,FALSE)</f>
        <v>0.67</v>
      </c>
      <c r="J39">
        <f>VLOOKUP(B39,home!$B$2:$E$405,4,FALSE)</f>
        <v>0.72</v>
      </c>
      <c r="K39" s="3">
        <f t="shared" si="112"/>
        <v>2.5545333333333398</v>
      </c>
      <c r="L39" s="3">
        <f t="shared" si="113"/>
        <v>0.59151428571428755</v>
      </c>
      <c r="M39" s="5">
        <f t="shared" si="114"/>
        <v>4.3021829941722718E-2</v>
      </c>
      <c r="N39" s="5">
        <f t="shared" si="115"/>
        <v>0.10990069864712899</v>
      </c>
      <c r="O39" s="5">
        <f t="shared" si="116"/>
        <v>2.5448027008099665E-2</v>
      </c>
      <c r="P39" s="5">
        <f t="shared" si="117"/>
        <v>6.5007833259757689E-2</v>
      </c>
      <c r="Q39" s="5">
        <f t="shared" si="118"/>
        <v>0.1403724990253567</v>
      </c>
      <c r="R39" s="5">
        <f t="shared" si="119"/>
        <v>7.5264357592669849E-3</v>
      </c>
      <c r="S39" s="5">
        <f t="shared" si="120"/>
        <v>2.4557407198002819E-2</v>
      </c>
      <c r="T39" s="5">
        <f t="shared" si="121"/>
        <v>8.3032338494913385E-2</v>
      </c>
      <c r="U39" s="5">
        <f t="shared" si="122"/>
        <v>1.9226531028239534E-2</v>
      </c>
      <c r="V39" s="5">
        <f t="shared" si="123"/>
        <v>4.1230330291550776E-3</v>
      </c>
      <c r="W39" s="5">
        <f t="shared" si="124"/>
        <v>0.11952874261452515</v>
      </c>
      <c r="X39" s="5">
        <f t="shared" si="125"/>
        <v>7.0702958809957764E-2</v>
      </c>
      <c r="Y39" s="5">
        <f t="shared" si="126"/>
        <v>2.0910905089179432E-2</v>
      </c>
      <c r="Z39" s="5">
        <f t="shared" si="127"/>
        <v>1.4839980907057607E-3</v>
      </c>
      <c r="AA39" s="5">
        <f t="shared" si="128"/>
        <v>3.7909225893108982E-3</v>
      </c>
      <c r="AB39" s="5">
        <f t="shared" si="129"/>
        <v>4.8420190592405139E-3</v>
      </c>
      <c r="AC39" s="5">
        <f t="shared" si="130"/>
        <v>3.893800020345181E-4</v>
      </c>
      <c r="AD39" s="5">
        <f t="shared" si="131"/>
        <v>7.6335039325056434E-2</v>
      </c>
      <c r="AE39" s="5">
        <f t="shared" si="132"/>
        <v>4.5153266261332814E-2</v>
      </c>
      <c r="AF39" s="5">
        <f t="shared" si="133"/>
        <v>1.3354401020119658E-2</v>
      </c>
      <c r="AG39" s="5">
        <f t="shared" si="134"/>
        <v>2.6331063268527442E-3</v>
      </c>
      <c r="AH39" s="5">
        <f t="shared" si="135"/>
        <v>2.1945151765629615E-4</v>
      </c>
      <c r="AI39" s="5">
        <f t="shared" si="136"/>
        <v>5.6059621690359839E-4</v>
      </c>
      <c r="AJ39" s="5">
        <f t="shared" si="137"/>
        <v>7.1603086131040471E-4</v>
      </c>
      <c r="AK39" s="5">
        <f t="shared" si="138"/>
        <v>6.0970823430427014E-4</v>
      </c>
      <c r="AL39" s="5">
        <f t="shared" si="139"/>
        <v>2.3534796433561911E-5</v>
      </c>
      <c r="AM39" s="5">
        <f t="shared" si="140"/>
        <v>3.9000080491433602E-2</v>
      </c>
      <c r="AN39" s="5">
        <f t="shared" si="141"/>
        <v>2.3069104754690067E-2</v>
      </c>
      <c r="AO39" s="5">
        <f t="shared" si="142"/>
        <v>6.8228525105192847E-3</v>
      </c>
      <c r="AP39" s="5">
        <f t="shared" si="143"/>
        <v>1.3452715764312496E-3</v>
      </c>
      <c r="AQ39" s="5">
        <f t="shared" si="144"/>
        <v>1.9893683890611602E-4</v>
      </c>
      <c r="AR39" s="5">
        <f t="shared" si="145"/>
        <v>2.5961741543076083E-5</v>
      </c>
      <c r="AS39" s="5">
        <f t="shared" si="146"/>
        <v>6.6320134163172788E-5</v>
      </c>
      <c r="AT39" s="5">
        <f t="shared" si="147"/>
        <v>8.4708496695482056E-5</v>
      </c>
      <c r="AU39" s="5">
        <f t="shared" si="148"/>
        <v>7.2130226141721996E-5</v>
      </c>
      <c r="AV39" s="5">
        <f t="shared" si="149"/>
        <v>4.6064766754975177E-5</v>
      </c>
      <c r="AW39" s="5">
        <f t="shared" si="150"/>
        <v>9.8783579072130585E-7</v>
      </c>
      <c r="AX39" s="5">
        <f t="shared" si="151"/>
        <v>1.6604500936341735E-2</v>
      </c>
      <c r="AY39" s="5">
        <f t="shared" si="152"/>
        <v>9.821799511002401E-3</v>
      </c>
      <c r="AZ39" s="5">
        <f t="shared" si="153"/>
        <v>2.9048673610897616E-3</v>
      </c>
      <c r="BA39" s="5">
        <f t="shared" si="154"/>
        <v>5.7275684739658596E-4</v>
      </c>
      <c r="BB39" s="5">
        <f t="shared" si="155"/>
        <v>8.4698464368939671E-5</v>
      </c>
      <c r="BC39" s="5">
        <f t="shared" si="156"/>
        <v>1.0020070330458082E-5</v>
      </c>
      <c r="BD39" s="5">
        <f t="shared" si="157"/>
        <v>2.5594568341252649E-6</v>
      </c>
      <c r="BE39" s="5">
        <f t="shared" si="158"/>
        <v>6.5382177980008088E-6</v>
      </c>
      <c r="BF39" s="5">
        <f t="shared" si="159"/>
        <v>8.3510476527931886E-6</v>
      </c>
      <c r="BG39" s="5">
        <f t="shared" si="160"/>
        <v>7.1110098657717833E-6</v>
      </c>
      <c r="BH39" s="5">
        <f t="shared" si="161"/>
        <v>4.5413279339440653E-6</v>
      </c>
      <c r="BI39" s="5">
        <f t="shared" si="162"/>
        <v>2.3201947169715884E-6</v>
      </c>
      <c r="BJ39" s="8">
        <f t="shared" si="163"/>
        <v>0.78235884497693331</v>
      </c>
      <c r="BK39" s="8">
        <f t="shared" si="164"/>
        <v>0.14694481773810875</v>
      </c>
      <c r="BL39" s="8">
        <f t="shared" si="165"/>
        <v>6.3266328894432178E-2</v>
      </c>
      <c r="BM39" s="8">
        <f t="shared" si="166"/>
        <v>0.59295585438363552</v>
      </c>
      <c r="BN39" s="8">
        <f t="shared" si="167"/>
        <v>0.39127732364133277</v>
      </c>
    </row>
    <row r="40" spans="1:66" x14ac:dyDescent="0.25">
      <c r="A40" t="s">
        <v>145</v>
      </c>
      <c r="B40" t="s">
        <v>432</v>
      </c>
      <c r="C40" t="s">
        <v>357</v>
      </c>
      <c r="D40" s="11">
        <v>44230</v>
      </c>
      <c r="E40">
        <f>VLOOKUP(A40,home!$A$2:$E$405,3,FALSE)</f>
        <v>1.4166666666666701</v>
      </c>
      <c r="F40">
        <f>VLOOKUP(B40,home!$B$2:$E$405,3,FALSE)</f>
        <v>1.22</v>
      </c>
      <c r="G40">
        <f>VLOOKUP(C40,away!$B$2:$E$405,4,FALSE)</f>
        <v>0.71</v>
      </c>
      <c r="H40">
        <f>VLOOKUP(A40,away!$A$2:$E$405,3,FALSE)</f>
        <v>1.22619047619048</v>
      </c>
      <c r="I40">
        <f>VLOOKUP(C40,away!$B$2:$E$405,3,FALSE)</f>
        <v>0.85</v>
      </c>
      <c r="J40">
        <f>VLOOKUP(B40,home!$B$2:$E$405,4,FALSE)</f>
        <v>1.86</v>
      </c>
      <c r="K40" s="3">
        <f t="shared" si="112"/>
        <v>1.2271166666666695</v>
      </c>
      <c r="L40" s="3">
        <f t="shared" si="113"/>
        <v>1.938607142857149</v>
      </c>
      <c r="M40" s="5">
        <f t="shared" si="114"/>
        <v>4.2183597871553347E-2</v>
      </c>
      <c r="N40" s="5">
        <f t="shared" si="115"/>
        <v>5.1764196008147759E-2</v>
      </c>
      <c r="O40" s="5">
        <f t="shared" si="116"/>
        <v>8.1777424145206931E-2</v>
      </c>
      <c r="P40" s="5">
        <f t="shared" si="117"/>
        <v>0.10035044012565275</v>
      </c>
      <c r="Q40" s="5">
        <f t="shared" si="118"/>
        <v>3.1760353829099204E-2</v>
      </c>
      <c r="R40" s="5">
        <f t="shared" si="119"/>
        <v>7.9267149286178437E-2</v>
      </c>
      <c r="S40" s="5">
        <f t="shared" si="120"/>
        <v>5.9680843630713055E-2</v>
      </c>
      <c r="T40" s="5">
        <f t="shared" si="121"/>
        <v>6.157084879276211E-2</v>
      </c>
      <c r="U40" s="5">
        <f t="shared" si="122"/>
        <v>9.7270040008224562E-2</v>
      </c>
      <c r="V40" s="5">
        <f t="shared" si="123"/>
        <v>1.5774954214954656E-2</v>
      </c>
      <c r="W40" s="5">
        <f t="shared" si="124"/>
        <v>1.2991219840972738E-2</v>
      </c>
      <c r="X40" s="5">
        <f t="shared" si="125"/>
        <v>2.5184871578137261E-2</v>
      </c>
      <c r="Y40" s="5">
        <f t="shared" si="126"/>
        <v>2.4411785966658453E-2</v>
      </c>
      <c r="Z40" s="5">
        <f t="shared" si="127"/>
        <v>5.1222620600036475E-2</v>
      </c>
      <c r="AA40" s="5">
        <f t="shared" si="128"/>
        <v>6.2856131448648239E-2</v>
      </c>
      <c r="AB40" s="5">
        <f t="shared" si="129"/>
        <v>3.8565903251413625E-2</v>
      </c>
      <c r="AC40" s="5">
        <f t="shared" si="130"/>
        <v>2.3454370867868738E-3</v>
      </c>
      <c r="AD40" s="5">
        <f t="shared" si="131"/>
        <v>3.9854355967970916E-3</v>
      </c>
      <c r="AE40" s="5">
        <f t="shared" si="132"/>
        <v>7.7261939153479859E-3</v>
      </c>
      <c r="AF40" s="5">
        <f t="shared" si="133"/>
        <v>7.4890273556965248E-3</v>
      </c>
      <c r="AG40" s="5">
        <f t="shared" si="134"/>
        <v>4.8394273082686219E-3</v>
      </c>
      <c r="AH40" s="5">
        <f t="shared" si="135"/>
        <v>2.482513454277311E-2</v>
      </c>
      <c r="AI40" s="5">
        <f t="shared" si="136"/>
        <v>3.0463336349679335E-2</v>
      </c>
      <c r="AJ40" s="5">
        <f t="shared" si="137"/>
        <v>1.869103387848205E-2</v>
      </c>
      <c r="AK40" s="5">
        <f t="shared" si="138"/>
        <v>7.6453597298388959E-3</v>
      </c>
      <c r="AL40" s="5">
        <f t="shared" si="139"/>
        <v>2.2318214265437149E-4</v>
      </c>
      <c r="AM40" s="5">
        <f t="shared" si="140"/>
        <v>9.7811888895126702E-4</v>
      </c>
      <c r="AN40" s="5">
        <f t="shared" si="141"/>
        <v>1.8961882646844246E-3</v>
      </c>
      <c r="AO40" s="5">
        <f t="shared" si="142"/>
        <v>1.8379820570595643E-3</v>
      </c>
      <c r="AP40" s="5">
        <f t="shared" si="143"/>
        <v>1.1877083814196487E-3</v>
      </c>
      <c r="AQ40" s="5">
        <f t="shared" si="144"/>
        <v>5.756249879628585E-4</v>
      </c>
      <c r="AR40" s="5">
        <f t="shared" si="145"/>
        <v>9.6252366294019356E-3</v>
      </c>
      <c r="AS40" s="5">
        <f t="shared" si="146"/>
        <v>1.1811288288549633E-2</v>
      </c>
      <c r="AT40" s="5">
        <f t="shared" si="147"/>
        <v>7.2469143568420491E-3</v>
      </c>
      <c r="AU40" s="5">
        <f t="shared" si="148"/>
        <v>2.9642697963956164E-3</v>
      </c>
      <c r="AV40" s="5">
        <f t="shared" si="149"/>
        <v>9.0937621791341891E-4</v>
      </c>
      <c r="AW40" s="5">
        <f t="shared" si="150"/>
        <v>1.4747982215839376E-5</v>
      </c>
      <c r="AX40" s="5">
        <f t="shared" si="151"/>
        <v>2.0004433176893093E-4</v>
      </c>
      <c r="AY40" s="5">
        <f t="shared" si="152"/>
        <v>3.878073704553347E-4</v>
      </c>
      <c r="AZ40" s="5">
        <f t="shared" si="153"/>
        <v>3.7590306920868026E-4</v>
      </c>
      <c r="BA40" s="5">
        <f t="shared" si="154"/>
        <v>2.4290945832995751E-4</v>
      </c>
      <c r="BB40" s="5">
        <f t="shared" si="155"/>
        <v>1.1772650274650414E-4</v>
      </c>
      <c r="BC40" s="5">
        <f t="shared" si="156"/>
        <v>4.5645087825592923E-5</v>
      </c>
      <c r="BD40" s="5">
        <f t="shared" si="157"/>
        <v>3.1099254135748076E-3</v>
      </c>
      <c r="BE40" s="5">
        <f t="shared" si="158"/>
        <v>3.8162413070878818E-3</v>
      </c>
      <c r="BF40" s="5">
        <f t="shared" si="159"/>
        <v>2.3414866559746681E-3</v>
      </c>
      <c r="BG40" s="5">
        <f t="shared" si="160"/>
        <v>9.5775910010804065E-4</v>
      </c>
      <c r="BH40" s="5">
        <f t="shared" si="161"/>
        <v>2.9382053859856199E-4</v>
      </c>
      <c r="BI40" s="5">
        <f t="shared" si="162"/>
        <v>7.2110415984654572E-5</v>
      </c>
      <c r="BJ40" s="8">
        <f t="shared" si="163"/>
        <v>0.23956901859230051</v>
      </c>
      <c r="BK40" s="8">
        <f t="shared" si="164"/>
        <v>0.22094626244277035</v>
      </c>
      <c r="BL40" s="8">
        <f t="shared" si="165"/>
        <v>0.48450994136087649</v>
      </c>
      <c r="BM40" s="8">
        <f t="shared" si="166"/>
        <v>0.60877162234190585</v>
      </c>
      <c r="BN40" s="8">
        <f t="shared" si="167"/>
        <v>0.38710316126583844</v>
      </c>
    </row>
    <row r="41" spans="1:66" x14ac:dyDescent="0.25">
      <c r="A41" t="s">
        <v>154</v>
      </c>
      <c r="B41" t="s">
        <v>159</v>
      </c>
      <c r="C41" t="s">
        <v>171</v>
      </c>
      <c r="D41" s="11">
        <v>44230</v>
      </c>
      <c r="E41">
        <f>VLOOKUP(A41,home!$A$2:$E$405,3,FALSE)</f>
        <v>1.32212885154062</v>
      </c>
      <c r="F41">
        <f>VLOOKUP(B41,home!$B$2:$E$405,3,FALSE)</f>
        <v>0.84</v>
      </c>
      <c r="G41">
        <f>VLOOKUP(C41,away!$B$2:$E$405,4,FALSE)</f>
        <v>0.97</v>
      </c>
      <c r="H41">
        <f>VLOOKUP(A41,away!$A$2:$E$405,3,FALSE)</f>
        <v>1.0308123249299701</v>
      </c>
      <c r="I41">
        <f>VLOOKUP(C41,away!$B$2:$E$405,3,FALSE)</f>
        <v>0.63</v>
      </c>
      <c r="J41">
        <f>VLOOKUP(B41,home!$B$2:$E$405,4,FALSE)</f>
        <v>0.86</v>
      </c>
      <c r="K41" s="3">
        <f t="shared" si="112"/>
        <v>1.0772705882352971</v>
      </c>
      <c r="L41" s="3">
        <f t="shared" si="113"/>
        <v>0.55849411764705781</v>
      </c>
      <c r="M41" s="5">
        <f t="shared" si="114"/>
        <v>0.19480334706118879</v>
      </c>
      <c r="N41" s="5">
        <f t="shared" si="115"/>
        <v>0.20985591627881159</v>
      </c>
      <c r="O41" s="5">
        <f t="shared" si="116"/>
        <v>0.10879652343163221</v>
      </c>
      <c r="P41" s="5">
        <f t="shared" si="117"/>
        <v>0.11720329479514971</v>
      </c>
      <c r="Q41" s="5">
        <f t="shared" si="118"/>
        <v>0.1130358031871663</v>
      </c>
      <c r="R41" s="5">
        <f t="shared" si="119"/>
        <v>3.0381109178508434E-2</v>
      </c>
      <c r="S41" s="5">
        <f t="shared" si="120"/>
        <v>1.7628819676445317E-2</v>
      </c>
      <c r="T41" s="5">
        <f t="shared" si="121"/>
        <v>6.3129831163542927E-2</v>
      </c>
      <c r="U41" s="5">
        <f t="shared" si="122"/>
        <v>3.2728675355972563E-2</v>
      </c>
      <c r="V41" s="5">
        <f t="shared" si="123"/>
        <v>1.1784851980779973E-3</v>
      </c>
      <c r="W41" s="5">
        <f t="shared" si="124"/>
        <v>4.0590048730362649E-2</v>
      </c>
      <c r="X41" s="5">
        <f t="shared" si="125"/>
        <v>2.2669303450914967E-2</v>
      </c>
      <c r="Y41" s="5">
        <f t="shared" si="126"/>
        <v>6.3303363142460769E-3</v>
      </c>
      <c r="Z41" s="5">
        <f t="shared" si="127"/>
        <v>5.6558902545966669E-3</v>
      </c>
      <c r="AA41" s="5">
        <f t="shared" si="128"/>
        <v>6.0929242215636359E-3</v>
      </c>
      <c r="AB41" s="5">
        <f t="shared" si="129"/>
        <v>3.2818640301184735E-3</v>
      </c>
      <c r="AC41" s="5">
        <f t="shared" si="130"/>
        <v>4.4314673671479207E-5</v>
      </c>
      <c r="AD41" s="5">
        <f t="shared" si="131"/>
        <v>1.0931616418064283E-2</v>
      </c>
      <c r="AE41" s="5">
        <f t="shared" si="132"/>
        <v>6.1052434658629019E-3</v>
      </c>
      <c r="AF41" s="5">
        <f t="shared" si="133"/>
        <v>1.7048712812437828E-3</v>
      </c>
      <c r="AG41" s="5">
        <f t="shared" si="134"/>
        <v>3.1738686064001858E-4</v>
      </c>
      <c r="AH41" s="5">
        <f t="shared" si="135"/>
        <v>7.896953593123895E-4</v>
      </c>
      <c r="AI41" s="5">
        <f t="shared" si="136"/>
        <v>8.5071558425314211E-4</v>
      </c>
      <c r="AJ41" s="5">
        <f t="shared" si="137"/>
        <v>4.5822543893465835E-4</v>
      </c>
      <c r="AK41" s="5">
        <f t="shared" si="138"/>
        <v>1.6454426271517226E-4</v>
      </c>
      <c r="AL41" s="5">
        <f t="shared" si="139"/>
        <v>1.066475672091575E-6</v>
      </c>
      <c r="AM41" s="5">
        <f t="shared" si="140"/>
        <v>2.3552617698101488E-3</v>
      </c>
      <c r="AN41" s="5">
        <f t="shared" si="141"/>
        <v>1.3153998439579667E-3</v>
      </c>
      <c r="AO41" s="5">
        <f t="shared" si="142"/>
        <v>3.6732153760219105E-4</v>
      </c>
      <c r="AP41" s="5">
        <f t="shared" si="143"/>
        <v>6.8382306011965439E-5</v>
      </c>
      <c r="AQ41" s="5">
        <f t="shared" si="144"/>
        <v>9.5477789147059298E-6</v>
      </c>
      <c r="AR41" s="5">
        <f t="shared" si="145"/>
        <v>8.8208042581829901E-5</v>
      </c>
      <c r="AS41" s="5">
        <f t="shared" si="146"/>
        <v>9.5023929919212029E-5</v>
      </c>
      <c r="AT41" s="5">
        <f t="shared" si="147"/>
        <v>5.1183242440249592E-5</v>
      </c>
      <c r="AU41" s="5">
        <f t="shared" si="148"/>
        <v>1.8379400563799172E-5</v>
      </c>
      <c r="AV41" s="5">
        <f t="shared" si="149"/>
        <v>4.9498969141940191E-6</v>
      </c>
      <c r="AW41" s="5">
        <f t="shared" si="150"/>
        <v>1.7823453537129124E-8</v>
      </c>
      <c r="AX41" s="5">
        <f t="shared" si="151"/>
        <v>4.2287570536858084E-4</v>
      </c>
      <c r="AY41" s="5">
        <f t="shared" si="152"/>
        <v>2.3617359394420274E-4</v>
      </c>
      <c r="AZ41" s="5">
        <f t="shared" si="153"/>
        <v>6.5950781480700996E-5</v>
      </c>
      <c r="BA41" s="5">
        <f t="shared" si="154"/>
        <v>1.2277707837066011E-5</v>
      </c>
      <c r="BB41" s="5">
        <f t="shared" si="155"/>
        <v>1.7142569012976367E-6</v>
      </c>
      <c r="BC41" s="5">
        <f t="shared" si="156"/>
        <v>1.9148047910212074E-7</v>
      </c>
      <c r="BD41" s="5">
        <f t="shared" si="157"/>
        <v>8.2106121518521943E-6</v>
      </c>
      <c r="BE41" s="5">
        <f t="shared" si="158"/>
        <v>8.8450509825976932E-6</v>
      </c>
      <c r="BF41" s="5">
        <f t="shared" si="159"/>
        <v>4.7642566374971037E-6</v>
      </c>
      <c r="BG41" s="5">
        <f t="shared" si="160"/>
        <v>1.7107978501268085E-6</v>
      </c>
      <c r="BH41" s="5">
        <f t="shared" si="161"/>
        <v>4.6074805158944696E-7</v>
      </c>
      <c r="BI41" s="5">
        <f t="shared" si="162"/>
        <v>9.9270064912806136E-8</v>
      </c>
      <c r="BJ41" s="8">
        <f t="shared" si="163"/>
        <v>0.47952545391316342</v>
      </c>
      <c r="BK41" s="8">
        <f t="shared" si="164"/>
        <v>0.33109550147414962</v>
      </c>
      <c r="BL41" s="8">
        <f t="shared" si="165"/>
        <v>0.18382611211116859</v>
      </c>
      <c r="BM41" s="8">
        <f t="shared" si="166"/>
        <v>0.22579080805013055</v>
      </c>
      <c r="BN41" s="8">
        <f t="shared" si="167"/>
        <v>0.77407599393245696</v>
      </c>
    </row>
    <row r="42" spans="1:66" x14ac:dyDescent="0.25">
      <c r="A42" t="s">
        <v>154</v>
      </c>
      <c r="B42" t="s">
        <v>161</v>
      </c>
      <c r="C42" t="s">
        <v>163</v>
      </c>
      <c r="D42" s="11">
        <v>44230</v>
      </c>
      <c r="E42">
        <f>VLOOKUP(A42,home!$A$2:$E$405,3,FALSE)</f>
        <v>1.32212885154062</v>
      </c>
      <c r="F42">
        <f>VLOOKUP(B42,home!$B$2:$E$405,3,FALSE)</f>
        <v>0.63</v>
      </c>
      <c r="G42">
        <f>VLOOKUP(C42,away!$B$2:$E$405,4,FALSE)</f>
        <v>0.97</v>
      </c>
      <c r="H42">
        <f>VLOOKUP(A42,away!$A$2:$E$405,3,FALSE)</f>
        <v>1.0308123249299701</v>
      </c>
      <c r="I42">
        <f>VLOOKUP(C42,away!$B$2:$E$405,3,FALSE)</f>
        <v>0.97</v>
      </c>
      <c r="J42">
        <f>VLOOKUP(B42,home!$B$2:$E$405,4,FALSE)</f>
        <v>0.65</v>
      </c>
      <c r="K42" s="3">
        <f t="shared" si="112"/>
        <v>0.80795294117647287</v>
      </c>
      <c r="L42" s="3">
        <f t="shared" si="113"/>
        <v>0.64992717086834617</v>
      </c>
      <c r="M42" s="5">
        <f t="shared" si="114"/>
        <v>0.23272911180644151</v>
      </c>
      <c r="N42" s="5">
        <f t="shared" si="115"/>
        <v>0.1880341703814026</v>
      </c>
      <c r="O42" s="5">
        <f t="shared" si="116"/>
        <v>0.15125697321506357</v>
      </c>
      <c r="P42" s="5">
        <f t="shared" si="117"/>
        <v>0.12220851638256158</v>
      </c>
      <c r="Q42" s="5">
        <f t="shared" si="118"/>
        <v>7.5961380500666129E-2</v>
      </c>
      <c r="R42" s="5">
        <f t="shared" si="119"/>
        <v>4.9153008337887737E-2</v>
      </c>
      <c r="S42" s="5">
        <f t="shared" si="120"/>
        <v>1.6043245901320721E-2</v>
      </c>
      <c r="T42" s="5">
        <f t="shared" si="121"/>
        <v>4.9369365124051899E-2</v>
      </c>
      <c r="U42" s="5">
        <f t="shared" si="122"/>
        <v>3.9713317654268089E-2</v>
      </c>
      <c r="V42" s="5">
        <f t="shared" si="123"/>
        <v>9.3605310976863977E-4</v>
      </c>
      <c r="W42" s="5">
        <f t="shared" si="124"/>
        <v>2.0457740263779455E-2</v>
      </c>
      <c r="X42" s="5">
        <f t="shared" si="125"/>
        <v>1.3296041251997638E-2</v>
      </c>
      <c r="Y42" s="5">
        <f t="shared" si="126"/>
        <v>4.3207292373298239E-3</v>
      </c>
      <c r="Z42" s="5">
        <f t="shared" si="127"/>
        <v>1.0648625216237202E-2</v>
      </c>
      <c r="AA42" s="5">
        <f t="shared" si="128"/>
        <v>8.603588062944801E-3</v>
      </c>
      <c r="AB42" s="5">
        <f t="shared" si="129"/>
        <v>3.4756471400635225E-3</v>
      </c>
      <c r="AC42" s="5">
        <f t="shared" si="130"/>
        <v>3.0720711332637383E-5</v>
      </c>
      <c r="AD42" s="5">
        <f t="shared" si="131"/>
        <v>4.1322228539862399E-3</v>
      </c>
      <c r="AE42" s="5">
        <f t="shared" si="132"/>
        <v>2.6856439088888003E-3</v>
      </c>
      <c r="AF42" s="5">
        <f t="shared" si="133"/>
        <v>8.7273647383195212E-4</v>
      </c>
      <c r="AG42" s="5">
        <f t="shared" si="134"/>
        <v>1.8907171578373902E-4</v>
      </c>
      <c r="AH42" s="5">
        <f t="shared" si="135"/>
        <v>1.7302077151065936E-3</v>
      </c>
      <c r="AI42" s="5">
        <f t="shared" si="136"/>
        <v>1.397926412266597E-3</v>
      </c>
      <c r="AJ42" s="5">
        <f t="shared" si="137"/>
        <v>5.6472937816953587E-4</v>
      </c>
      <c r="AK42" s="5">
        <f t="shared" si="138"/>
        <v>1.5209158735361237E-4</v>
      </c>
      <c r="AL42" s="5">
        <f t="shared" si="139"/>
        <v>6.4527080863025061E-7</v>
      </c>
      <c r="AM42" s="5">
        <f t="shared" si="140"/>
        <v>6.6772832169496442E-4</v>
      </c>
      <c r="AN42" s="5">
        <f t="shared" si="141"/>
        <v>4.339747790278772E-4</v>
      </c>
      <c r="AO42" s="5">
        <f t="shared" si="142"/>
        <v>1.4102600018090194E-4</v>
      </c>
      <c r="AP42" s="5">
        <f t="shared" si="143"/>
        <v>3.0552209772150823E-5</v>
      </c>
      <c r="AQ42" s="5">
        <f t="shared" si="144"/>
        <v>4.9641778152475559E-6</v>
      </c>
      <c r="AR42" s="5">
        <f t="shared" si="145"/>
        <v>2.249018010587629E-4</v>
      </c>
      <c r="AS42" s="5">
        <f t="shared" si="146"/>
        <v>1.8171007164131345E-4</v>
      </c>
      <c r="AT42" s="5">
        <f t="shared" si="147"/>
        <v>7.3406593411993394E-5</v>
      </c>
      <c r="AU42" s="5">
        <f t="shared" si="148"/>
        <v>1.9769691016321854E-5</v>
      </c>
      <c r="AV42" s="5">
        <f t="shared" si="149"/>
        <v>3.9932450006968327E-6</v>
      </c>
      <c r="AW42" s="5">
        <f t="shared" si="150"/>
        <v>9.4121811567375391E-9</v>
      </c>
      <c r="AX42" s="5">
        <f t="shared" si="151"/>
        <v>8.9915510236712753E-5</v>
      </c>
      <c r="AY42" s="5">
        <f t="shared" si="152"/>
        <v>5.8438533185330548E-5</v>
      </c>
      <c r="AZ42" s="5">
        <f t="shared" si="153"/>
        <v>1.8990395271418918E-5</v>
      </c>
      <c r="BA42" s="5">
        <f t="shared" si="154"/>
        <v>4.1141246241416388E-6</v>
      </c>
      <c r="BB42" s="5">
        <f t="shared" si="155"/>
        <v>6.684703443920433E-7</v>
      </c>
      <c r="BC42" s="5">
        <f t="shared" si="156"/>
        <v>8.6891407948021987E-8</v>
      </c>
      <c r="BD42" s="5">
        <f t="shared" si="157"/>
        <v>2.4361631880886224E-5</v>
      </c>
      <c r="BE42" s="5">
        <f t="shared" si="158"/>
        <v>1.968305213002055E-5</v>
      </c>
      <c r="BF42" s="5">
        <f t="shared" si="159"/>
        <v>7.951489929889971E-6</v>
      </c>
      <c r="BG42" s="5">
        <f t="shared" si="160"/>
        <v>2.141476558529903E-6</v>
      </c>
      <c r="BH42" s="5">
        <f t="shared" si="161"/>
        <v>4.3255307098117645E-7</v>
      </c>
      <c r="BI42" s="5">
        <f t="shared" si="162"/>
        <v>6.9896505182831438E-8</v>
      </c>
      <c r="BJ42" s="8">
        <f t="shared" si="163"/>
        <v>0.36076956112527947</v>
      </c>
      <c r="BK42" s="8">
        <f t="shared" si="164"/>
        <v>0.37200673171541904</v>
      </c>
      <c r="BL42" s="8">
        <f t="shared" si="165"/>
        <v>0.25660591100532865</v>
      </c>
      <c r="BM42" s="8">
        <f t="shared" si="166"/>
        <v>0.18062923931723693</v>
      </c>
      <c r="BN42" s="8">
        <f t="shared" si="167"/>
        <v>0.81934316062402313</v>
      </c>
    </row>
    <row r="43" spans="1:66" x14ac:dyDescent="0.25">
      <c r="A43" t="s">
        <v>154</v>
      </c>
      <c r="B43" t="s">
        <v>165</v>
      </c>
      <c r="C43" t="s">
        <v>157</v>
      </c>
      <c r="D43" s="11">
        <v>44230</v>
      </c>
      <c r="E43">
        <f>VLOOKUP(A43,home!$A$2:$E$405,3,FALSE)</f>
        <v>1.32212885154062</v>
      </c>
      <c r="F43">
        <f>VLOOKUP(B43,home!$B$2:$E$405,3,FALSE)</f>
        <v>0.84</v>
      </c>
      <c r="G43">
        <f>VLOOKUP(C43,away!$B$2:$E$405,4,FALSE)</f>
        <v>0.76</v>
      </c>
      <c r="H43">
        <f>VLOOKUP(A43,away!$A$2:$E$405,3,FALSE)</f>
        <v>1.0308123249299701</v>
      </c>
      <c r="I43">
        <f>VLOOKUP(C43,away!$B$2:$E$405,3,FALSE)</f>
        <v>1.0900000000000001</v>
      </c>
      <c r="J43">
        <f>VLOOKUP(B43,home!$B$2:$E$405,4,FALSE)</f>
        <v>1.46</v>
      </c>
      <c r="K43" s="3">
        <f t="shared" si="112"/>
        <v>0.84404705882353182</v>
      </c>
      <c r="L43" s="3">
        <f t="shared" si="113"/>
        <v>1.6404347338935545</v>
      </c>
      <c r="M43" s="5">
        <f t="shared" si="114"/>
        <v>8.33687456112885E-2</v>
      </c>
      <c r="N43" s="5">
        <f t="shared" si="115"/>
        <v>7.036714453101528E-2</v>
      </c>
      <c r="O43" s="5">
        <f t="shared" si="116"/>
        <v>0.13676098602189349</v>
      </c>
      <c r="P43" s="5">
        <f t="shared" si="117"/>
        <v>0.11543270801358534</v>
      </c>
      <c r="Q43" s="5">
        <f t="shared" si="118"/>
        <v>2.9696590689606912E-2</v>
      </c>
      <c r="R43" s="5">
        <f t="shared" si="119"/>
        <v>0.11217373585592251</v>
      </c>
      <c r="S43" s="5">
        <f t="shared" si="120"/>
        <v>3.9957150553388637E-2</v>
      </c>
      <c r="T43" s="5">
        <f t="shared" si="121"/>
        <v>4.8715318845451119E-2</v>
      </c>
      <c r="U43" s="5">
        <f t="shared" si="122"/>
        <v>9.4679911826439131E-2</v>
      </c>
      <c r="V43" s="5">
        <f t="shared" si="123"/>
        <v>6.1472038859337079E-3</v>
      </c>
      <c r="W43" s="5">
        <f t="shared" si="124"/>
        <v>8.3551066762163305E-3</v>
      </c>
      <c r="X43" s="5">
        <f t="shared" si="125"/>
        <v>1.3706007197051197E-2</v>
      </c>
      <c r="Y43" s="5">
        <f t="shared" si="126"/>
        <v>1.1241905134518913E-2</v>
      </c>
      <c r="Z43" s="5">
        <f t="shared" si="127"/>
        <v>6.1337897509552056E-2</v>
      </c>
      <c r="AA43" s="5">
        <f t="shared" si="128"/>
        <v>5.1772071987356644E-2</v>
      </c>
      <c r="AB43" s="5">
        <f t="shared" si="129"/>
        <v>2.1849032545064269E-2</v>
      </c>
      <c r="AC43" s="5">
        <f t="shared" si="130"/>
        <v>5.3196523623902359E-4</v>
      </c>
      <c r="AD43" s="5">
        <f t="shared" si="131"/>
        <v>1.7630258040543117E-3</v>
      </c>
      <c r="AE43" s="5">
        <f t="shared" si="132"/>
        <v>2.8921287657213048E-3</v>
      </c>
      <c r="AF43" s="5">
        <f t="shared" si="133"/>
        <v>2.3721742410909618E-3</v>
      </c>
      <c r="AG43" s="5">
        <f t="shared" si="134"/>
        <v>1.2971323399777325E-3</v>
      </c>
      <c r="AH43" s="5">
        <f t="shared" si="135"/>
        <v>2.5155204394668024E-2</v>
      </c>
      <c r="AI43" s="5">
        <f t="shared" si="136"/>
        <v>2.1232176283424328E-2</v>
      </c>
      <c r="AJ43" s="5">
        <f t="shared" si="137"/>
        <v>8.9604779722235253E-3</v>
      </c>
      <c r="AK43" s="5">
        <f t="shared" si="138"/>
        <v>2.5210216927027706E-3</v>
      </c>
      <c r="AL43" s="5">
        <f t="shared" si="139"/>
        <v>2.9462450148628612E-5</v>
      </c>
      <c r="AM43" s="5">
        <f t="shared" si="140"/>
        <v>2.9761534890840698E-4</v>
      </c>
      <c r="AN43" s="5">
        <f t="shared" si="141"/>
        <v>4.8821855568919996E-4</v>
      </c>
      <c r="AO43" s="5">
        <f t="shared" si="142"/>
        <v>4.0044533824195417E-4</v>
      </c>
      <c r="AP43" s="5">
        <f t="shared" si="143"/>
        <v>2.1896814729261823E-4</v>
      </c>
      <c r="AQ43" s="5">
        <f t="shared" si="144"/>
        <v>8.980073860878267E-5</v>
      </c>
      <c r="AR43" s="5">
        <f t="shared" si="145"/>
        <v>8.2530942054410434E-3</v>
      </c>
      <c r="AS43" s="5">
        <f t="shared" si="146"/>
        <v>6.9659998902960448E-3</v>
      </c>
      <c r="AT43" s="5">
        <f t="shared" si="147"/>
        <v>2.9398158595847113E-3</v>
      </c>
      <c r="AU43" s="5">
        <f t="shared" si="148"/>
        <v>8.271143099217495E-4</v>
      </c>
      <c r="AV43" s="5">
        <f t="shared" si="149"/>
        <v>1.7453085015007691E-4</v>
      </c>
      <c r="AW43" s="5">
        <f t="shared" si="150"/>
        <v>1.1331619343125217E-6</v>
      </c>
      <c r="AX43" s="5">
        <f t="shared" si="151"/>
        <v>4.186689331781334E-5</v>
      </c>
      <c r="AY43" s="5">
        <f t="shared" si="152"/>
        <v>6.8679905998756958E-5</v>
      </c>
      <c r="AZ43" s="5">
        <f t="shared" si="153"/>
        <v>5.6332451660452618E-5</v>
      </c>
      <c r="BA43" s="5">
        <f t="shared" si="154"/>
        <v>3.0803236783062046E-5</v>
      </c>
      <c r="BB43" s="5">
        <f t="shared" si="155"/>
        <v>1.2632674883820629E-5</v>
      </c>
      <c r="BC43" s="5">
        <f t="shared" si="156"/>
        <v>4.1446157322808168E-6</v>
      </c>
      <c r="BD43" s="5">
        <f t="shared" si="157"/>
        <v>2.2564437327835221E-3</v>
      </c>
      <c r="BE43" s="5">
        <f t="shared" si="158"/>
        <v>1.9045446960567231E-3</v>
      </c>
      <c r="BF43" s="5">
        <f t="shared" si="159"/>
        <v>8.0376267455231729E-4</v>
      </c>
      <c r="BG43" s="5">
        <f t="shared" si="160"/>
        <v>2.2613784048267302E-4</v>
      </c>
      <c r="BH43" s="5">
        <f t="shared" si="161"/>
        <v>4.7717744787026273E-5</v>
      </c>
      <c r="BI43" s="5">
        <f t="shared" si="162"/>
        <v>8.0552044282362933E-6</v>
      </c>
      <c r="BJ43" s="8">
        <f t="shared" si="163"/>
        <v>0.19211604213182124</v>
      </c>
      <c r="BK43" s="8">
        <f t="shared" si="164"/>
        <v>0.24553591565658259</v>
      </c>
      <c r="BL43" s="8">
        <f t="shared" si="165"/>
        <v>0.49951183558817897</v>
      </c>
      <c r="BM43" s="8">
        <f t="shared" si="166"/>
        <v>0.4506342334187583</v>
      </c>
      <c r="BN43" s="8">
        <f t="shared" si="167"/>
        <v>0.54779991072331202</v>
      </c>
    </row>
    <row r="44" spans="1:66" x14ac:dyDescent="0.25">
      <c r="A44" t="s">
        <v>154</v>
      </c>
      <c r="B44" t="s">
        <v>169</v>
      </c>
      <c r="C44" t="s">
        <v>167</v>
      </c>
      <c r="D44" s="11">
        <v>44230</v>
      </c>
      <c r="E44">
        <f>VLOOKUP(A44,home!$A$2:$E$405,3,FALSE)</f>
        <v>1.32212885154062</v>
      </c>
      <c r="F44">
        <f>VLOOKUP(B44,home!$B$2:$E$405,3,FALSE)</f>
        <v>0.71</v>
      </c>
      <c r="G44">
        <f>VLOOKUP(C44,away!$B$2:$E$405,4,FALSE)</f>
        <v>0.59</v>
      </c>
      <c r="H44">
        <f>VLOOKUP(A44,away!$A$2:$E$405,3,FALSE)</f>
        <v>1.0308123249299701</v>
      </c>
      <c r="I44">
        <f>VLOOKUP(C44,away!$B$2:$E$405,3,FALSE)</f>
        <v>0.97</v>
      </c>
      <c r="J44">
        <f>VLOOKUP(B44,home!$B$2:$E$405,4,FALSE)</f>
        <v>1.24</v>
      </c>
      <c r="K44" s="3">
        <f t="shared" si="112"/>
        <v>0.55383977591036559</v>
      </c>
      <c r="L44" s="3">
        <f t="shared" si="113"/>
        <v>1.2398610644257679</v>
      </c>
      <c r="M44" s="5">
        <f t="shared" si="114"/>
        <v>0.16634341868898725</v>
      </c>
      <c r="N44" s="5">
        <f t="shared" si="115"/>
        <v>9.2127601730872824E-2</v>
      </c>
      <c r="O44" s="5">
        <f t="shared" si="116"/>
        <v>0.20624272815594891</v>
      </c>
      <c r="P44" s="5">
        <f t="shared" si="117"/>
        <v>0.11422542634503319</v>
      </c>
      <c r="Q44" s="5">
        <f t="shared" si="118"/>
        <v>2.5511965148893E-2</v>
      </c>
      <c r="R44" s="5">
        <f t="shared" si="119"/>
        <v>0.1278561642307546</v>
      </c>
      <c r="S44" s="5">
        <f t="shared" si="120"/>
        <v>1.9609203848484462E-2</v>
      </c>
      <c r="T44" s="5">
        <f t="shared" si="121"/>
        <v>3.1631292265099566E-2</v>
      </c>
      <c r="U44" s="5">
        <f t="shared" si="122"/>
        <v>7.0811829346320021E-2</v>
      </c>
      <c r="V44" s="5">
        <f t="shared" si="123"/>
        <v>1.4961482078815747E-3</v>
      </c>
      <c r="W44" s="5">
        <f t="shared" si="124"/>
        <v>4.7098470203653193E-3</v>
      </c>
      <c r="X44" s="5">
        <f t="shared" si="125"/>
        <v>5.8395559399526753E-3</v>
      </c>
      <c r="Y44" s="5">
        <f t="shared" si="126"/>
        <v>3.6201190217417713E-3</v>
      </c>
      <c r="Z44" s="5">
        <f t="shared" si="127"/>
        <v>5.2841293292179743E-2</v>
      </c>
      <c r="AA44" s="5">
        <f t="shared" si="128"/>
        <v>2.9265610035754733E-2</v>
      </c>
      <c r="AB44" s="5">
        <f t="shared" si="129"/>
        <v>8.1042294520412717E-3</v>
      </c>
      <c r="AC44" s="5">
        <f t="shared" si="130"/>
        <v>6.4211349728899865E-5</v>
      </c>
      <c r="AD44" s="5">
        <f t="shared" si="131"/>
        <v>6.5212515458280785E-4</v>
      </c>
      <c r="AE44" s="5">
        <f t="shared" si="132"/>
        <v>8.085445882998585E-4</v>
      </c>
      <c r="AF44" s="5">
        <f t="shared" si="133"/>
        <v>5.0124147694257856E-4</v>
      </c>
      <c r="AG44" s="5">
        <f t="shared" si="134"/>
        <v>2.0715659704545656E-4</v>
      </c>
      <c r="AH44" s="5">
        <f t="shared" si="135"/>
        <v>1.6378965536719029E-2</v>
      </c>
      <c r="AI44" s="5">
        <f t="shared" si="136"/>
        <v>9.0713226025000687E-3</v>
      </c>
      <c r="AJ44" s="5">
        <f t="shared" si="137"/>
        <v>2.5120296386896357E-3</v>
      </c>
      <c r="AK44" s="5">
        <f t="shared" si="138"/>
        <v>4.637539773906882E-4</v>
      </c>
      <c r="AL44" s="5">
        <f t="shared" si="139"/>
        <v>1.7637172199008562E-6</v>
      </c>
      <c r="AM44" s="5">
        <f t="shared" si="140"/>
        <v>7.223456989593097E-5</v>
      </c>
      <c r="AN44" s="5">
        <f t="shared" si="141"/>
        <v>8.9560830719506493E-5</v>
      </c>
      <c r="AO44" s="5">
        <f t="shared" si="142"/>
        <v>5.5521493453371682E-5</v>
      </c>
      <c r="AP44" s="5">
        <f t="shared" si="143"/>
        <v>2.2946312657201914E-5</v>
      </c>
      <c r="AQ44" s="5">
        <f t="shared" si="144"/>
        <v>7.1125599089512037E-6</v>
      </c>
      <c r="AR44" s="5">
        <f t="shared" si="145"/>
        <v>4.0615283289098846E-3</v>
      </c>
      <c r="AS44" s="5">
        <f t="shared" si="146"/>
        <v>2.249435939537052E-3</v>
      </c>
      <c r="AT44" s="5">
        <f t="shared" si="147"/>
        <v>6.2291354833896159E-4</v>
      </c>
      <c r="AU44" s="5">
        <f t="shared" si="148"/>
        <v>1.1499810000786042E-4</v>
      </c>
      <c r="AV44" s="5">
        <f t="shared" si="149"/>
        <v>1.5922630484617803E-5</v>
      </c>
      <c r="AW44" s="5">
        <f t="shared" si="150"/>
        <v>3.3642140422346644E-8</v>
      </c>
      <c r="AX44" s="5">
        <f t="shared" si="151"/>
        <v>6.6677296673573419E-6</v>
      </c>
      <c r="AY44" s="5">
        <f t="shared" si="152"/>
        <v>8.2670584026729436E-6</v>
      </c>
      <c r="AZ44" s="5">
        <f t="shared" si="153"/>
        <v>5.1250019154040342E-6</v>
      </c>
      <c r="BA44" s="5">
        <f t="shared" si="154"/>
        <v>2.1180967766723157E-6</v>
      </c>
      <c r="BB44" s="5">
        <f t="shared" si="155"/>
        <v>6.5653643102043096E-7</v>
      </c>
      <c r="BC44" s="5">
        <f t="shared" si="156"/>
        <v>1.6280279163985723E-7</v>
      </c>
      <c r="BD44" s="5">
        <f t="shared" si="157"/>
        <v>8.3928847284626994E-4</v>
      </c>
      <c r="BE44" s="5">
        <f t="shared" si="158"/>
        <v>4.6483133972533111E-4</v>
      </c>
      <c r="BF44" s="5">
        <f t="shared" si="159"/>
        <v>1.2872104251479617E-4</v>
      </c>
      <c r="BG44" s="5">
        <f t="shared" si="160"/>
        <v>2.376361111378112E-5</v>
      </c>
      <c r="BH44" s="5">
        <f t="shared" si="161"/>
        <v>3.290308263519402E-6</v>
      </c>
      <c r="BI44" s="5">
        <f t="shared" si="162"/>
        <v>3.6446071826872198E-7</v>
      </c>
      <c r="BJ44" s="8">
        <f t="shared" si="163"/>
        <v>0.16587982193641557</v>
      </c>
      <c r="BK44" s="8">
        <f t="shared" si="164"/>
        <v>0.30174843921573796</v>
      </c>
      <c r="BL44" s="8">
        <f t="shared" si="165"/>
        <v>0.4792316907585793</v>
      </c>
      <c r="BM44" s="8">
        <f t="shared" si="166"/>
        <v>0.26738570748616042</v>
      </c>
      <c r="BN44" s="8">
        <f t="shared" si="167"/>
        <v>0.73230730430048974</v>
      </c>
    </row>
    <row r="45" spans="1:66" x14ac:dyDescent="0.25">
      <c r="A45" t="s">
        <v>154</v>
      </c>
      <c r="B45" t="s">
        <v>162</v>
      </c>
      <c r="C45" t="s">
        <v>156</v>
      </c>
      <c r="D45" s="11">
        <v>44230</v>
      </c>
      <c r="E45">
        <f>VLOOKUP(A45,home!$A$2:$E$405,3,FALSE)</f>
        <v>1.32212885154062</v>
      </c>
      <c r="F45">
        <f>VLOOKUP(B45,home!$B$2:$E$405,3,FALSE)</f>
        <v>0.57999999999999996</v>
      </c>
      <c r="G45">
        <f>VLOOKUP(C45,away!$B$2:$E$405,4,FALSE)</f>
        <v>0.84</v>
      </c>
      <c r="H45">
        <f>VLOOKUP(A45,away!$A$2:$E$405,3,FALSE)</f>
        <v>1.0308123249299701</v>
      </c>
      <c r="I45">
        <f>VLOOKUP(C45,away!$B$2:$E$405,3,FALSE)</f>
        <v>0.63</v>
      </c>
      <c r="J45">
        <f>VLOOKUP(B45,home!$B$2:$E$405,4,FALSE)</f>
        <v>1.1399999999999999</v>
      </c>
      <c r="K45" s="3">
        <f t="shared" si="112"/>
        <v>0.64414117647058999</v>
      </c>
      <c r="L45" s="3">
        <f t="shared" si="113"/>
        <v>0.74032941176470446</v>
      </c>
      <c r="M45" s="5">
        <f t="shared" si="114"/>
        <v>0.2504563592424619</v>
      </c>
      <c r="N45" s="5">
        <f t="shared" si="115"/>
        <v>0.16132925389698011</v>
      </c>
      <c r="O45" s="5">
        <f t="shared" si="116"/>
        <v>0.18542020911070131</v>
      </c>
      <c r="P45" s="5">
        <f t="shared" si="117"/>
        <v>0.11943679163798994</v>
      </c>
      <c r="Q45" s="5">
        <f t="shared" si="118"/>
        <v>5.195940770216164E-2</v>
      </c>
      <c r="R45" s="5">
        <f t="shared" si="119"/>
        <v>6.8636017170106992E-2</v>
      </c>
      <c r="S45" s="5">
        <f t="shared" si="120"/>
        <v>1.423915451770064E-2</v>
      </c>
      <c r="T45" s="5">
        <f t="shared" si="121"/>
        <v>3.8467077739783778E-2</v>
      </c>
      <c r="U45" s="5">
        <f t="shared" si="122"/>
        <v>4.4211284848208326E-2</v>
      </c>
      <c r="V45" s="5">
        <f t="shared" si="123"/>
        <v>7.5448004699886484E-4</v>
      </c>
      <c r="W45" s="5">
        <f t="shared" si="124"/>
        <v>1.1156398001995149E-2</v>
      </c>
      <c r="X45" s="5">
        <f t="shared" si="125"/>
        <v>8.2594095702299922E-3</v>
      </c>
      <c r="Y45" s="5">
        <f t="shared" si="126"/>
        <v>3.0573419143260696E-3</v>
      </c>
      <c r="Z45" s="5">
        <f t="shared" si="127"/>
        <v>1.6937754072472486E-2</v>
      </c>
      <c r="AA45" s="5">
        <f t="shared" si="128"/>
        <v>1.0910304835011955E-2</v>
      </c>
      <c r="AB45" s="5">
        <f t="shared" si="129"/>
        <v>3.5138882960386829E-3</v>
      </c>
      <c r="AC45" s="5">
        <f t="shared" si="130"/>
        <v>2.2487120221508316E-5</v>
      </c>
      <c r="AD45" s="5">
        <f t="shared" si="131"/>
        <v>1.7965738335448231E-3</v>
      </c>
      <c r="AE45" s="5">
        <f t="shared" si="132"/>
        <v>1.3300564493800989E-3</v>
      </c>
      <c r="AF45" s="5">
        <f t="shared" si="133"/>
        <v>4.9233995439170993E-4</v>
      </c>
      <c r="AG45" s="5">
        <f t="shared" si="134"/>
        <v>1.2149791627435868E-4</v>
      </c>
      <c r="AH45" s="5">
        <f t="shared" si="135"/>
        <v>3.1348793772721954E-3</v>
      </c>
      <c r="AI45" s="5">
        <f t="shared" si="136"/>
        <v>2.0193048901695023E-3</v>
      </c>
      <c r="AJ45" s="5">
        <f t="shared" si="137"/>
        <v>6.5035871380329942E-4</v>
      </c>
      <c r="AK45" s="5">
        <f t="shared" si="138"/>
        <v>1.3964094234571902E-4</v>
      </c>
      <c r="AL45" s="5">
        <f t="shared" si="139"/>
        <v>4.289433098138524E-7</v>
      </c>
      <c r="AM45" s="5">
        <f t="shared" si="140"/>
        <v>2.314494365511681E-4</v>
      </c>
      <c r="AN45" s="5">
        <f t="shared" si="141"/>
        <v>1.7134882521519857E-4</v>
      </c>
      <c r="AO45" s="5">
        <f t="shared" si="142"/>
        <v>6.3427287489070542E-5</v>
      </c>
      <c r="AP45" s="5">
        <f t="shared" si="143"/>
        <v>1.5652362145538132E-5</v>
      </c>
      <c r="AQ45" s="5">
        <f t="shared" si="144"/>
        <v>2.8969760149835929E-6</v>
      </c>
      <c r="AR45" s="5">
        <f t="shared" si="145"/>
        <v>4.6416868106584569E-4</v>
      </c>
      <c r="AS45" s="5">
        <f t="shared" si="146"/>
        <v>2.9899016030255591E-4</v>
      </c>
      <c r="AT45" s="5">
        <f t="shared" si="147"/>
        <v>9.6295936805209333E-5</v>
      </c>
      <c r="AU45" s="5">
        <f t="shared" si="148"/>
        <v>2.0676059341015046E-5</v>
      </c>
      <c r="AV45" s="5">
        <f t="shared" si="149"/>
        <v>3.3295752971742901E-6</v>
      </c>
      <c r="AW45" s="5">
        <f t="shared" si="150"/>
        <v>5.6820292269794075E-9</v>
      </c>
      <c r="AX45" s="5">
        <f t="shared" si="151"/>
        <v>2.4847685392254095E-5</v>
      </c>
      <c r="AY45" s="5">
        <f t="shared" si="152"/>
        <v>1.8395472310161914E-5</v>
      </c>
      <c r="AZ45" s="5">
        <f t="shared" si="153"/>
        <v>6.8093545972580383E-6</v>
      </c>
      <c r="BA45" s="5">
        <f t="shared" si="154"/>
        <v>1.6803884944951098E-6</v>
      </c>
      <c r="BB45" s="5">
        <f t="shared" si="155"/>
        <v>3.1101025641643544E-7</v>
      </c>
      <c r="BC45" s="5">
        <f t="shared" si="156"/>
        <v>4.6050008037113934E-8</v>
      </c>
      <c r="BD45" s="5">
        <f t="shared" si="157"/>
        <v>5.7272954435512669E-5</v>
      </c>
      <c r="BE45" s="5">
        <f t="shared" si="158"/>
        <v>3.6891868250037625E-5</v>
      </c>
      <c r="BF45" s="5">
        <f t="shared" si="159"/>
        <v>1.188178570838862E-5</v>
      </c>
      <c r="BG45" s="5">
        <f t="shared" si="160"/>
        <v>2.5511824749242967E-6</v>
      </c>
      <c r="BH45" s="5">
        <f t="shared" si="161"/>
        <v>4.108304201972219E-7</v>
      </c>
      <c r="BI45" s="5">
        <f t="shared" si="162"/>
        <v>5.2926558039149075E-8</v>
      </c>
      <c r="BJ45" s="8">
        <f t="shared" si="163"/>
        <v>0.2785062218275422</v>
      </c>
      <c r="BK45" s="8">
        <f t="shared" si="164"/>
        <v>0.38492809698099278</v>
      </c>
      <c r="BL45" s="8">
        <f t="shared" si="165"/>
        <v>0.31962841014431681</v>
      </c>
      <c r="BM45" s="8">
        <f t="shared" si="166"/>
        <v>0.16274405447464171</v>
      </c>
      <c r="BN45" s="8">
        <f t="shared" si="167"/>
        <v>0.83723803876040193</v>
      </c>
    </row>
    <row r="46" spans="1:66" x14ac:dyDescent="0.25">
      <c r="A46" t="s">
        <v>154</v>
      </c>
      <c r="B46" t="s">
        <v>170</v>
      </c>
      <c r="C46" t="s">
        <v>160</v>
      </c>
      <c r="D46" s="11">
        <v>44230</v>
      </c>
      <c r="E46">
        <f>VLOOKUP(A46,home!$A$2:$E$405,3,FALSE)</f>
        <v>1.32212885154062</v>
      </c>
      <c r="F46">
        <f>VLOOKUP(B46,home!$B$2:$E$405,3,FALSE)</f>
        <v>1.0900000000000001</v>
      </c>
      <c r="G46">
        <f>VLOOKUP(C46,away!$B$2:$E$405,4,FALSE)</f>
        <v>1.1299999999999999</v>
      </c>
      <c r="H46">
        <f>VLOOKUP(A46,away!$A$2:$E$405,3,FALSE)</f>
        <v>1.0308123249299701</v>
      </c>
      <c r="I46">
        <f>VLOOKUP(C46,away!$B$2:$E$405,3,FALSE)</f>
        <v>0.71</v>
      </c>
      <c r="J46">
        <f>VLOOKUP(B46,home!$B$2:$E$405,4,FALSE)</f>
        <v>1.4</v>
      </c>
      <c r="K46" s="3">
        <f t="shared" si="112"/>
        <v>1.6284661064425816</v>
      </c>
      <c r="L46" s="3">
        <f t="shared" si="113"/>
        <v>1.0246274509803901</v>
      </c>
      <c r="M46" s="5">
        <f t="shared" si="114"/>
        <v>7.0432987196981281E-2</v>
      </c>
      <c r="N46" s="5">
        <f t="shared" si="115"/>
        <v>0.11469773242578832</v>
      </c>
      <c r="O46" s="5">
        <f t="shared" si="116"/>
        <v>7.2167572136577388E-2</v>
      </c>
      <c r="P46" s="5">
        <f t="shared" si="117"/>
        <v>0.11752244520866631</v>
      </c>
      <c r="Q46" s="5">
        <f t="shared" si="118"/>
        <v>9.3390684870608281E-2</v>
      </c>
      <c r="R46" s="5">
        <f t="shared" si="119"/>
        <v>3.6972437740872353E-2</v>
      </c>
      <c r="S46" s="5">
        <f t="shared" si="120"/>
        <v>4.9023638203775956E-2</v>
      </c>
      <c r="T46" s="5">
        <f t="shared" si="121"/>
        <v>9.5690659384284241E-2</v>
      </c>
      <c r="U46" s="5">
        <f t="shared" si="122"/>
        <v>6.0208361733569166E-2</v>
      </c>
      <c r="V46" s="5">
        <f t="shared" si="123"/>
        <v>9.0888249700066519E-3</v>
      </c>
      <c r="W46" s="5">
        <f t="shared" si="124"/>
        <v>5.0694521656415192E-2</v>
      </c>
      <c r="X46" s="5">
        <f t="shared" si="125"/>
        <v>5.1942998503482878E-2</v>
      </c>
      <c r="Y46" s="5">
        <f t="shared" si="126"/>
        <v>2.6611111076450939E-2</v>
      </c>
      <c r="Z46" s="5">
        <f t="shared" si="127"/>
        <v>1.2627658212987072E-2</v>
      </c>
      <c r="AA46" s="5">
        <f t="shared" si="128"/>
        <v>2.0563713403590745E-2</v>
      </c>
      <c r="AB46" s="5">
        <f t="shared" si="129"/>
        <v>1.6743655150173276E-2</v>
      </c>
      <c r="AC46" s="5">
        <f t="shared" si="130"/>
        <v>9.4783440353867399E-4</v>
      </c>
      <c r="AD46" s="5">
        <f t="shared" si="131"/>
        <v>2.06385775749479E-2</v>
      </c>
      <c r="AE46" s="5">
        <f t="shared" si="132"/>
        <v>2.1146853132479909E-2</v>
      </c>
      <c r="AF46" s="5">
        <f t="shared" si="133"/>
        <v>1.0833823110694783E-2</v>
      </c>
      <c r="AG46" s="5">
        <f t="shared" si="134"/>
        <v>3.7002108527612126E-3</v>
      </c>
      <c r="AH46" s="5">
        <f t="shared" si="135"/>
        <v>3.2346613116561325E-3</v>
      </c>
      <c r="AI46" s="5">
        <f t="shared" si="136"/>
        <v>5.267536311853116E-3</v>
      </c>
      <c r="AJ46" s="5">
        <f t="shared" si="137"/>
        <v>4.2890021741541808E-3</v>
      </c>
      <c r="AK46" s="5">
        <f t="shared" si="138"/>
        <v>2.3281648903562087E-3</v>
      </c>
      <c r="AL46" s="5">
        <f t="shared" si="139"/>
        <v>6.3261162810108307E-5</v>
      </c>
      <c r="AM46" s="5">
        <f t="shared" si="140"/>
        <v>6.7218448131977117E-3</v>
      </c>
      <c r="AN46" s="5">
        <f t="shared" si="141"/>
        <v>6.8873867168325279E-3</v>
      </c>
      <c r="AO46" s="5">
        <f t="shared" si="142"/>
        <v>3.5285027477921552E-3</v>
      </c>
      <c r="AP46" s="5">
        <f t="shared" si="143"/>
        <v>1.2051335920825262E-3</v>
      </c>
      <c r="AQ46" s="5">
        <f t="shared" si="144"/>
        <v>3.0870324013658999E-4</v>
      </c>
      <c r="AR46" s="5">
        <f t="shared" si="145"/>
        <v>6.6286455490942179E-4</v>
      </c>
      <c r="AS46" s="5">
        <f t="shared" si="146"/>
        <v>1.079452460832141E-3</v>
      </c>
      <c r="AT46" s="5">
        <f t="shared" si="147"/>
        <v>8.789258729905901E-4</v>
      </c>
      <c r="AU46" s="5">
        <f t="shared" si="148"/>
        <v>4.7710033141354439E-4</v>
      </c>
      <c r="AV46" s="5">
        <f t="shared" si="149"/>
        <v>1.9423542976987004E-4</v>
      </c>
      <c r="AW46" s="5">
        <f t="shared" si="150"/>
        <v>2.9321040688075771E-6</v>
      </c>
      <c r="AX46" s="5">
        <f t="shared" si="151"/>
        <v>1.8243827418432234E-3</v>
      </c>
      <c r="AY46" s="5">
        <f t="shared" si="152"/>
        <v>1.869312638387437E-3</v>
      </c>
      <c r="AZ46" s="5">
        <f t="shared" si="153"/>
        <v>9.5767452187817364E-4</v>
      </c>
      <c r="BA46" s="5">
        <f t="shared" si="154"/>
        <v>3.27086534740299E-4</v>
      </c>
      <c r="BB46" s="5">
        <f t="shared" si="155"/>
        <v>8.3785460585240329E-5</v>
      </c>
      <c r="BC46" s="5">
        <f t="shared" si="156"/>
        <v>1.7169776581734551E-5</v>
      </c>
      <c r="BD46" s="5">
        <f t="shared" si="157"/>
        <v>1.1319820320701524E-4</v>
      </c>
      <c r="BE46" s="5">
        <f t="shared" si="158"/>
        <v>1.8433943723282427E-4</v>
      </c>
      <c r="BF46" s="5">
        <f t="shared" si="159"/>
        <v>1.50095262807177E-4</v>
      </c>
      <c r="BG46" s="5">
        <f t="shared" si="160"/>
        <v>8.1475016073026524E-5</v>
      </c>
      <c r="BH46" s="5">
        <f t="shared" si="161"/>
        <v>3.3169825549197071E-5</v>
      </c>
      <c r="BI46" s="5">
        <f t="shared" si="162"/>
        <v>1.0803187332696117E-5</v>
      </c>
      <c r="BJ46" s="8">
        <f t="shared" si="163"/>
        <v>0.51307815537197132</v>
      </c>
      <c r="BK46" s="8">
        <f t="shared" si="164"/>
        <v>0.24894830378416644</v>
      </c>
      <c r="BL46" s="8">
        <f t="shared" si="165"/>
        <v>0.22564076443492007</v>
      </c>
      <c r="BM46" s="8">
        <f t="shared" si="166"/>
        <v>0.4932446416902323</v>
      </c>
      <c r="BN46" s="8">
        <f t="shared" si="167"/>
        <v>0.50518385957949397</v>
      </c>
    </row>
    <row r="47" spans="1:66" x14ac:dyDescent="0.25">
      <c r="A47" t="s">
        <v>154</v>
      </c>
      <c r="B47" t="s">
        <v>166</v>
      </c>
      <c r="C47" t="s">
        <v>158</v>
      </c>
      <c r="D47" s="11">
        <v>44230</v>
      </c>
      <c r="E47">
        <f>VLOOKUP(A47,home!$A$2:$E$405,3,FALSE)</f>
        <v>1.32212885154062</v>
      </c>
      <c r="F47">
        <f>VLOOKUP(B47,home!$B$2:$E$405,3,FALSE)</f>
        <v>0.76</v>
      </c>
      <c r="G47">
        <f>VLOOKUP(C47,away!$B$2:$E$405,4,FALSE)</f>
        <v>0.5</v>
      </c>
      <c r="H47">
        <f>VLOOKUP(A47,away!$A$2:$E$405,3,FALSE)</f>
        <v>1.0308123249299701</v>
      </c>
      <c r="I47">
        <f>VLOOKUP(C47,away!$B$2:$E$405,3,FALSE)</f>
        <v>0.84</v>
      </c>
      <c r="J47">
        <f>VLOOKUP(B47,home!$B$2:$E$405,4,FALSE)</f>
        <v>1.1399999999999999</v>
      </c>
      <c r="K47" s="3">
        <f t="shared" si="112"/>
        <v>0.50240896358543563</v>
      </c>
      <c r="L47" s="3">
        <f t="shared" si="113"/>
        <v>0.98710588235293928</v>
      </c>
      <c r="M47" s="5">
        <f t="shared" si="114"/>
        <v>0.22548202252642671</v>
      </c>
      <c r="N47" s="5">
        <f t="shared" si="115"/>
        <v>0.11328418924464989</v>
      </c>
      <c r="O47" s="5">
        <f t="shared" si="116"/>
        <v>0.22257463080067375</v>
      </c>
      <c r="P47" s="5">
        <f t="shared" si="117"/>
        <v>0.11182348958097746</v>
      </c>
      <c r="Q47" s="5">
        <f t="shared" si="118"/>
        <v>2.8457496054510451E-2</v>
      </c>
      <c r="R47" s="5">
        <f t="shared" si="119"/>
        <v>0.10985236366293938</v>
      </c>
      <c r="S47" s="5">
        <f t="shared" si="120"/>
        <v>1.38641793722174E-2</v>
      </c>
      <c r="T47" s="5">
        <f t="shared" si="121"/>
        <v>2.8090561752442823E-2</v>
      </c>
      <c r="U47" s="5">
        <f t="shared" si="122"/>
        <v>5.5190812175307739E-2</v>
      </c>
      <c r="V47" s="5">
        <f t="shared" si="123"/>
        <v>7.6396379641714956E-4</v>
      </c>
      <c r="W47" s="5">
        <f t="shared" si="124"/>
        <v>4.7657670329944064E-3</v>
      </c>
      <c r="X47" s="5">
        <f t="shared" si="125"/>
        <v>4.7043166721924927E-3</v>
      </c>
      <c r="Y47" s="5">
        <f t="shared" si="126"/>
        <v>2.3218293297861065E-3</v>
      </c>
      <c r="Z47" s="5">
        <f t="shared" si="127"/>
        <v>3.6145304787353914E-2</v>
      </c>
      <c r="AA47" s="5">
        <f t="shared" si="128"/>
        <v>1.8159725116694163E-2</v>
      </c>
      <c r="AB47" s="5">
        <f t="shared" si="129"/>
        <v>4.5618043374373593E-3</v>
      </c>
      <c r="AC47" s="5">
        <f t="shared" si="130"/>
        <v>2.3679575613085941E-5</v>
      </c>
      <c r="AD47" s="5">
        <f t="shared" si="131"/>
        <v>5.9859101893408899E-4</v>
      </c>
      <c r="AE47" s="5">
        <f t="shared" si="132"/>
        <v>5.9087271591347888E-4</v>
      </c>
      <c r="AF47" s="5">
        <f t="shared" si="133"/>
        <v>2.9162696680002607E-4</v>
      </c>
      <c r="AG47" s="5">
        <f t="shared" si="134"/>
        <v>9.595556479368369E-5</v>
      </c>
      <c r="AH47" s="5">
        <f t="shared" si="135"/>
        <v>8.9198107437592246E-3</v>
      </c>
      <c r="AI47" s="5">
        <f t="shared" si="136"/>
        <v>4.4813928711503054E-3</v>
      </c>
      <c r="AJ47" s="5">
        <f t="shared" si="137"/>
        <v>1.1257459739068922E-3</v>
      </c>
      <c r="AK47" s="5">
        <f t="shared" si="138"/>
        <v>1.8852828933701288E-4</v>
      </c>
      <c r="AL47" s="5">
        <f t="shared" si="139"/>
        <v>4.6973727611327349E-7</v>
      </c>
      <c r="AM47" s="5">
        <f t="shared" si="140"/>
        <v>6.0147498686845133E-5</v>
      </c>
      <c r="AN47" s="5">
        <f t="shared" si="141"/>
        <v>5.9371949762600514E-5</v>
      </c>
      <c r="AO47" s="5">
        <f t="shared" si="142"/>
        <v>2.9303200428713083E-5</v>
      </c>
      <c r="AP47" s="5">
        <f t="shared" si="143"/>
        <v>9.641787171649952E-6</v>
      </c>
      <c r="AQ47" s="5">
        <f t="shared" si="144"/>
        <v>2.3793662083826936E-6</v>
      </c>
      <c r="AR47" s="5">
        <f t="shared" si="145"/>
        <v>1.760959530927936E-3</v>
      </c>
      <c r="AS47" s="5">
        <f t="shared" si="146"/>
        <v>8.8472185284939916E-4</v>
      </c>
      <c r="AT47" s="5">
        <f t="shared" si="147"/>
        <v>2.2224609457572645E-4</v>
      </c>
      <c r="AU47" s="5">
        <f t="shared" si="148"/>
        <v>3.7219476678900484E-5</v>
      </c>
      <c r="AV47" s="5">
        <f t="shared" si="149"/>
        <v>4.6748496758596703E-6</v>
      </c>
      <c r="AW47" s="5">
        <f t="shared" si="150"/>
        <v>6.4710334298125724E-9</v>
      </c>
      <c r="AX47" s="5">
        <f t="shared" si="151"/>
        <v>5.036440412919031E-6</v>
      </c>
      <c r="AY47" s="5">
        <f t="shared" si="152"/>
        <v>4.9714999577124414E-6</v>
      </c>
      <c r="AZ47" s="5">
        <f t="shared" si="153"/>
        <v>2.4536984261876702E-6</v>
      </c>
      <c r="BA47" s="5">
        <f t="shared" si="154"/>
        <v>8.0735338333666614E-7</v>
      </c>
      <c r="BB47" s="5">
        <f t="shared" si="155"/>
        <v>1.9923581845729263E-7</v>
      </c>
      <c r="BC47" s="5">
        <f t="shared" si="156"/>
        <v>3.9333369674919188E-8</v>
      </c>
      <c r="BD47" s="5">
        <f t="shared" si="157"/>
        <v>2.8970891859407294E-4</v>
      </c>
      <c r="BE47" s="5">
        <f t="shared" si="158"/>
        <v>1.4555235753230551E-4</v>
      </c>
      <c r="BF47" s="5">
        <f t="shared" si="159"/>
        <v>3.6563404547611192E-5</v>
      </c>
      <c r="BG47" s="5">
        <f t="shared" si="160"/>
        <v>6.1232607279734482E-6</v>
      </c>
      <c r="BH47" s="5">
        <f t="shared" si="161"/>
        <v>7.6909526902613495E-7</v>
      </c>
      <c r="BI47" s="5">
        <f t="shared" si="162"/>
        <v>7.7280071401976473E-8</v>
      </c>
      <c r="BJ47" s="8">
        <f t="shared" si="163"/>
        <v>0.18337555771664393</v>
      </c>
      <c r="BK47" s="8">
        <f t="shared" si="164"/>
        <v>0.35196277608888565</v>
      </c>
      <c r="BL47" s="8">
        <f t="shared" si="165"/>
        <v>0.42844343009265606</v>
      </c>
      <c r="BM47" s="8">
        <f t="shared" si="166"/>
        <v>0.18844791178643755</v>
      </c>
      <c r="BN47" s="8">
        <f t="shared" si="167"/>
        <v>0.81147419187017755</v>
      </c>
    </row>
    <row r="48" spans="1:66" x14ac:dyDescent="0.25">
      <c r="A48" t="s">
        <v>154</v>
      </c>
      <c r="B48" t="s">
        <v>174</v>
      </c>
      <c r="C48" t="s">
        <v>168</v>
      </c>
      <c r="D48" s="11">
        <v>44230</v>
      </c>
      <c r="E48">
        <f>VLOOKUP(A48,home!$A$2:$E$405,3,FALSE)</f>
        <v>1.32212885154062</v>
      </c>
      <c r="F48">
        <f>VLOOKUP(B48,home!$B$2:$E$405,3,FALSE)</f>
        <v>1.18</v>
      </c>
      <c r="G48">
        <f>VLOOKUP(C48,away!$B$2:$E$405,4,FALSE)</f>
        <v>1.1299999999999999</v>
      </c>
      <c r="H48">
        <f>VLOOKUP(A48,away!$A$2:$E$405,3,FALSE)</f>
        <v>1.0308123249299701</v>
      </c>
      <c r="I48">
        <f>VLOOKUP(C48,away!$B$2:$E$405,3,FALSE)</f>
        <v>0.5</v>
      </c>
      <c r="J48">
        <f>VLOOKUP(B48,home!$B$2:$E$405,4,FALSE)</f>
        <v>0.97</v>
      </c>
      <c r="K48" s="3">
        <f t="shared" si="112"/>
        <v>1.7629266106442625</v>
      </c>
      <c r="L48" s="3">
        <f t="shared" si="113"/>
        <v>0.49994397759103548</v>
      </c>
      <c r="M48" s="5">
        <f t="shared" si="114"/>
        <v>0.1040513670082235</v>
      </c>
      <c r="N48" s="5">
        <f t="shared" si="115"/>
        <v>0.18343492377270967</v>
      </c>
      <c r="O48" s="5">
        <f t="shared" si="116"/>
        <v>5.2019854295875897E-2</v>
      </c>
      <c r="P48" s="5">
        <f t="shared" si="117"/>
        <v>9.1707185420036877E-2</v>
      </c>
      <c r="Q48" s="5">
        <f t="shared" si="118"/>
        <v>0.16169115422020591</v>
      </c>
      <c r="R48" s="5">
        <f t="shared" si="119"/>
        <v>1.3003506435193154E-2</v>
      </c>
      <c r="S48" s="5">
        <f t="shared" si="120"/>
        <v>2.0206865367276578E-2</v>
      </c>
      <c r="T48" s="5">
        <f t="shared" si="121"/>
        <v>8.0836518782135297E-2</v>
      </c>
      <c r="U48" s="5">
        <f t="shared" si="122"/>
        <v>2.2924227526285923E-2</v>
      </c>
      <c r="V48" s="5">
        <f t="shared" si="123"/>
        <v>1.9788460709113001E-3</v>
      </c>
      <c r="W48" s="5">
        <f t="shared" si="124"/>
        <v>9.5016546160195434E-2</v>
      </c>
      <c r="X48" s="5">
        <f t="shared" si="125"/>
        <v>4.7502950024290343E-2</v>
      </c>
      <c r="Y48" s="5">
        <f t="shared" si="126"/>
        <v>1.1874406891225943E-2</v>
      </c>
      <c r="Z48" s="5">
        <f t="shared" si="127"/>
        <v>2.167008243280364E-3</v>
      </c>
      <c r="AA48" s="5">
        <f t="shared" si="128"/>
        <v>3.8202764975644294E-3</v>
      </c>
      <c r="AB48" s="5">
        <f t="shared" si="129"/>
        <v>3.3674335487875978E-3</v>
      </c>
      <c r="AC48" s="5">
        <f t="shared" si="130"/>
        <v>1.0900529755199637E-4</v>
      </c>
      <c r="AD48" s="5">
        <f t="shared" si="131"/>
        <v>4.1876799419329376E-2</v>
      </c>
      <c r="AE48" s="5">
        <f t="shared" si="132"/>
        <v>2.0936053670481496E-2</v>
      </c>
      <c r="AF48" s="5">
        <f t="shared" si="133"/>
        <v>5.2334269735399581E-3</v>
      </c>
      <c r="AG48" s="5">
        <f t="shared" si="134"/>
        <v>8.7214009919459382E-4</v>
      </c>
      <c r="AH48" s="5">
        <f t="shared" si="135"/>
        <v>2.7084568015453689E-4</v>
      </c>
      <c r="AI48" s="5">
        <f t="shared" si="136"/>
        <v>4.7748105692247767E-4</v>
      </c>
      <c r="AJ48" s="5">
        <f t="shared" si="137"/>
        <v>4.2088203066359197E-4</v>
      </c>
      <c r="AK48" s="5">
        <f t="shared" si="138"/>
        <v>2.4732804393294691E-4</v>
      </c>
      <c r="AL48" s="5">
        <f t="shared" si="139"/>
        <v>3.84293616577941E-6</v>
      </c>
      <c r="AM48" s="5">
        <f t="shared" si="140"/>
        <v>1.4765144812989576E-2</v>
      </c>
      <c r="AN48" s="5">
        <f t="shared" si="141"/>
        <v>7.3817452275136549E-3</v>
      </c>
      <c r="AO48" s="5">
        <f t="shared" si="142"/>
        <v>1.8452295353034096E-3</v>
      </c>
      <c r="AP48" s="5">
        <f t="shared" si="143"/>
        <v>3.075037978160149E-4</v>
      </c>
      <c r="AQ48" s="5">
        <f t="shared" si="144"/>
        <v>3.8433667951122015E-5</v>
      </c>
      <c r="AR48" s="5">
        <f t="shared" si="145"/>
        <v>2.708153332996172E-5</v>
      </c>
      <c r="AS48" s="5">
        <f t="shared" si="146"/>
        <v>4.7742755764439039E-5</v>
      </c>
      <c r="AT48" s="5">
        <f t="shared" si="147"/>
        <v>4.2083487301309686E-5</v>
      </c>
      <c r="AU48" s="5">
        <f t="shared" si="148"/>
        <v>2.4730033210729579E-5</v>
      </c>
      <c r="AV48" s="5">
        <f t="shared" si="149"/>
        <v>1.089930840732789E-5</v>
      </c>
      <c r="AW48" s="5">
        <f t="shared" si="150"/>
        <v>9.4084102039034319E-8</v>
      </c>
      <c r="AX48" s="5">
        <f t="shared" si="151"/>
        <v>4.3383111168059036E-3</v>
      </c>
      <c r="AY48" s="5">
        <f t="shared" si="152"/>
        <v>2.1689125157633511E-3</v>
      </c>
      <c r="AZ48" s="5">
        <f t="shared" si="153"/>
        <v>5.4216737508885448E-4</v>
      </c>
      <c r="BA48" s="5">
        <f t="shared" si="154"/>
        <v>9.0351104674004263E-5</v>
      </c>
      <c r="BB48" s="5">
        <f t="shared" si="155"/>
        <v>1.1292622662616422E-5</v>
      </c>
      <c r="BC48" s="5">
        <f t="shared" si="156"/>
        <v>1.1291357382766252E-6</v>
      </c>
      <c r="BD48" s="5">
        <f t="shared" si="157"/>
        <v>2.256541582040875E-6</v>
      </c>
      <c r="BE48" s="5">
        <f t="shared" si="158"/>
        <v>3.9781172030051617E-6</v>
      </c>
      <c r="BF48" s="5">
        <f t="shared" si="159"/>
        <v>3.5065643387197625E-6</v>
      </c>
      <c r="BG48" s="5">
        <f t="shared" si="160"/>
        <v>2.0606051948884234E-6</v>
      </c>
      <c r="BH48" s="5">
        <f t="shared" si="161"/>
        <v>9.0817393302515236E-7</v>
      </c>
      <c r="BI48" s="5">
        <f t="shared" si="162"/>
        <v>3.2020879872469991E-7</v>
      </c>
      <c r="BJ48" s="8">
        <f t="shared" si="163"/>
        <v>0.68076514092561491</v>
      </c>
      <c r="BK48" s="8">
        <f t="shared" si="164"/>
        <v>0.22022602461592941</v>
      </c>
      <c r="BL48" s="8">
        <f t="shared" si="165"/>
        <v>9.6717402444444725E-2</v>
      </c>
      <c r="BM48" s="8">
        <f t="shared" si="166"/>
        <v>0.39179876664536295</v>
      </c>
      <c r="BN48" s="8">
        <f t="shared" si="167"/>
        <v>0.60590799115224503</v>
      </c>
    </row>
    <row r="49" spans="1:66" x14ac:dyDescent="0.25">
      <c r="A49" t="s">
        <v>154</v>
      </c>
      <c r="B49" t="s">
        <v>172</v>
      </c>
      <c r="C49" t="s">
        <v>164</v>
      </c>
      <c r="D49" s="11">
        <v>44230</v>
      </c>
      <c r="E49">
        <f>VLOOKUP(A49,home!$A$2:$E$405,3,FALSE)</f>
        <v>1.32212885154062</v>
      </c>
      <c r="F49">
        <f>VLOOKUP(B49,home!$B$2:$E$405,3,FALSE)</f>
        <v>0.92</v>
      </c>
      <c r="G49">
        <f>VLOOKUP(C49,away!$B$2:$E$405,4,FALSE)</f>
        <v>1.05</v>
      </c>
      <c r="H49">
        <f>VLOOKUP(A49,away!$A$2:$E$405,3,FALSE)</f>
        <v>1.0308123249299701</v>
      </c>
      <c r="I49">
        <f>VLOOKUP(C49,away!$B$2:$E$405,3,FALSE)</f>
        <v>0.46</v>
      </c>
      <c r="J49">
        <f>VLOOKUP(B49,home!$B$2:$E$405,4,FALSE)</f>
        <v>0.86</v>
      </c>
      <c r="K49" s="3">
        <f t="shared" si="112"/>
        <v>1.2771764705882391</v>
      </c>
      <c r="L49" s="3">
        <f t="shared" si="113"/>
        <v>0.40778935574229619</v>
      </c>
      <c r="M49" s="5">
        <f t="shared" si="114"/>
        <v>0.18545076938097851</v>
      </c>
      <c r="N49" s="5">
        <f t="shared" si="115"/>
        <v>0.23685335910587163</v>
      </c>
      <c r="O49" s="5">
        <f t="shared" si="116"/>
        <v>7.5624849767782387E-2</v>
      </c>
      <c r="P49" s="5">
        <f t="shared" si="117"/>
        <v>9.6586278715182119E-2</v>
      </c>
      <c r="Q49" s="5">
        <f t="shared" si="118"/>
        <v>0.151251768614903</v>
      </c>
      <c r="R49" s="5">
        <f t="shared" si="119"/>
        <v>1.5419504382455955E-2</v>
      </c>
      <c r="S49" s="5">
        <f t="shared" si="120"/>
        <v>1.2575991551809248E-2</v>
      </c>
      <c r="T49" s="5">
        <f t="shared" si="121"/>
        <v>6.1678861278354147E-2</v>
      </c>
      <c r="U49" s="5">
        <f t="shared" si="122"/>
        <v>1.9693428185404985E-2</v>
      </c>
      <c r="V49" s="5">
        <f t="shared" si="123"/>
        <v>7.2775721868115054E-4</v>
      </c>
      <c r="W49" s="5">
        <f t="shared" si="124"/>
        <v>6.4391733336603585E-2</v>
      </c>
      <c r="X49" s="5">
        <f t="shared" si="125"/>
        <v>2.6258263452463314E-2</v>
      </c>
      <c r="Y49" s="5">
        <f t="shared" si="126"/>
        <v>5.3539201680957473E-3</v>
      </c>
      <c r="Z49" s="5">
        <f t="shared" si="127"/>
        <v>2.0959699193290765E-3</v>
      </c>
      <c r="AA49" s="5">
        <f t="shared" si="128"/>
        <v>2.676923464027826E-3</v>
      </c>
      <c r="AB49" s="5">
        <f t="shared" si="129"/>
        <v>1.7094518309109514E-3</v>
      </c>
      <c r="AC49" s="5">
        <f t="shared" si="130"/>
        <v>2.3689360320245266E-5</v>
      </c>
      <c r="AD49" s="5">
        <f t="shared" si="131"/>
        <v>2.0559901679475606E-2</v>
      </c>
      <c r="AE49" s="5">
        <f t="shared" si="132"/>
        <v>8.3841090599983108E-3</v>
      </c>
      <c r="AF49" s="5">
        <f t="shared" si="133"/>
        <v>1.7094752160249297E-3</v>
      </c>
      <c r="AG49" s="5">
        <f t="shared" si="134"/>
        <v>2.3236859900007631E-4</v>
      </c>
      <c r="AH49" s="5">
        <f t="shared" si="135"/>
        <v>2.1367855576460908E-4</v>
      </c>
      <c r="AI49" s="5">
        <f t="shared" si="136"/>
        <v>2.7290522369183566E-4</v>
      </c>
      <c r="AJ49" s="5">
        <f t="shared" si="137"/>
        <v>1.7427406519991633E-4</v>
      </c>
      <c r="AK49" s="5">
        <f t="shared" si="138"/>
        <v>7.4192911835697914E-5</v>
      </c>
      <c r="AL49" s="5">
        <f t="shared" si="139"/>
        <v>4.9351472978257065E-7</v>
      </c>
      <c r="AM49" s="5">
        <f t="shared" si="140"/>
        <v>5.2517245325267737E-3</v>
      </c>
      <c r="AN49" s="5">
        <f t="shared" si="141"/>
        <v>2.1415973636551046E-3</v>
      </c>
      <c r="AO49" s="5">
        <f t="shared" si="142"/>
        <v>4.3666030459215755E-4</v>
      </c>
      <c r="AP49" s="5">
        <f t="shared" si="143"/>
        <v>5.9355141429290266E-5</v>
      </c>
      <c r="AQ49" s="5">
        <f t="shared" si="144"/>
        <v>6.0510987208607862E-6</v>
      </c>
      <c r="AR49" s="5">
        <f t="shared" si="145"/>
        <v>1.7427168118238854E-5</v>
      </c>
      <c r="AS49" s="5">
        <f t="shared" si="146"/>
        <v>2.2257569069600186E-5</v>
      </c>
      <c r="AT49" s="5">
        <f t="shared" si="147"/>
        <v>1.4213421754092966E-5</v>
      </c>
      <c r="AU49" s="5">
        <f t="shared" si="148"/>
        <v>6.0510159436248495E-6</v>
      </c>
      <c r="AV49" s="5">
        <f t="shared" si="149"/>
        <v>1.9320537965879872E-6</v>
      </c>
      <c r="AW49" s="5">
        <f t="shared" si="150"/>
        <v>7.1397731472130426E-9</v>
      </c>
      <c r="AX49" s="5">
        <f t="shared" si="151"/>
        <v>1.1178965004923684E-3</v>
      </c>
      <c r="AY49" s="5">
        <f t="shared" si="152"/>
        <v>4.558662937223504E-4</v>
      </c>
      <c r="AZ49" s="5">
        <f t="shared" si="153"/>
        <v>9.2948711110832808E-5</v>
      </c>
      <c r="BA49" s="5">
        <f t="shared" si="154"/>
        <v>1.263449834032111E-5</v>
      </c>
      <c r="BB49" s="5">
        <f t="shared" si="155"/>
        <v>1.2880534845816637E-6</v>
      </c>
      <c r="BC49" s="5">
        <f t="shared" si="156"/>
        <v>1.050509001278353E-7</v>
      </c>
      <c r="BD49" s="5">
        <f t="shared" si="157"/>
        <v>1.1844356098915512E-6</v>
      </c>
      <c r="BE49" s="5">
        <f t="shared" si="158"/>
        <v>1.51273329188032E-6</v>
      </c>
      <c r="BF49" s="5">
        <f t="shared" si="159"/>
        <v>9.6601368333251795E-7</v>
      </c>
      <c r="BG49" s="5">
        <f t="shared" si="160"/>
        <v>4.1125664887285666E-7</v>
      </c>
      <c r="BH49" s="5">
        <f t="shared" si="161"/>
        <v>1.3131182882834546E-7</v>
      </c>
      <c r="BI49" s="5">
        <f t="shared" si="162"/>
        <v>3.3541675617894649E-8</v>
      </c>
      <c r="BJ49" s="8">
        <f t="shared" si="163"/>
        <v>0.58624988805976508</v>
      </c>
      <c r="BK49" s="8">
        <f t="shared" si="164"/>
        <v>0.29582084603542347</v>
      </c>
      <c r="BL49" s="8">
        <f t="shared" si="165"/>
        <v>0.11592532890849473</v>
      </c>
      <c r="BM49" s="8">
        <f t="shared" si="166"/>
        <v>0.23844964380188952</v>
      </c>
      <c r="BN49" s="8">
        <f t="shared" si="167"/>
        <v>0.76118652996717362</v>
      </c>
    </row>
    <row r="50" spans="1:66" x14ac:dyDescent="0.25">
      <c r="A50" t="s">
        <v>154</v>
      </c>
      <c r="B50" t="s">
        <v>173</v>
      </c>
      <c r="C50" t="s">
        <v>155</v>
      </c>
      <c r="D50" s="11">
        <v>44230</v>
      </c>
      <c r="E50">
        <f>VLOOKUP(A50,home!$A$2:$E$405,3,FALSE)</f>
        <v>1.32212885154062</v>
      </c>
      <c r="F50">
        <f>VLOOKUP(B50,home!$B$2:$E$405,3,FALSE)</f>
        <v>0.88</v>
      </c>
      <c r="G50">
        <f>VLOOKUP(C50,away!$B$2:$E$405,4,FALSE)</f>
        <v>0.93</v>
      </c>
      <c r="H50">
        <f>VLOOKUP(A50,away!$A$2:$E$405,3,FALSE)</f>
        <v>1.0308123249299701</v>
      </c>
      <c r="I50">
        <f>VLOOKUP(C50,away!$B$2:$E$405,3,FALSE)</f>
        <v>1.02</v>
      </c>
      <c r="J50">
        <f>VLOOKUP(B50,home!$B$2:$E$405,4,FALSE)</f>
        <v>0.97</v>
      </c>
      <c r="K50" s="3">
        <f t="shared" si="112"/>
        <v>1.0820302521008436</v>
      </c>
      <c r="L50" s="3">
        <f t="shared" si="113"/>
        <v>1.0198857142857125</v>
      </c>
      <c r="M50" s="5">
        <f t="shared" si="114"/>
        <v>0.12222203047346956</v>
      </c>
      <c r="N50" s="5">
        <f t="shared" si="115"/>
        <v>0.13224793444548524</v>
      </c>
      <c r="O50" s="5">
        <f t="shared" si="116"/>
        <v>0.12465250285088464</v>
      </c>
      <c r="P50" s="5">
        <f t="shared" si="117"/>
        <v>0.1348777790847438</v>
      </c>
      <c r="Q50" s="5">
        <f t="shared" si="118"/>
        <v>7.1548132923932112E-2</v>
      </c>
      <c r="R50" s="5">
        <f t="shared" si="119"/>
        <v>6.3565653453788118E-2</v>
      </c>
      <c r="S50" s="5">
        <f t="shared" si="120"/>
        <v>3.7210998746215897E-2</v>
      </c>
      <c r="T50" s="5">
        <f t="shared" si="121"/>
        <v>7.2970918652933606E-2</v>
      </c>
      <c r="U50" s="5">
        <f t="shared" si="122"/>
        <v>6.8779960031557216E-2</v>
      </c>
      <c r="V50" s="5">
        <f t="shared" si="123"/>
        <v>4.5626770385486064E-3</v>
      </c>
      <c r="W50" s="5">
        <f t="shared" si="124"/>
        <v>2.580574810167565E-2</v>
      </c>
      <c r="X50" s="5">
        <f t="shared" si="125"/>
        <v>2.6318913835354642E-2</v>
      </c>
      <c r="Y50" s="5">
        <f t="shared" si="126"/>
        <v>1.3421142118097392E-2</v>
      </c>
      <c r="Z50" s="5">
        <f t="shared" si="127"/>
        <v>2.1609900625584925E-2</v>
      </c>
      <c r="AA50" s="5">
        <f t="shared" si="128"/>
        <v>2.3382566221775831E-2</v>
      </c>
      <c r="AB50" s="5">
        <f t="shared" si="129"/>
        <v>1.2650322011856384E-2</v>
      </c>
      <c r="AC50" s="5">
        <f t="shared" si="130"/>
        <v>3.1469559091373053E-4</v>
      </c>
      <c r="AD50" s="5">
        <f t="shared" si="131"/>
        <v>6.9806500310267399E-3</v>
      </c>
      <c r="AE50" s="5">
        <f t="shared" si="132"/>
        <v>7.1194652430722882E-3</v>
      </c>
      <c r="AF50" s="5">
        <f t="shared" si="133"/>
        <v>3.630520447381541E-3</v>
      </c>
      <c r="AG50" s="5">
        <f t="shared" si="134"/>
        <v>1.2342386465688693E-3</v>
      </c>
      <c r="AH50" s="5">
        <f t="shared" si="135"/>
        <v>5.5099072337919863E-3</v>
      </c>
      <c r="AI50" s="5">
        <f t="shared" si="136"/>
        <v>5.9618863132322036E-3</v>
      </c>
      <c r="AJ50" s="5">
        <f t="shared" si="137"/>
        <v>3.2254706752516049E-3</v>
      </c>
      <c r="AK50" s="5">
        <f t="shared" si="138"/>
        <v>1.1633522826287911E-3</v>
      </c>
      <c r="AL50" s="5">
        <f t="shared" si="139"/>
        <v>1.3891257484686812E-5</v>
      </c>
      <c r="AM50" s="5">
        <f t="shared" si="140"/>
        <v>1.5106549025799255E-3</v>
      </c>
      <c r="AN50" s="5">
        <f t="shared" si="141"/>
        <v>1.5406953543569408E-3</v>
      </c>
      <c r="AO50" s="5">
        <f t="shared" si="142"/>
        <v>7.8566659098750348E-4</v>
      </c>
      <c r="AP50" s="5">
        <f t="shared" si="143"/>
        <v>2.6709671077990361E-4</v>
      </c>
      <c r="AQ50" s="5">
        <f t="shared" si="144"/>
        <v>6.8102029914281575E-5</v>
      </c>
      <c r="AR50" s="5">
        <f t="shared" si="145"/>
        <v>1.1238951349567912E-3</v>
      </c>
      <c r="AS50" s="5">
        <f t="shared" si="146"/>
        <v>1.2160885362122083E-3</v>
      </c>
      <c r="AT50" s="5">
        <f t="shared" si="147"/>
        <v>6.5792229270732075E-4</v>
      </c>
      <c r="AU50" s="5">
        <f t="shared" si="148"/>
        <v>2.3729727474695585E-4</v>
      </c>
      <c r="AV50" s="5">
        <f t="shared" si="149"/>
        <v>6.4190707504322916E-5</v>
      </c>
      <c r="AW50" s="5">
        <f t="shared" si="150"/>
        <v>4.2582384037993852E-7</v>
      </c>
      <c r="AX50" s="5">
        <f t="shared" si="151"/>
        <v>2.7242905084598864E-4</v>
      </c>
      <c r="AY50" s="5">
        <f t="shared" si="152"/>
        <v>2.778464971142398E-4</v>
      </c>
      <c r="AZ50" s="5">
        <f t="shared" si="153"/>
        <v>1.4168583658556976E-4</v>
      </c>
      <c r="BA50" s="5">
        <f t="shared" si="154"/>
        <v>4.816778688341419E-5</v>
      </c>
      <c r="BB50" s="5">
        <f t="shared" si="155"/>
        <v>1.2281409432788212E-5</v>
      </c>
      <c r="BC50" s="5">
        <f t="shared" si="156"/>
        <v>2.5051268063588997E-6</v>
      </c>
      <c r="BD50" s="5">
        <f t="shared" si="157"/>
        <v>1.91040765416274E-4</v>
      </c>
      <c r="BE50" s="5">
        <f t="shared" si="158"/>
        <v>2.0671188756490904E-4</v>
      </c>
      <c r="BF50" s="5">
        <f t="shared" si="159"/>
        <v>1.1183425790704987E-4</v>
      </c>
      <c r="BG50" s="5">
        <f t="shared" si="160"/>
        <v>4.0336016758891991E-5</v>
      </c>
      <c r="BH50" s="5">
        <f t="shared" si="161"/>
        <v>1.0911197595591933E-5</v>
      </c>
      <c r="BI50" s="5">
        <f t="shared" si="162"/>
        <v>2.3612491770160923E-6</v>
      </c>
      <c r="BJ50" s="8">
        <f t="shared" si="163"/>
        <v>0.36620479574181497</v>
      </c>
      <c r="BK50" s="8">
        <f t="shared" si="164"/>
        <v>0.29947991868849061</v>
      </c>
      <c r="BL50" s="8">
        <f t="shared" si="165"/>
        <v>0.31275421039531415</v>
      </c>
      <c r="BM50" s="8">
        <f t="shared" si="166"/>
        <v>0.35065737154562726</v>
      </c>
      <c r="BN50" s="8">
        <f t="shared" si="167"/>
        <v>0.64911403323230354</v>
      </c>
    </row>
    <row r="51" spans="1:66" x14ac:dyDescent="0.25">
      <c r="A51" t="s">
        <v>24</v>
      </c>
      <c r="B51" t="s">
        <v>25</v>
      </c>
      <c r="C51" t="s">
        <v>182</v>
      </c>
      <c r="D51" s="11">
        <v>44230</v>
      </c>
      <c r="E51">
        <f>VLOOKUP(A51,home!$A$2:$E$405,3,FALSE)</f>
        <v>1.6283185840708001</v>
      </c>
      <c r="F51">
        <f>VLOOKUP(B51,home!$B$2:$E$405,3,FALSE)</f>
        <v>1.26</v>
      </c>
      <c r="G51">
        <f>VLOOKUP(C51,away!$B$2:$E$405,4,FALSE)</f>
        <v>1.07</v>
      </c>
      <c r="H51">
        <f>VLOOKUP(A51,away!$A$2:$E$405,3,FALSE)</f>
        <v>1.4070796460177</v>
      </c>
      <c r="I51">
        <f>VLOOKUP(C51,away!$B$2:$E$405,3,FALSE)</f>
        <v>0.88</v>
      </c>
      <c r="J51">
        <f>VLOOKUP(B51,home!$B$2:$E$405,4,FALSE)</f>
        <v>0.96</v>
      </c>
      <c r="K51" s="3">
        <f t="shared" si="112"/>
        <v>2.1952991150442531</v>
      </c>
      <c r="L51" s="3">
        <f t="shared" si="113"/>
        <v>1.1887008849557528</v>
      </c>
      <c r="M51" s="5">
        <f t="shared" si="114"/>
        <v>3.3911536932488655E-2</v>
      </c>
      <c r="N51" s="5">
        <f t="shared" si="115"/>
        <v>7.4445967017682857E-2</v>
      </c>
      <c r="O51" s="5">
        <f t="shared" si="116"/>
        <v>4.0310673961858959E-2</v>
      </c>
      <c r="P51" s="5">
        <f t="shared" si="117"/>
        <v>8.8493986875306394E-2</v>
      </c>
      <c r="Q51" s="5">
        <f t="shared" si="118"/>
        <v>8.1715582756266433E-2</v>
      </c>
      <c r="R51" s="5">
        <f t="shared" si="119"/>
        <v>2.3958666905812279E-2</v>
      </c>
      <c r="S51" s="5">
        <f t="shared" si="120"/>
        <v>5.7732459374204154E-2</v>
      </c>
      <c r="T51" s="5">
        <f t="shared" si="121"/>
        <v>9.7135385537048952E-2</v>
      </c>
      <c r="U51" s="5">
        <f t="shared" si="122"/>
        <v>5.2596440255969733E-2</v>
      </c>
      <c r="V51" s="5">
        <f t="shared" si="123"/>
        <v>1.6739552259525423E-2</v>
      </c>
      <c r="W51" s="5">
        <f t="shared" si="124"/>
        <v>5.9796715503385708E-2</v>
      </c>
      <c r="X51" s="5">
        <f t="shared" si="125"/>
        <v>7.1080408636321979E-2</v>
      </c>
      <c r="Y51" s="5">
        <f t="shared" si="126"/>
        <v>4.2246672324506226E-2</v>
      </c>
      <c r="Z51" s="5">
        <f t="shared" si="127"/>
        <v>9.4932295177663894E-3</v>
      </c>
      <c r="AA51" s="5">
        <f t="shared" si="128"/>
        <v>2.0840478359264537E-2</v>
      </c>
      <c r="AB51" s="5">
        <f t="shared" si="129"/>
        <v>2.2875541849596177E-2</v>
      </c>
      <c r="AC51" s="5">
        <f t="shared" si="130"/>
        <v>2.7301728481483128E-3</v>
      </c>
      <c r="AD51" s="5">
        <f t="shared" si="131"/>
        <v>3.2817919156783899E-2</v>
      </c>
      <c r="AE51" s="5">
        <f t="shared" si="132"/>
        <v>3.9010689544075369E-2</v>
      </c>
      <c r="AF51" s="5">
        <f t="shared" si="133"/>
        <v>2.3186020591888262E-2</v>
      </c>
      <c r="AG51" s="5">
        <f t="shared" si="134"/>
        <v>9.1870810653932964E-3</v>
      </c>
      <c r="AH51" s="5">
        <f t="shared" si="135"/>
        <v>2.8211525822142455E-3</v>
      </c>
      <c r="AI51" s="5">
        <f t="shared" si="136"/>
        <v>6.1932737671397424E-3</v>
      </c>
      <c r="AJ51" s="5">
        <f t="shared" si="137"/>
        <v>6.7980442101143335E-3</v>
      </c>
      <c r="AK51" s="5">
        <f t="shared" si="138"/>
        <v>4.9745801461652354E-3</v>
      </c>
      <c r="AL51" s="5">
        <f t="shared" si="139"/>
        <v>2.8498133914996729E-4</v>
      </c>
      <c r="AM51" s="5">
        <f t="shared" si="140"/>
        <v>1.4409029776496312E-2</v>
      </c>
      <c r="AN51" s="5">
        <f t="shared" si="141"/>
        <v>1.7128026446674958E-2</v>
      </c>
      <c r="AO51" s="5">
        <f t="shared" si="142"/>
        <v>1.0180050097354031E-2</v>
      </c>
      <c r="AP51" s="5">
        <f t="shared" si="143"/>
        <v>4.0336781865395448E-3</v>
      </c>
      <c r="AQ51" s="5">
        <f t="shared" si="144"/>
        <v>1.1987092074915683E-3</v>
      </c>
      <c r="AR51" s="5">
        <f t="shared" si="145"/>
        <v>6.7070131421465625E-4</v>
      </c>
      <c r="AS51" s="5">
        <f t="shared" si="146"/>
        <v>1.4723900015544524E-3</v>
      </c>
      <c r="AT51" s="5">
        <f t="shared" si="147"/>
        <v>1.6161682337062482E-3</v>
      </c>
      <c r="AU51" s="5">
        <f t="shared" si="148"/>
        <v>1.1826575644059869E-3</v>
      </c>
      <c r="AV51" s="5">
        <f t="shared" si="149"/>
        <v>6.4907177613521359E-4</v>
      </c>
      <c r="AW51" s="5">
        <f t="shared" si="150"/>
        <v>2.0657616492525231E-5</v>
      </c>
      <c r="AX51" s="5">
        <f t="shared" si="151"/>
        <v>5.2720217194981061E-3</v>
      </c>
      <c r="AY51" s="5">
        <f t="shared" si="152"/>
        <v>6.2668568834733478E-3</v>
      </c>
      <c r="AZ51" s="5">
        <f t="shared" si="153"/>
        <v>3.7247091616379093E-3</v>
      </c>
      <c r="BA51" s="5">
        <f t="shared" si="154"/>
        <v>1.4758550255472612E-3</v>
      </c>
      <c r="BB51" s="5">
        <f t="shared" si="155"/>
        <v>4.3858754373360615E-4</v>
      </c>
      <c r="BC51" s="5">
        <f t="shared" si="156"/>
        <v>1.0426988027334152E-4</v>
      </c>
      <c r="BD51" s="5">
        <f t="shared" si="157"/>
        <v>1.3287720762465797E-4</v>
      </c>
      <c r="BE51" s="5">
        <f t="shared" si="158"/>
        <v>2.9170521630796309E-4</v>
      </c>
      <c r="BF51" s="5">
        <f t="shared" si="159"/>
        <v>3.2019010160733201E-4</v>
      </c>
      <c r="BG51" s="5">
        <f t="shared" si="160"/>
        <v>2.3430434890150183E-4</v>
      </c>
      <c r="BH51" s="5">
        <f t="shared" si="161"/>
        <v>1.2859203244862169E-4</v>
      </c>
      <c r="BI51" s="5">
        <f t="shared" si="162"/>
        <v>5.6459595007240238E-5</v>
      </c>
      <c r="BJ51" s="8">
        <f t="shared" si="163"/>
        <v>0.59485423606207311</v>
      </c>
      <c r="BK51" s="8">
        <f t="shared" si="164"/>
        <v>0.20615954651229623</v>
      </c>
      <c r="BL51" s="8">
        <f t="shared" si="165"/>
        <v>0.18812396943004911</v>
      </c>
      <c r="BM51" s="8">
        <f t="shared" si="166"/>
        <v>0.6495483678057884</v>
      </c>
      <c r="BN51" s="8">
        <f t="shared" si="167"/>
        <v>0.34283641444941559</v>
      </c>
    </row>
    <row r="52" spans="1:66" x14ac:dyDescent="0.25">
      <c r="A52" t="s">
        <v>24</v>
      </c>
      <c r="B52" t="s">
        <v>295</v>
      </c>
      <c r="C52" t="s">
        <v>183</v>
      </c>
      <c r="D52" s="11">
        <v>44230</v>
      </c>
      <c r="E52">
        <f>VLOOKUP(A52,home!$A$2:$E$405,3,FALSE)</f>
        <v>1.6283185840708001</v>
      </c>
      <c r="F52">
        <f>VLOOKUP(B52,home!$B$2:$E$405,3,FALSE)</f>
        <v>1.34</v>
      </c>
      <c r="G52">
        <f>VLOOKUP(C52,away!$B$2:$E$405,4,FALSE)</f>
        <v>1.26</v>
      </c>
      <c r="H52">
        <f>VLOOKUP(A52,away!$A$2:$E$405,3,FALSE)</f>
        <v>1.4070796460177</v>
      </c>
      <c r="I52">
        <f>VLOOKUP(C52,away!$B$2:$E$405,3,FALSE)</f>
        <v>0.75</v>
      </c>
      <c r="J52">
        <f>VLOOKUP(B52,home!$B$2:$E$405,4,FALSE)</f>
        <v>0.54</v>
      </c>
      <c r="K52" s="3">
        <f t="shared" si="112"/>
        <v>2.749253097345139</v>
      </c>
      <c r="L52" s="3">
        <f t="shared" si="113"/>
        <v>0.56986725663716853</v>
      </c>
      <c r="M52" s="5">
        <f t="shared" si="114"/>
        <v>3.6184647439746261E-2</v>
      </c>
      <c r="N52" s="5">
        <f t="shared" si="115"/>
        <v>9.9480754050064263E-2</v>
      </c>
      <c r="O52" s="5">
        <f t="shared" si="116"/>
        <v>2.0620445768871346E-2</v>
      </c>
      <c r="P52" s="5">
        <f t="shared" si="117"/>
        <v>5.6690824398707013E-2</v>
      </c>
      <c r="Q52" s="5">
        <f t="shared" si="118"/>
        <v>0.13674888559918458</v>
      </c>
      <c r="R52" s="5">
        <f t="shared" si="119"/>
        <v>5.875458430471112E-3</v>
      </c>
      <c r="S52" s="5">
        <f t="shared" si="120"/>
        <v>2.2204510741445346E-2</v>
      </c>
      <c r="T52" s="5">
        <f t="shared" si="121"/>
        <v>7.7928712284597329E-2</v>
      </c>
      <c r="U52" s="5">
        <f t="shared" si="122"/>
        <v>1.6153122288295314E-2</v>
      </c>
      <c r="V52" s="5">
        <f t="shared" si="123"/>
        <v>3.8653348814686912E-3</v>
      </c>
      <c r="W52" s="5">
        <f t="shared" si="124"/>
        <v>0.12531909909735145</v>
      </c>
      <c r="X52" s="5">
        <f t="shared" si="125"/>
        <v>7.1415251206849134E-2</v>
      </c>
      <c r="Y52" s="5">
        <f t="shared" si="126"/>
        <v>2.0348606643650676E-2</v>
      </c>
      <c r="Z52" s="5">
        <f t="shared" si="127"/>
        <v>1.1160771257527657E-3</v>
      </c>
      <c r="AA52" s="5">
        <f t="shared" si="128"/>
        <v>3.068378494851851E-3</v>
      </c>
      <c r="AB52" s="5">
        <f t="shared" si="129"/>
        <v>4.2178745403993337E-3</v>
      </c>
      <c r="AC52" s="5">
        <f t="shared" si="130"/>
        <v>3.7849101157546607E-4</v>
      </c>
      <c r="AD52" s="5">
        <f t="shared" si="131"/>
        <v>8.6133480337473978E-2</v>
      </c>
      <c r="AE52" s="5">
        <f t="shared" si="132"/>
        <v>4.9084650144527793E-2</v>
      </c>
      <c r="AF52" s="5">
        <f t="shared" si="133"/>
        <v>1.3985867460428625E-2</v>
      </c>
      <c r="AG52" s="5">
        <f t="shared" si="134"/>
        <v>2.6566959737885014E-3</v>
      </c>
      <c r="AH52" s="5">
        <f t="shared" si="135"/>
        <v>1.5900395246205617E-4</v>
      </c>
      <c r="AI52" s="5">
        <f t="shared" si="136"/>
        <v>4.3714210879642712E-4</v>
      </c>
      <c r="AJ52" s="5">
        <f t="shared" si="137"/>
        <v>6.0090714829428161E-4</v>
      </c>
      <c r="AK52" s="5">
        <f t="shared" si="138"/>
        <v>5.506819462216295E-4</v>
      </c>
      <c r="AL52" s="5">
        <f t="shared" si="139"/>
        <v>2.3719415820693915E-5</v>
      </c>
      <c r="AM52" s="5">
        <f t="shared" si="140"/>
        <v>4.7360547520583378E-2</v>
      </c>
      <c r="AN52" s="5">
        <f t="shared" si="141"/>
        <v>2.6989225288389106E-2</v>
      </c>
      <c r="AO52" s="5">
        <f t="shared" si="142"/>
        <v>7.6901378869283967E-3</v>
      </c>
      <c r="AP52" s="5">
        <f t="shared" si="143"/>
        <v>1.4607859269284793E-3</v>
      </c>
      <c r="AQ52" s="5">
        <f t="shared" si="144"/>
        <v>2.0811351717822893E-4</v>
      </c>
      <c r="AR52" s="5">
        <f t="shared" si="145"/>
        <v>1.8122229236803741E-5</v>
      </c>
      <c r="AS52" s="5">
        <f t="shared" si="146"/>
        <v>4.9822594860081317E-5</v>
      </c>
      <c r="AT52" s="5">
        <f t="shared" si="147"/>
        <v>6.8487461618425285E-5</v>
      </c>
      <c r="AU52" s="5">
        <f t="shared" si="148"/>
        <v>6.2763121994587347E-5</v>
      </c>
      <c r="AV52" s="5">
        <f t="shared" si="149"/>
        <v>4.3137926885667526E-5</v>
      </c>
      <c r="AW52" s="5">
        <f t="shared" si="150"/>
        <v>1.0322619400104446E-6</v>
      </c>
      <c r="AX52" s="5">
        <f t="shared" si="151"/>
        <v>2.1701021993820922E-2</v>
      </c>
      <c r="AY52" s="5">
        <f t="shared" si="152"/>
        <v>1.2366701869841587E-2</v>
      </c>
      <c r="AZ52" s="5">
        <f t="shared" si="153"/>
        <v>3.5236892341081838E-3</v>
      </c>
      <c r="BA52" s="5">
        <f t="shared" si="154"/>
        <v>6.6934503902771878E-4</v>
      </c>
      <c r="BB52" s="5">
        <f t="shared" si="155"/>
        <v>9.5359455283606137E-5</v>
      </c>
      <c r="BC52" s="5">
        <f t="shared" si="156"/>
        <v>1.0868446235376675E-5</v>
      </c>
      <c r="BD52" s="5">
        <f t="shared" si="157"/>
        <v>1.7212108432212058E-6</v>
      </c>
      <c r="BE52" s="5">
        <f t="shared" si="158"/>
        <v>4.7320442419099383E-6</v>
      </c>
      <c r="BF52" s="5">
        <f t="shared" si="159"/>
        <v>6.5047936444225646E-6</v>
      </c>
      <c r="BG52" s="5">
        <f t="shared" si="160"/>
        <v>5.9611080248399033E-6</v>
      </c>
      <c r="BH52" s="5">
        <f t="shared" si="161"/>
        <v>4.0971486752250175E-6</v>
      </c>
      <c r="BI52" s="5">
        <f t="shared" si="162"/>
        <v>2.252819737129182E-6</v>
      </c>
      <c r="BJ52" s="8">
        <f t="shared" si="163"/>
        <v>0.8051777989762412</v>
      </c>
      <c r="BK52" s="8">
        <f t="shared" si="164"/>
        <v>0.13171422975860506</v>
      </c>
      <c r="BL52" s="8">
        <f t="shared" si="165"/>
        <v>5.1950617138425657E-2</v>
      </c>
      <c r="BM52" s="8">
        <f t="shared" si="166"/>
        <v>0.62199203770407863</v>
      </c>
      <c r="BN52" s="8">
        <f t="shared" si="167"/>
        <v>0.35560101568704455</v>
      </c>
    </row>
    <row r="53" spans="1:66" x14ac:dyDescent="0.25">
      <c r="A53" t="s">
        <v>27</v>
      </c>
      <c r="B53" t="s">
        <v>31</v>
      </c>
      <c r="C53" t="s">
        <v>188</v>
      </c>
      <c r="D53" s="11">
        <v>44230</v>
      </c>
      <c r="E53">
        <f>VLOOKUP(A53,home!$A$2:$E$405,3,FALSE)</f>
        <v>1.29142857142857</v>
      </c>
      <c r="F53">
        <f>VLOOKUP(B53,home!$B$2:$E$405,3,FALSE)</f>
        <v>0.65</v>
      </c>
      <c r="G53">
        <f>VLOOKUP(C53,away!$B$2:$E$405,4,FALSE)</f>
        <v>0.73</v>
      </c>
      <c r="H53">
        <f>VLOOKUP(A53,away!$A$2:$E$405,3,FALSE)</f>
        <v>1.0828571428571401</v>
      </c>
      <c r="I53">
        <f>VLOOKUP(C53,away!$B$2:$E$405,3,FALSE)</f>
        <v>0.9</v>
      </c>
      <c r="J53">
        <f>VLOOKUP(B53,home!$B$2:$E$405,4,FALSE)</f>
        <v>1.03</v>
      </c>
      <c r="K53" s="3">
        <f t="shared" si="112"/>
        <v>0.61278285714285652</v>
      </c>
      <c r="L53" s="3">
        <f t="shared" si="113"/>
        <v>1.0038085714285689</v>
      </c>
      <c r="M53" s="5">
        <f t="shared" si="114"/>
        <v>0.19857440187145861</v>
      </c>
      <c r="N53" s="5">
        <f t="shared" si="115"/>
        <v>0.12168298933422618</v>
      </c>
      <c r="O53" s="5">
        <f t="shared" si="116"/>
        <v>0.19933068666487139</v>
      </c>
      <c r="P53" s="5">
        <f t="shared" si="117"/>
        <v>0.12214642769074736</v>
      </c>
      <c r="Q53" s="5">
        <f t="shared" si="118"/>
        <v>3.7282624934955426E-2</v>
      </c>
      <c r="R53" s="5">
        <f t="shared" si="119"/>
        <v>0.10004492591147011</v>
      </c>
      <c r="S53" s="5">
        <f t="shared" si="120"/>
        <v>1.8783576403856982E-2</v>
      </c>
      <c r="T53" s="5">
        <f t="shared" si="121"/>
        <v>3.7424618475064744E-2</v>
      </c>
      <c r="U53" s="5">
        <f t="shared" si="122"/>
        <v>6.130581554267605E-2</v>
      </c>
      <c r="V53" s="5">
        <f t="shared" si="123"/>
        <v>1.2837879154638391E-3</v>
      </c>
      <c r="W53" s="5">
        <f t="shared" si="124"/>
        <v>7.6153844764758304E-3</v>
      </c>
      <c r="X53" s="5">
        <f t="shared" si="125"/>
        <v>7.6443882122105029E-3</v>
      </c>
      <c r="Y53" s="5">
        <f t="shared" si="126"/>
        <v>3.8367512053722082E-3</v>
      </c>
      <c r="Z53" s="5">
        <f t="shared" si="127"/>
        <v>3.3475318052623285E-2</v>
      </c>
      <c r="AA53" s="5">
        <f t="shared" si="128"/>
        <v>2.0513101040052339E-2</v>
      </c>
      <c r="AB53" s="5">
        <f t="shared" si="129"/>
        <v>6.2850383320916864E-3</v>
      </c>
      <c r="AC53" s="5">
        <f t="shared" si="130"/>
        <v>4.9354960379021292E-5</v>
      </c>
      <c r="AD53" s="5">
        <f t="shared" si="131"/>
        <v>1.1666442644340537E-3</v>
      </c>
      <c r="AE53" s="5">
        <f t="shared" si="132"/>
        <v>1.1710875124468808E-3</v>
      </c>
      <c r="AF53" s="5">
        <f t="shared" si="133"/>
        <v>5.8777384144356997E-4</v>
      </c>
      <c r="AG53" s="5">
        <f t="shared" si="134"/>
        <v>1.9667080670085076E-4</v>
      </c>
      <c r="AH53" s="5">
        <f t="shared" si="135"/>
        <v>8.4007027981301882E-3</v>
      </c>
      <c r="AI53" s="5">
        <f t="shared" si="136"/>
        <v>5.1478066626462057E-3</v>
      </c>
      <c r="AJ53" s="5">
        <f t="shared" si="137"/>
        <v>1.5772438373776875E-3</v>
      </c>
      <c r="AK53" s="5">
        <f t="shared" si="138"/>
        <v>3.2216932835975407E-4</v>
      </c>
      <c r="AL53" s="5">
        <f t="shared" si="139"/>
        <v>1.2143623835298219E-6</v>
      </c>
      <c r="AM53" s="5">
        <f t="shared" si="140"/>
        <v>1.4297992112584514E-4</v>
      </c>
      <c r="AN53" s="5">
        <f t="shared" si="141"/>
        <v>1.4352447036830408E-4</v>
      </c>
      <c r="AO53" s="5">
        <f t="shared" si="142"/>
        <v>7.2035546782724645E-5</v>
      </c>
      <c r="AP53" s="5">
        <f t="shared" si="143"/>
        <v>2.4103299769347558E-5</v>
      </c>
      <c r="AQ53" s="5">
        <f t="shared" si="144"/>
        <v>6.0487747270458303E-6</v>
      </c>
      <c r="AR53" s="5">
        <f t="shared" si="145"/>
        <v>1.6865394949574098E-3</v>
      </c>
      <c r="AS53" s="5">
        <f t="shared" si="146"/>
        <v>1.0334824904042717E-3</v>
      </c>
      <c r="AT53" s="5">
        <f t="shared" si="147"/>
        <v>3.1665017663852219E-4</v>
      </c>
      <c r="AU53" s="5">
        <f t="shared" si="148"/>
        <v>6.4679266651781271E-5</v>
      </c>
      <c r="AV53" s="5">
        <f t="shared" si="149"/>
        <v>9.9085864541958006E-6</v>
      </c>
      <c r="AW53" s="5">
        <f t="shared" si="150"/>
        <v>2.0749293417963372E-8</v>
      </c>
      <c r="AX53" s="5">
        <f t="shared" si="151"/>
        <v>1.4602607430259272E-5</v>
      </c>
      <c r="AY53" s="5">
        <f t="shared" si="152"/>
        <v>1.4658222503700764E-5</v>
      </c>
      <c r="AZ53" s="5">
        <f t="shared" si="153"/>
        <v>7.3570246955609818E-6</v>
      </c>
      <c r="BA53" s="5">
        <f t="shared" si="154"/>
        <v>2.4616814832052576E-6</v>
      </c>
      <c r="BB53" s="5">
        <f t="shared" si="155"/>
        <v>6.1776424324210746E-7</v>
      </c>
      <c r="BC53" s="5">
        <f t="shared" si="156"/>
        <v>1.2402340849770221E-7</v>
      </c>
      <c r="BD53" s="5">
        <f t="shared" si="157"/>
        <v>2.821604668485095E-4</v>
      </c>
      <c r="BE53" s="5">
        <f t="shared" si="158"/>
        <v>1.7290309704819188E-4</v>
      </c>
      <c r="BF53" s="5">
        <f t="shared" si="159"/>
        <v>5.2976026909019808E-5</v>
      </c>
      <c r="BG53" s="5">
        <f t="shared" si="160"/>
        <v>1.0820933709795336E-5</v>
      </c>
      <c r="BH53" s="5">
        <f t="shared" si="161"/>
        <v>1.6577206689104586E-6</v>
      </c>
      <c r="BI53" s="5">
        <f t="shared" si="162"/>
        <v>2.0316456156794367E-7</v>
      </c>
      <c r="BJ53" s="8">
        <f t="shared" si="163"/>
        <v>0.21903744639986797</v>
      </c>
      <c r="BK53" s="8">
        <f t="shared" si="164"/>
        <v>0.34085342142679304</v>
      </c>
      <c r="BL53" s="8">
        <f t="shared" si="165"/>
        <v>0.40655947154252758</v>
      </c>
      <c r="BM53" s="8">
        <f t="shared" si="166"/>
        <v>0.22084896354087255</v>
      </c>
      <c r="BN53" s="8">
        <f t="shared" si="167"/>
        <v>0.77906205640772896</v>
      </c>
    </row>
    <row r="54" spans="1:66" x14ac:dyDescent="0.25">
      <c r="A54" t="s">
        <v>27</v>
      </c>
      <c r="B54" t="s">
        <v>187</v>
      </c>
      <c r="C54" t="s">
        <v>190</v>
      </c>
      <c r="D54" s="11">
        <v>44230</v>
      </c>
      <c r="E54">
        <f>VLOOKUP(A54,home!$A$2:$E$405,3,FALSE)</f>
        <v>1.29142857142857</v>
      </c>
      <c r="F54">
        <f>VLOOKUP(B54,home!$B$2:$E$405,3,FALSE)</f>
        <v>0.69</v>
      </c>
      <c r="G54">
        <f>VLOOKUP(C54,away!$B$2:$E$405,4,FALSE)</f>
        <v>1.55</v>
      </c>
      <c r="H54">
        <f>VLOOKUP(A54,away!$A$2:$E$405,3,FALSE)</f>
        <v>1.0828571428571401</v>
      </c>
      <c r="I54">
        <f>VLOOKUP(C54,away!$B$2:$E$405,3,FALSE)</f>
        <v>1.08</v>
      </c>
      <c r="J54">
        <f>VLOOKUP(B54,home!$B$2:$E$405,4,FALSE)</f>
        <v>0.97</v>
      </c>
      <c r="K54" s="3">
        <f t="shared" si="112"/>
        <v>1.3811828571428555</v>
      </c>
      <c r="L54" s="3">
        <f t="shared" si="113"/>
        <v>1.1344011428571399</v>
      </c>
      <c r="M54" s="5">
        <f t="shared" si="114"/>
        <v>8.0815702052682084E-2</v>
      </c>
      <c r="N54" s="5">
        <f t="shared" si="115"/>
        <v>0.11162126226312917</v>
      </c>
      <c r="O54" s="5">
        <f t="shared" si="116"/>
        <v>9.1677424769364663E-2</v>
      </c>
      <c r="P54" s="5">
        <f t="shared" si="117"/>
        <v>0.12662328747845025</v>
      </c>
      <c r="Q54" s="5">
        <f t="shared" si="118"/>
        <v>7.7084686965240373E-2</v>
      </c>
      <c r="R54" s="5">
        <f t="shared" si="119"/>
        <v>5.1999487716283384E-2</v>
      </c>
      <c r="S54" s="5">
        <f t="shared" si="120"/>
        <v>4.9598829573361834E-2</v>
      </c>
      <c r="T54" s="5">
        <f t="shared" si="121"/>
        <v>8.7444956990153547E-2</v>
      </c>
      <c r="U54" s="5">
        <f t="shared" si="122"/>
        <v>7.1820801013941088E-2</v>
      </c>
      <c r="V54" s="5">
        <f t="shared" si="123"/>
        <v>8.6346900638585994E-3</v>
      </c>
      <c r="W54" s="5">
        <f t="shared" si="124"/>
        <v>3.5489349394871125E-2</v>
      </c>
      <c r="X54" s="5">
        <f t="shared" si="125"/>
        <v>4.0259158512798147E-2</v>
      </c>
      <c r="Y54" s="5">
        <f t="shared" si="126"/>
        <v>2.2835017713692493E-2</v>
      </c>
      <c r="Z54" s="5">
        <f t="shared" si="127"/>
        <v>1.9662759431112561E-2</v>
      </c>
      <c r="AA54" s="5">
        <f t="shared" si="128"/>
        <v>2.7157866250376674E-2</v>
      </c>
      <c r="AB54" s="5">
        <f t="shared" si="129"/>
        <v>1.8754989650799393E-2</v>
      </c>
      <c r="AC54" s="5">
        <f t="shared" si="130"/>
        <v>8.4556034167295195E-4</v>
      </c>
      <c r="AD54" s="5">
        <f t="shared" si="131"/>
        <v>1.2254320248837297E-2</v>
      </c>
      <c r="AE54" s="5">
        <f t="shared" si="132"/>
        <v>1.390131489521842E-2</v>
      </c>
      <c r="AF54" s="5">
        <f t="shared" si="133"/>
        <v>7.884833752176381E-3</v>
      </c>
      <c r="AG54" s="5">
        <f t="shared" si="134"/>
        <v>2.9815214732358125E-3</v>
      </c>
      <c r="AH54" s="5">
        <f t="shared" si="135"/>
        <v>5.5763641925947712E-3</v>
      </c>
      <c r="AI54" s="5">
        <f t="shared" si="136"/>
        <v>7.7019786279971586E-3</v>
      </c>
      <c r="AJ54" s="5">
        <f t="shared" si="137"/>
        <v>5.3189204235351631E-3</v>
      </c>
      <c r="AK54" s="5">
        <f t="shared" si="138"/>
        <v>2.4488005691645953E-3</v>
      </c>
      <c r="AL54" s="5">
        <f t="shared" si="139"/>
        <v>5.2993478992107465E-5</v>
      </c>
      <c r="AM54" s="5">
        <f t="shared" si="140"/>
        <v>3.3850914107265242E-3</v>
      </c>
      <c r="AN54" s="5">
        <f t="shared" si="141"/>
        <v>3.8400515650040567E-3</v>
      </c>
      <c r="AO54" s="5">
        <f t="shared" si="142"/>
        <v>2.1780794419854759E-3</v>
      </c>
      <c r="AP54" s="5">
        <f t="shared" si="143"/>
        <v>8.236052694073219E-4</v>
      </c>
      <c r="AQ54" s="5">
        <f t="shared" si="144"/>
        <v>2.3357468971970703E-4</v>
      </c>
      <c r="AR54" s="5">
        <f t="shared" si="145"/>
        <v>1.2651667826134273E-3</v>
      </c>
      <c r="AS54" s="5">
        <f t="shared" si="146"/>
        <v>1.7474266715722473E-3</v>
      </c>
      <c r="AT54" s="5">
        <f t="shared" si="147"/>
        <v>1.2067578814448936E-3</v>
      </c>
      <c r="AU54" s="5">
        <f t="shared" si="148"/>
        <v>5.5558443285790601E-4</v>
      </c>
      <c r="AV54" s="5">
        <f t="shared" si="149"/>
        <v>1.9184092358969396E-4</v>
      </c>
      <c r="AW54" s="5">
        <f t="shared" si="150"/>
        <v>2.3064166555867944E-6</v>
      </c>
      <c r="AX54" s="5">
        <f t="shared" si="151"/>
        <v>7.7923837105950031E-4</v>
      </c>
      <c r="AY54" s="5">
        <f t="shared" si="152"/>
        <v>8.8396889868803323E-4</v>
      </c>
      <c r="AZ54" s="5">
        <f t="shared" si="153"/>
        <v>5.013876644609362E-4</v>
      </c>
      <c r="BA54" s="5">
        <f t="shared" si="154"/>
        <v>1.8959157985965277E-4</v>
      </c>
      <c r="BB54" s="5">
        <f t="shared" si="155"/>
        <v>5.3768226217220179E-5</v>
      </c>
      <c r="BC54" s="5">
        <f t="shared" si="156"/>
        <v>1.2198947454043153E-5</v>
      </c>
      <c r="BD54" s="5">
        <f t="shared" si="157"/>
        <v>2.3920110735026074E-4</v>
      </c>
      <c r="BE54" s="5">
        <f t="shared" si="158"/>
        <v>3.3038046888176796E-4</v>
      </c>
      <c r="BF54" s="5">
        <f t="shared" si="159"/>
        <v>2.281579199771583E-4</v>
      </c>
      <c r="BG54" s="5">
        <f t="shared" si="160"/>
        <v>1.0504260259794087E-4</v>
      </c>
      <c r="BH54" s="5">
        <f t="shared" si="161"/>
        <v>3.6270760494486392E-5</v>
      </c>
      <c r="BI54" s="5">
        <f t="shared" si="162"/>
        <v>1.001931052210377E-5</v>
      </c>
      <c r="BJ54" s="8">
        <f t="shared" si="163"/>
        <v>0.42463697827393521</v>
      </c>
      <c r="BK54" s="8">
        <f t="shared" si="164"/>
        <v>0.26745503188770581</v>
      </c>
      <c r="BL54" s="8">
        <f t="shared" si="165"/>
        <v>0.28837248207595872</v>
      </c>
      <c r="BM54" s="8">
        <f t="shared" si="166"/>
        <v>0.45942373794153007</v>
      </c>
      <c r="BN54" s="8">
        <f t="shared" si="167"/>
        <v>0.53982185124514992</v>
      </c>
    </row>
    <row r="55" spans="1:66" x14ac:dyDescent="0.25">
      <c r="A55" t="s">
        <v>27</v>
      </c>
      <c r="B55" t="s">
        <v>191</v>
      </c>
      <c r="C55" t="s">
        <v>189</v>
      </c>
      <c r="D55" s="11">
        <v>44230</v>
      </c>
      <c r="E55">
        <f>VLOOKUP(A55,home!$A$2:$E$405,3,FALSE)</f>
        <v>1.29142857142857</v>
      </c>
      <c r="F55">
        <f>VLOOKUP(B55,home!$B$2:$E$405,3,FALSE)</f>
        <v>1.38</v>
      </c>
      <c r="G55">
        <f>VLOOKUP(C55,away!$B$2:$E$405,4,FALSE)</f>
        <v>0.96</v>
      </c>
      <c r="H55">
        <f>VLOOKUP(A55,away!$A$2:$E$405,3,FALSE)</f>
        <v>1.0828571428571401</v>
      </c>
      <c r="I55">
        <f>VLOOKUP(C55,away!$B$2:$E$405,3,FALSE)</f>
        <v>0.64</v>
      </c>
      <c r="J55">
        <f>VLOOKUP(B55,home!$B$2:$E$405,4,FALSE)</f>
        <v>1.23</v>
      </c>
      <c r="K55" s="3">
        <f t="shared" si="112"/>
        <v>1.7108845714285694</v>
      </c>
      <c r="L55" s="3">
        <f t="shared" si="113"/>
        <v>0.85242514285714066</v>
      </c>
      <c r="M55" s="5">
        <f t="shared" si="114"/>
        <v>7.7049306778898263E-2</v>
      </c>
      <c r="N55" s="5">
        <f t="shared" si="115"/>
        <v>0.13182247020728374</v>
      </c>
      <c r="O55" s="5">
        <f t="shared" si="116"/>
        <v>6.5678766338046021E-2</v>
      </c>
      <c r="P55" s="5">
        <f t="shared" si="117"/>
        <v>0.11236878799822501</v>
      </c>
      <c r="Q55" s="5">
        <f t="shared" si="118"/>
        <v>0.112766515222622</v>
      </c>
      <c r="R55" s="5">
        <f t="shared" si="119"/>
        <v>2.7993115889194814E-2</v>
      </c>
      <c r="S55" s="5">
        <f t="shared" si="120"/>
        <v>4.0969688904612445E-2</v>
      </c>
      <c r="T55" s="5">
        <f t="shared" si="121"/>
        <v>9.6125012848145494E-2</v>
      </c>
      <c r="U55" s="5">
        <f t="shared" si="122"/>
        <v>4.7892990081035348E-2</v>
      </c>
      <c r="V55" s="5">
        <f t="shared" si="123"/>
        <v>6.6389151445674019E-3</v>
      </c>
      <c r="W55" s="5">
        <f t="shared" si="124"/>
        <v>6.4310163689382971E-2</v>
      </c>
      <c r="X55" s="5">
        <f t="shared" si="125"/>
        <v>5.4819600470088381E-2</v>
      </c>
      <c r="Y55" s="5">
        <f t="shared" si="126"/>
        <v>2.3364802881043228E-2</v>
      </c>
      <c r="Z55" s="5">
        <f t="shared" si="127"/>
        <v>7.9540119369544606E-3</v>
      </c>
      <c r="AA55" s="5">
        <f t="shared" si="128"/>
        <v>1.3608396303894059E-2</v>
      </c>
      <c r="AB55" s="5">
        <f t="shared" si="129"/>
        <v>1.1641197639108957E-2</v>
      </c>
      <c r="AC55" s="5">
        <f t="shared" si="130"/>
        <v>6.0513754082081744E-4</v>
      </c>
      <c r="AD55" s="5">
        <f t="shared" si="131"/>
        <v>2.7506816710552787E-2</v>
      </c>
      <c r="AE55" s="5">
        <f t="shared" si="132"/>
        <v>2.3447502164038146E-2</v>
      </c>
      <c r="AF55" s="5">
        <f t="shared" si="133"/>
        <v>9.9936201909116631E-3</v>
      </c>
      <c r="AG55" s="5">
        <f t="shared" si="134"/>
        <v>2.8396043729659597E-3</v>
      </c>
      <c r="AH55" s="5">
        <f t="shared" si="135"/>
        <v>1.6950499404114522E-3</v>
      </c>
      <c r="AI55" s="5">
        <f t="shared" si="136"/>
        <v>2.9000347908508697E-3</v>
      </c>
      <c r="AJ55" s="5">
        <f t="shared" si="137"/>
        <v>2.4808123901364156E-3</v>
      </c>
      <c r="AK55" s="5">
        <f t="shared" si="138"/>
        <v>1.4147945476310757E-3</v>
      </c>
      <c r="AL55" s="5">
        <f t="shared" si="139"/>
        <v>3.5301328397095819E-5</v>
      </c>
      <c r="AM55" s="5">
        <f t="shared" si="140"/>
        <v>9.4121976638396661E-3</v>
      </c>
      <c r="AN55" s="5">
        <f t="shared" si="141"/>
        <v>8.023193938198175E-3</v>
      </c>
      <c r="AO55" s="5">
        <f t="shared" si="142"/>
        <v>3.4195861194695615E-3</v>
      </c>
      <c r="AP55" s="5">
        <f t="shared" si="143"/>
        <v>9.7164706213371198E-4</v>
      </c>
      <c r="AQ55" s="5">
        <f t="shared" si="144"/>
        <v>2.0706409643651263E-4</v>
      </c>
      <c r="AR55" s="5">
        <f t="shared" si="145"/>
        <v>2.8898063752104408E-4</v>
      </c>
      <c r="AS55" s="5">
        <f t="shared" si="146"/>
        <v>4.9441251417634631E-4</v>
      </c>
      <c r="AT55" s="5">
        <f t="shared" si="147"/>
        <v>4.2294137121275989E-4</v>
      </c>
      <c r="AU55" s="5">
        <f t="shared" si="148"/>
        <v>2.4120128887558475E-4</v>
      </c>
      <c r="AV55" s="5">
        <f t="shared" si="149"/>
        <v>1.0316689093648086E-4</v>
      </c>
      <c r="AW55" s="5">
        <f t="shared" si="150"/>
        <v>1.430097042379797E-6</v>
      </c>
      <c r="AX55" s="5">
        <f t="shared" si="151"/>
        <v>2.6838639610498849E-3</v>
      </c>
      <c r="AY55" s="5">
        <f t="shared" si="152"/>
        <v>2.2877931204070799E-3</v>
      </c>
      <c r="AZ55" s="5">
        <f t="shared" si="153"/>
        <v>9.7508618874529414E-4</v>
      </c>
      <c r="BA55" s="5">
        <f t="shared" si="154"/>
        <v>2.7706266124641072E-4</v>
      </c>
      <c r="BB55" s="5">
        <f t="shared" si="155"/>
        <v>5.9043794648337811E-5</v>
      </c>
      <c r="BC55" s="5">
        <f t="shared" si="156"/>
        <v>1.0066083017587409E-5</v>
      </c>
      <c r="BD55" s="5">
        <f t="shared" si="157"/>
        <v>4.1055726870303909E-5</v>
      </c>
      <c r="BE55" s="5">
        <f t="shared" si="158"/>
        <v>7.0241609671188311E-5</v>
      </c>
      <c r="BF55" s="5">
        <f t="shared" si="159"/>
        <v>6.0087643129371938E-5</v>
      </c>
      <c r="BG55" s="5">
        <f t="shared" si="160"/>
        <v>3.4267673854516114E-5</v>
      </c>
      <c r="BH55" s="5">
        <f t="shared" si="161"/>
        <v>1.465700862410945E-5</v>
      </c>
      <c r="BI55" s="5">
        <f t="shared" si="162"/>
        <v>5.0152899836568705E-6</v>
      </c>
      <c r="BJ55" s="8">
        <f t="shared" si="163"/>
        <v>0.57532271344622665</v>
      </c>
      <c r="BK55" s="8">
        <f t="shared" si="164"/>
        <v>0.23995493081592814</v>
      </c>
      <c r="BL55" s="8">
        <f t="shared" si="165"/>
        <v>0.17708118557516436</v>
      </c>
      <c r="BM55" s="8">
        <f t="shared" si="166"/>
        <v>0.47034751631663885</v>
      </c>
      <c r="BN55" s="8">
        <f t="shared" si="167"/>
        <v>0.52767896243426982</v>
      </c>
    </row>
    <row r="56" spans="1:66" x14ac:dyDescent="0.25">
      <c r="A56" t="s">
        <v>27</v>
      </c>
      <c r="B56" t="s">
        <v>28</v>
      </c>
      <c r="C56" t="s">
        <v>192</v>
      </c>
      <c r="D56" s="11">
        <v>44230</v>
      </c>
      <c r="E56">
        <f>VLOOKUP(A56,home!$A$2:$E$405,3,FALSE)</f>
        <v>1.29142857142857</v>
      </c>
      <c r="F56">
        <f>VLOOKUP(B56,home!$B$2:$E$405,3,FALSE)</f>
        <v>1.1399999999999999</v>
      </c>
      <c r="G56">
        <f>VLOOKUP(C56,away!$B$2:$E$405,4,FALSE)</f>
        <v>0.86</v>
      </c>
      <c r="H56">
        <f>VLOOKUP(A56,away!$A$2:$E$405,3,FALSE)</f>
        <v>1.0828571428571401</v>
      </c>
      <c r="I56">
        <f>VLOOKUP(C56,away!$B$2:$E$405,3,FALSE)</f>
        <v>0.56000000000000005</v>
      </c>
      <c r="J56">
        <f>VLOOKUP(B56,home!$B$2:$E$405,4,FALSE)</f>
        <v>0.71</v>
      </c>
      <c r="K56" s="3">
        <f t="shared" si="112"/>
        <v>1.2661165714285698</v>
      </c>
      <c r="L56" s="3">
        <f t="shared" si="113"/>
        <v>0.43054399999999893</v>
      </c>
      <c r="M56" s="5">
        <f t="shared" si="114"/>
        <v>0.18329460239083259</v>
      </c>
      <c r="N56" s="5">
        <f t="shared" si="115"/>
        <v>0.2320723335404439</v>
      </c>
      <c r="O56" s="5">
        <f t="shared" si="116"/>
        <v>7.8916391291758411E-2</v>
      </c>
      <c r="P56" s="5">
        <f t="shared" si="117"/>
        <v>9.9917350771836611E-2</v>
      </c>
      <c r="Q56" s="5">
        <f t="shared" si="118"/>
        <v>0.14691531363282723</v>
      </c>
      <c r="R56" s="5">
        <f t="shared" si="119"/>
        <v>1.6988489386159374E-2</v>
      </c>
      <c r="S56" s="5">
        <f t="shared" si="120"/>
        <v>1.3616708914284924E-2</v>
      </c>
      <c r="T56" s="5">
        <f t="shared" si="121"/>
        <v>6.3253506792731784E-2</v>
      </c>
      <c r="U56" s="5">
        <f t="shared" si="122"/>
        <v>2.1509407935354757E-2</v>
      </c>
      <c r="V56" s="5">
        <f t="shared" si="123"/>
        <v>8.2474725460185633E-4</v>
      </c>
      <c r="W56" s="5">
        <f t="shared" si="124"/>
        <v>6.2003971062382757E-2</v>
      </c>
      <c r="X56" s="5">
        <f t="shared" si="125"/>
        <v>2.6695437717082451E-2</v>
      </c>
      <c r="Y56" s="5">
        <f t="shared" si="126"/>
        <v>5.7467802682317588E-3</v>
      </c>
      <c r="Z56" s="5">
        <f t="shared" si="127"/>
        <v>2.4380973914248619E-3</v>
      </c>
      <c r="AA56" s="5">
        <f t="shared" si="128"/>
        <v>3.086915510039786E-3</v>
      </c>
      <c r="AB56" s="5">
        <f t="shared" si="129"/>
        <v>1.9541974409306253E-3</v>
      </c>
      <c r="AC56" s="5">
        <f t="shared" si="130"/>
        <v>2.8099081908741332E-5</v>
      </c>
      <c r="AD56" s="5">
        <f t="shared" si="131"/>
        <v>1.9626063814115073E-2</v>
      </c>
      <c r="AE56" s="5">
        <f t="shared" si="132"/>
        <v>8.4498840187843365E-3</v>
      </c>
      <c r="AF56" s="5">
        <f t="shared" si="133"/>
        <v>1.8190234324917372E-3</v>
      </c>
      <c r="AG56" s="5">
        <f t="shared" si="134"/>
        <v>2.6105654157290692E-4</v>
      </c>
      <c r="AH56" s="5">
        <f t="shared" si="135"/>
        <v>2.6242705082340568E-4</v>
      </c>
      <c r="AI56" s="5">
        <f t="shared" si="136"/>
        <v>3.3226323783864143E-4</v>
      </c>
      <c r="AJ56" s="5">
        <f t="shared" si="137"/>
        <v>2.1034199575200818E-4</v>
      </c>
      <c r="AK56" s="5">
        <f t="shared" si="138"/>
        <v>8.877249549632516E-5</v>
      </c>
      <c r="AL56" s="5">
        <f t="shared" si="139"/>
        <v>6.1269361712152552E-7</v>
      </c>
      <c r="AM56" s="5">
        <f t="shared" si="140"/>
        <v>4.9697769253931384E-3</v>
      </c>
      <c r="AN56" s="5">
        <f t="shared" si="141"/>
        <v>2.1397076365664578E-3</v>
      </c>
      <c r="AO56" s="5">
        <f t="shared" si="142"/>
        <v>4.6061914233893334E-4</v>
      </c>
      <c r="AP56" s="5">
        <f t="shared" si="143"/>
        <v>6.6105602673057758E-5</v>
      </c>
      <c r="AQ56" s="5">
        <f t="shared" si="144"/>
        <v>7.1153426493172243E-6</v>
      </c>
      <c r="AR56" s="5">
        <f t="shared" si="145"/>
        <v>2.259727843394242E-5</v>
      </c>
      <c r="AS56" s="5">
        <f t="shared" si="146"/>
        <v>2.8610788694399939E-5</v>
      </c>
      <c r="AT56" s="5">
        <f t="shared" si="147"/>
        <v>1.8112296843810477E-5</v>
      </c>
      <c r="AU56" s="5">
        <f t="shared" si="148"/>
        <v>7.6440930601939452E-6</v>
      </c>
      <c r="AV56" s="5">
        <f t="shared" si="149"/>
        <v>2.4195782242634195E-6</v>
      </c>
      <c r="AW56" s="5">
        <f t="shared" si="150"/>
        <v>9.2775240664604344E-9</v>
      </c>
      <c r="AX56" s="5">
        <f t="shared" si="151"/>
        <v>1.0487194869239298E-3</v>
      </c>
      <c r="AY56" s="5">
        <f t="shared" si="152"/>
        <v>4.5151988277817526E-4</v>
      </c>
      <c r="AZ56" s="5">
        <f t="shared" si="153"/>
        <v>9.7199588205423105E-5</v>
      </c>
      <c r="BA56" s="5">
        <f t="shared" si="154"/>
        <v>1.3949566501438531E-5</v>
      </c>
      <c r="BB56" s="5">
        <f t="shared" si="155"/>
        <v>1.5014755399488334E-6</v>
      </c>
      <c r="BC56" s="5">
        <f t="shared" si="156"/>
        <v>1.292902569743458E-7</v>
      </c>
      <c r="BD56" s="5">
        <f t="shared" si="157"/>
        <v>1.6215204410105472E-6</v>
      </c>
      <c r="BE56" s="5">
        <f t="shared" si="158"/>
        <v>2.0530339012736163E-6</v>
      </c>
      <c r="BF56" s="5">
        <f t="shared" si="159"/>
        <v>1.2996901220535867E-6</v>
      </c>
      <c r="BG56" s="5">
        <f t="shared" si="160"/>
        <v>5.4851973375135563E-7</v>
      </c>
      <c r="BH56" s="5">
        <f t="shared" si="161"/>
        <v>1.7362248116454456E-7</v>
      </c>
      <c r="BI56" s="5">
        <f t="shared" si="162"/>
        <v>4.3965260114994914E-8</v>
      </c>
      <c r="BJ56" s="8">
        <f t="shared" si="163"/>
        <v>0.57609971476049071</v>
      </c>
      <c r="BK56" s="8">
        <f t="shared" si="164"/>
        <v>0.29813364098986006</v>
      </c>
      <c r="BL56" s="8">
        <f t="shared" si="165"/>
        <v>0.12343433073134934</v>
      </c>
      <c r="BM56" s="8">
        <f t="shared" si="166"/>
        <v>0.24154979225401266</v>
      </c>
      <c r="BN56" s="8">
        <f t="shared" si="167"/>
        <v>0.75810448101385819</v>
      </c>
    </row>
    <row r="57" spans="1:66" x14ac:dyDescent="0.25">
      <c r="A57" t="s">
        <v>27</v>
      </c>
      <c r="B57" t="s">
        <v>186</v>
      </c>
      <c r="C57" t="s">
        <v>296</v>
      </c>
      <c r="D57" s="11">
        <v>44230</v>
      </c>
      <c r="E57">
        <f>VLOOKUP(A57,home!$A$2:$E$405,3,FALSE)</f>
        <v>1.29142857142857</v>
      </c>
      <c r="F57">
        <f>VLOOKUP(B57,home!$B$2:$E$405,3,FALSE)</f>
        <v>1.05</v>
      </c>
      <c r="G57">
        <f>VLOOKUP(C57,away!$B$2:$E$405,4,FALSE)</f>
        <v>1.2</v>
      </c>
      <c r="H57">
        <f>VLOOKUP(A57,away!$A$2:$E$405,3,FALSE)</f>
        <v>1.0828571428571401</v>
      </c>
      <c r="I57">
        <f>VLOOKUP(C57,away!$B$2:$E$405,3,FALSE)</f>
        <v>0.47</v>
      </c>
      <c r="J57">
        <f>VLOOKUP(B57,home!$B$2:$E$405,4,FALSE)</f>
        <v>0.71</v>
      </c>
      <c r="K57" s="3">
        <f t="shared" si="112"/>
        <v>1.6271999999999982</v>
      </c>
      <c r="L57" s="3">
        <f t="shared" si="113"/>
        <v>0.3613494285714276</v>
      </c>
      <c r="M57" s="5">
        <f t="shared" si="114"/>
        <v>0.13689385580800506</v>
      </c>
      <c r="N57" s="5">
        <f t="shared" si="115"/>
        <v>0.22275368217078556</v>
      </c>
      <c r="O57" s="5">
        <f t="shared" si="116"/>
        <v>4.9466516571162043E-2</v>
      </c>
      <c r="P57" s="5">
        <f t="shared" si="117"/>
        <v>8.0491915764594774E-2</v>
      </c>
      <c r="Q57" s="5">
        <f t="shared" si="118"/>
        <v>0.18123239581415099</v>
      </c>
      <c r="R57" s="5">
        <f t="shared" si="119"/>
        <v>8.9373487482042289E-3</v>
      </c>
      <c r="S57" s="5">
        <f t="shared" si="120"/>
        <v>1.1832065919272173E-2</v>
      </c>
      <c r="T57" s="5">
        <f t="shared" si="121"/>
        <v>6.5488222666074264E-2</v>
      </c>
      <c r="U57" s="5">
        <f t="shared" si="122"/>
        <v>1.4542853883077902E-2</v>
      </c>
      <c r="V57" s="5">
        <f t="shared" si="123"/>
        <v>7.7301225478172101E-4</v>
      </c>
      <c r="W57" s="5">
        <f t="shared" si="124"/>
        <v>9.8300451489595361E-2</v>
      </c>
      <c r="X57" s="5">
        <f t="shared" si="125"/>
        <v>3.552081197407863E-2</v>
      </c>
      <c r="Y57" s="5">
        <f t="shared" si="126"/>
        <v>6.4177125546132181E-3</v>
      </c>
      <c r="Z57" s="5">
        <f t="shared" si="127"/>
        <v>1.0765019543690537E-3</v>
      </c>
      <c r="AA57" s="5">
        <f t="shared" si="128"/>
        <v>1.7516839801493224E-3</v>
      </c>
      <c r="AB57" s="5">
        <f t="shared" si="129"/>
        <v>1.4251700862494875E-3</v>
      </c>
      <c r="AC57" s="5">
        <f t="shared" si="130"/>
        <v>2.8407610466533489E-5</v>
      </c>
      <c r="AD57" s="5">
        <f t="shared" si="131"/>
        <v>3.9988623665967359E-2</v>
      </c>
      <c r="AE57" s="5">
        <f t="shared" si="132"/>
        <v>1.4449866311055175E-2</v>
      </c>
      <c r="AF57" s="5">
        <f t="shared" si="133"/>
        <v>2.6107254672166546E-3</v>
      </c>
      <c r="AG57" s="5">
        <f t="shared" si="134"/>
        <v>3.1446138524520383E-4</v>
      </c>
      <c r="AH57" s="5">
        <f t="shared" si="135"/>
        <v>9.7248341516820657E-5</v>
      </c>
      <c r="AI57" s="5">
        <f t="shared" si="136"/>
        <v>1.5824250131617039E-4</v>
      </c>
      <c r="AJ57" s="5">
        <f t="shared" si="137"/>
        <v>1.2874609907083612E-4</v>
      </c>
      <c r="AK57" s="5">
        <f t="shared" si="138"/>
        <v>6.9831884136021424E-5</v>
      </c>
      <c r="AL57" s="5">
        <f t="shared" si="139"/>
        <v>6.6813312409070864E-7</v>
      </c>
      <c r="AM57" s="5">
        <f t="shared" si="140"/>
        <v>1.3013897685852403E-2</v>
      </c>
      <c r="AN57" s="5">
        <f t="shared" si="141"/>
        <v>4.7025644922697911E-3</v>
      </c>
      <c r="AO57" s="5">
        <f t="shared" si="142"/>
        <v>8.4963449605098712E-4</v>
      </c>
      <c r="AP57" s="5">
        <f t="shared" si="143"/>
        <v>1.0233831321419901E-4</v>
      </c>
      <c r="AQ57" s="5">
        <f t="shared" si="144"/>
        <v>9.244972750228649E-6</v>
      </c>
      <c r="AR57" s="5">
        <f t="shared" si="145"/>
        <v>7.0281265273244406E-6</v>
      </c>
      <c r="AS57" s="5">
        <f t="shared" si="146"/>
        <v>1.1436167485262316E-5</v>
      </c>
      <c r="AT57" s="5">
        <f t="shared" si="147"/>
        <v>9.3044658660094123E-6</v>
      </c>
      <c r="AU57" s="5">
        <f t="shared" si="148"/>
        <v>5.0467422857234986E-6</v>
      </c>
      <c r="AV57" s="5">
        <f t="shared" si="149"/>
        <v>2.0530147618323176E-6</v>
      </c>
      <c r="AW57" s="5">
        <f t="shared" si="150"/>
        <v>1.0912614421511844E-8</v>
      </c>
      <c r="AX57" s="5">
        <f t="shared" si="151"/>
        <v>3.5293690524031639E-3</v>
      </c>
      <c r="AY57" s="5">
        <f t="shared" si="152"/>
        <v>1.2753354903035645E-3</v>
      </c>
      <c r="AZ57" s="5">
        <f t="shared" si="153"/>
        <v>2.3042087532902723E-4</v>
      </c>
      <c r="BA57" s="5">
        <f t="shared" si="154"/>
        <v>2.7754150543690712E-5</v>
      </c>
      <c r="BB57" s="5">
        <f t="shared" si="155"/>
        <v>2.5072366098620039E-6</v>
      </c>
      <c r="BC57" s="5">
        <f t="shared" si="156"/>
        <v>1.8119770325339979E-7</v>
      </c>
      <c r="BD57" s="5">
        <f t="shared" si="157"/>
        <v>4.232682507627293E-7</v>
      </c>
      <c r="BE57" s="5">
        <f t="shared" si="158"/>
        <v>6.8874209764111235E-7</v>
      </c>
      <c r="BF57" s="5">
        <f t="shared" si="159"/>
        <v>5.6036057064080856E-7</v>
      </c>
      <c r="BG57" s="5">
        <f t="shared" si="160"/>
        <v>3.0393957351557413E-7</v>
      </c>
      <c r="BH57" s="5">
        <f t="shared" si="161"/>
        <v>1.2364261850613547E-7</v>
      </c>
      <c r="BI57" s="5">
        <f t="shared" si="162"/>
        <v>4.023825376663668E-8</v>
      </c>
      <c r="BJ57" s="8">
        <f t="shared" si="163"/>
        <v>0.69082020146181244</v>
      </c>
      <c r="BK57" s="8">
        <f t="shared" si="164"/>
        <v>0.23129526098054792</v>
      </c>
      <c r="BL57" s="8">
        <f t="shared" si="165"/>
        <v>7.6614650803173825E-2</v>
      </c>
      <c r="BM57" s="8">
        <f t="shared" si="166"/>
        <v>0.3187555757453116</v>
      </c>
      <c r="BN57" s="8">
        <f t="shared" si="167"/>
        <v>0.67977571487690258</v>
      </c>
    </row>
    <row r="58" spans="1:66" x14ac:dyDescent="0.25">
      <c r="A58" t="s">
        <v>27</v>
      </c>
      <c r="B58" t="s">
        <v>195</v>
      </c>
      <c r="C58" t="s">
        <v>29</v>
      </c>
      <c r="D58" s="11">
        <v>44230</v>
      </c>
      <c r="E58">
        <f>VLOOKUP(A58,home!$A$2:$E$405,3,FALSE)</f>
        <v>1.29142857142857</v>
      </c>
      <c r="F58">
        <f>VLOOKUP(B58,home!$B$2:$E$405,3,FALSE)</f>
        <v>1.46</v>
      </c>
      <c r="G58">
        <f>VLOOKUP(C58,away!$B$2:$E$405,4,FALSE)</f>
        <v>1.1399999999999999</v>
      </c>
      <c r="H58">
        <f>VLOOKUP(A58,away!$A$2:$E$405,3,FALSE)</f>
        <v>1.0828571428571401</v>
      </c>
      <c r="I58">
        <f>VLOOKUP(C58,away!$B$2:$E$405,3,FALSE)</f>
        <v>0.5</v>
      </c>
      <c r="J58">
        <f>VLOOKUP(B58,home!$B$2:$E$405,4,FALSE)</f>
        <v>1.33</v>
      </c>
      <c r="K58" s="3">
        <f t="shared" si="112"/>
        <v>2.1494537142857117</v>
      </c>
      <c r="L58" s="3">
        <f t="shared" si="113"/>
        <v>0.72009999999999819</v>
      </c>
      <c r="M58" s="5">
        <f t="shared" si="114"/>
        <v>5.6724236148024354E-2</v>
      </c>
      <c r="N58" s="5">
        <f t="shared" si="115"/>
        <v>0.12192612007839078</v>
      </c>
      <c r="O58" s="5">
        <f t="shared" si="116"/>
        <v>4.0847122450192237E-2</v>
      </c>
      <c r="P58" s="5">
        <f t="shared" si="117"/>
        <v>8.7798999068448985E-2</v>
      </c>
      <c r="Q58" s="5">
        <f t="shared" si="118"/>
        <v>0.13103727583547142</v>
      </c>
      <c r="R58" s="5">
        <f t="shared" si="119"/>
        <v>1.4707006438191674E-2</v>
      </c>
      <c r="S58" s="5">
        <f t="shared" si="120"/>
        <v>3.3974297235600547E-2</v>
      </c>
      <c r="T58" s="5">
        <f t="shared" si="121"/>
        <v>9.4359942329122731E-2</v>
      </c>
      <c r="U58" s="5">
        <f t="shared" si="122"/>
        <v>3.1612029614594972E-2</v>
      </c>
      <c r="V58" s="5">
        <f t="shared" si="123"/>
        <v>5.8429057526578039E-3</v>
      </c>
      <c r="W58" s="5">
        <f t="shared" si="124"/>
        <v>9.3886186418145112E-2</v>
      </c>
      <c r="X58" s="5">
        <f t="shared" si="125"/>
        <v>6.7607442839706128E-2</v>
      </c>
      <c r="Y58" s="5">
        <f t="shared" si="126"/>
        <v>2.4342059794436124E-2</v>
      </c>
      <c r="Z58" s="5">
        <f t="shared" si="127"/>
        <v>3.5301717787139335E-3</v>
      </c>
      <c r="AA58" s="5">
        <f t="shared" si="128"/>
        <v>7.5879408418232618E-3</v>
      </c>
      <c r="AB58" s="5">
        <f t="shared" si="129"/>
        <v>8.1549638131186326E-3</v>
      </c>
      <c r="AC58" s="5">
        <f t="shared" si="130"/>
        <v>5.6523599034892535E-4</v>
      </c>
      <c r="AD58" s="5">
        <f t="shared" si="131"/>
        <v>5.045100302915069E-2</v>
      </c>
      <c r="AE58" s="5">
        <f t="shared" si="132"/>
        <v>3.6329767281291322E-2</v>
      </c>
      <c r="AF58" s="5">
        <f t="shared" si="133"/>
        <v>1.3080532709628905E-2</v>
      </c>
      <c r="AG58" s="5">
        <f t="shared" si="134"/>
        <v>3.1397638680679177E-3</v>
      </c>
      <c r="AH58" s="5">
        <f t="shared" si="135"/>
        <v>6.355191744629742E-4</v>
      </c>
      <c r="AI58" s="5">
        <f t="shared" si="136"/>
        <v>1.3660190500492291E-3</v>
      </c>
      <c r="AJ58" s="5">
        <f t="shared" si="137"/>
        <v>1.4680973604566778E-3</v>
      </c>
      <c r="AK58" s="5">
        <f t="shared" si="138"/>
        <v>1.0518691081222184E-3</v>
      </c>
      <c r="AL58" s="5">
        <f t="shared" si="139"/>
        <v>3.4995379442815208E-5</v>
      </c>
      <c r="AM58" s="5">
        <f t="shared" si="140"/>
        <v>2.1688419170089533E-2</v>
      </c>
      <c r="AN58" s="5">
        <f t="shared" si="141"/>
        <v>1.5617830644381435E-2</v>
      </c>
      <c r="AO58" s="5">
        <f t="shared" si="142"/>
        <v>5.6231999235095195E-3</v>
      </c>
      <c r="AP58" s="5">
        <f t="shared" si="143"/>
        <v>1.349755421639732E-3</v>
      </c>
      <c r="AQ58" s="5">
        <f t="shared" si="144"/>
        <v>2.4298971978069209E-4</v>
      </c>
      <c r="AR58" s="5">
        <f t="shared" si="145"/>
        <v>9.1527471506157353E-5</v>
      </c>
      <c r="AS58" s="5">
        <f t="shared" si="146"/>
        <v>1.9673406358808958E-4</v>
      </c>
      <c r="AT58" s="5">
        <f t="shared" si="147"/>
        <v>2.114353818529703E-4</v>
      </c>
      <c r="AU58" s="5">
        <f t="shared" si="148"/>
        <v>1.5149018895176157E-4</v>
      </c>
      <c r="AV58" s="5">
        <f t="shared" si="149"/>
        <v>8.1405287330052069E-5</v>
      </c>
      <c r="AW58" s="5">
        <f t="shared" si="150"/>
        <v>1.5046279136026183E-6</v>
      </c>
      <c r="AX58" s="5">
        <f t="shared" si="151"/>
        <v>7.7697088570223925E-3</v>
      </c>
      <c r="AY58" s="5">
        <f t="shared" si="152"/>
        <v>5.5949673479418109E-3</v>
      </c>
      <c r="AZ58" s="5">
        <f t="shared" si="153"/>
        <v>2.0144679936264435E-3</v>
      </c>
      <c r="BA58" s="5">
        <f t="shared" si="154"/>
        <v>4.8353946740346625E-4</v>
      </c>
      <c r="BB58" s="5">
        <f t="shared" si="155"/>
        <v>8.7049192619308781E-5</v>
      </c>
      <c r="BC58" s="5">
        <f t="shared" si="156"/>
        <v>1.2536824721032824E-5</v>
      </c>
      <c r="BD58" s="5">
        <f t="shared" si="157"/>
        <v>1.0984822038597284E-5</v>
      </c>
      <c r="BE58" s="5">
        <f t="shared" si="158"/>
        <v>2.3611366531630478E-5</v>
      </c>
      <c r="BF58" s="5">
        <f t="shared" si="159"/>
        <v>2.5375769745387246E-5</v>
      </c>
      <c r="BG58" s="5">
        <f t="shared" si="160"/>
        <v>1.8181347510693864E-5</v>
      </c>
      <c r="BH58" s="5">
        <f t="shared" si="161"/>
        <v>9.7699912343950517E-6</v>
      </c>
      <c r="BI58" s="5">
        <f t="shared" si="162"/>
        <v>4.2000287894618589E-6</v>
      </c>
      <c r="BJ58" s="8">
        <f t="shared" si="163"/>
        <v>0.69664455874614661</v>
      </c>
      <c r="BK58" s="8">
        <f t="shared" si="164"/>
        <v>0.19053563692246528</v>
      </c>
      <c r="BL58" s="8">
        <f t="shared" si="165"/>
        <v>0.10825528357009107</v>
      </c>
      <c r="BM58" s="8">
        <f t="shared" si="166"/>
        <v>0.54033142827866898</v>
      </c>
      <c r="BN58" s="8">
        <f t="shared" si="167"/>
        <v>0.4530407600187194</v>
      </c>
    </row>
    <row r="59" spans="1:66" x14ac:dyDescent="0.25">
      <c r="A59" t="s">
        <v>27</v>
      </c>
      <c r="B59" t="s">
        <v>194</v>
      </c>
      <c r="C59" t="s">
        <v>298</v>
      </c>
      <c r="D59" s="11">
        <v>44230</v>
      </c>
      <c r="E59">
        <f>VLOOKUP(A59,home!$A$2:$E$405,3,FALSE)</f>
        <v>1.29142857142857</v>
      </c>
      <c r="F59">
        <f>VLOOKUP(B59,home!$B$2:$E$405,3,FALSE)</f>
        <v>0.82</v>
      </c>
      <c r="G59">
        <f>VLOOKUP(C59,away!$B$2:$E$405,4,FALSE)</f>
        <v>0.77</v>
      </c>
      <c r="H59">
        <f>VLOOKUP(A59,away!$A$2:$E$405,3,FALSE)</f>
        <v>1.0828571428571401</v>
      </c>
      <c r="I59">
        <f>VLOOKUP(C59,away!$B$2:$E$405,3,FALSE)</f>
        <v>1.29</v>
      </c>
      <c r="J59">
        <f>VLOOKUP(B59,home!$B$2:$E$405,4,FALSE)</f>
        <v>0.87</v>
      </c>
      <c r="K59" s="3">
        <f t="shared" si="112"/>
        <v>0.81540799999999902</v>
      </c>
      <c r="L59" s="3">
        <f t="shared" si="113"/>
        <v>1.2152905714285682</v>
      </c>
      <c r="M59" s="5">
        <f t="shared" si="114"/>
        <v>0.1312438059444031</v>
      </c>
      <c r="N59" s="5">
        <f t="shared" si="115"/>
        <v>0.10701724931751369</v>
      </c>
      <c r="O59" s="5">
        <f t="shared" si="116"/>
        <v>0.15949935992263375</v>
      </c>
      <c r="P59" s="5">
        <f t="shared" si="117"/>
        <v>0.13005705407579476</v>
      </c>
      <c r="Q59" s="5">
        <f t="shared" si="118"/>
        <v>4.3631360615747558E-2</v>
      </c>
      <c r="R59" s="5">
        <f t="shared" si="119"/>
        <v>9.6919034131434226E-2</v>
      </c>
      <c r="S59" s="5">
        <f t="shared" si="120"/>
        <v>3.2220258306970305E-2</v>
      </c>
      <c r="T59" s="5">
        <f t="shared" si="121"/>
        <v>5.3024781174917768E-2</v>
      </c>
      <c r="U59" s="5">
        <f t="shared" si="122"/>
        <v>7.9028555783044421E-2</v>
      </c>
      <c r="V59" s="5">
        <f t="shared" si="123"/>
        <v>3.5476568435295346E-3</v>
      </c>
      <c r="W59" s="5">
        <f t="shared" si="124"/>
        <v>1.1859120165655145E-2</v>
      </c>
      <c r="X59" s="5">
        <f t="shared" si="125"/>
        <v>1.4412276922759096E-2</v>
      </c>
      <c r="Y59" s="5">
        <f t="shared" si="126"/>
        <v>8.7575521285233361E-3</v>
      </c>
      <c r="Z59" s="5">
        <f t="shared" si="127"/>
        <v>3.9261596123965223E-2</v>
      </c>
      <c r="AA59" s="5">
        <f t="shared" si="128"/>
        <v>3.2014219572250188E-2</v>
      </c>
      <c r="AB59" s="5">
        <f t="shared" si="129"/>
        <v>1.3052325376484679E-2</v>
      </c>
      <c r="AC59" s="5">
        <f t="shared" si="130"/>
        <v>2.1972360648811273E-4</v>
      </c>
      <c r="AD59" s="5">
        <f t="shared" si="131"/>
        <v>2.4175053640091296E-3</v>
      </c>
      <c r="AE59" s="5">
        <f t="shared" si="132"/>
        <v>2.9379714752582838E-3</v>
      </c>
      <c r="AF59" s="5">
        <f t="shared" si="133"/>
        <v>1.785244516503737E-3</v>
      </c>
      <c r="AG59" s="5">
        <f t="shared" si="134"/>
        <v>7.2319694286718185E-4</v>
      </c>
      <c r="AH59" s="5">
        <f t="shared" si="135"/>
        <v>1.1928561897172837E-2</v>
      </c>
      <c r="AI59" s="5">
        <f t="shared" si="136"/>
        <v>9.7266447994498965E-3</v>
      </c>
      <c r="AJ59" s="5">
        <f t="shared" si="137"/>
        <v>3.9655919913149157E-3</v>
      </c>
      <c r="AK59" s="5">
        <f t="shared" si="138"/>
        <v>1.0778584781513695E-3</v>
      </c>
      <c r="AL59" s="5">
        <f t="shared" si="139"/>
        <v>8.7094715869055556E-6</v>
      </c>
      <c r="AM59" s="5">
        <f t="shared" si="140"/>
        <v>3.9425064277119089E-4</v>
      </c>
      <c r="AN59" s="5">
        <f t="shared" si="141"/>
        <v>4.7912908893948085E-4</v>
      </c>
      <c r="AO59" s="5">
        <f t="shared" si="142"/>
        <v>2.9114053214265552E-4</v>
      </c>
      <c r="AP59" s="5">
        <f t="shared" si="143"/>
        <v>1.1794011455788847E-4</v>
      </c>
      <c r="AQ59" s="5">
        <f t="shared" si="144"/>
        <v>3.5832877303851769E-5</v>
      </c>
      <c r="AR59" s="5">
        <f t="shared" si="145"/>
        <v>2.8993337608672442E-3</v>
      </c>
      <c r="AS59" s="5">
        <f t="shared" si="146"/>
        <v>2.3641399432812347E-3</v>
      </c>
      <c r="AT59" s="5">
        <f t="shared" si="147"/>
        <v>9.6386931143553145E-4</v>
      </c>
      <c r="AU59" s="5">
        <f t="shared" si="148"/>
        <v>2.6198224916634095E-4</v>
      </c>
      <c r="AV59" s="5">
        <f t="shared" si="149"/>
        <v>5.340560545705686E-5</v>
      </c>
      <c r="AW59" s="5">
        <f t="shared" si="150"/>
        <v>2.3974215371301976E-7</v>
      </c>
      <c r="AX59" s="5">
        <f t="shared" si="151"/>
        <v>5.3579188020128455E-5</v>
      </c>
      <c r="AY59" s="5">
        <f t="shared" si="152"/>
        <v>6.5114282025660597E-5</v>
      </c>
      <c r="AZ59" s="5">
        <f t="shared" si="153"/>
        <v>3.9566386505563015E-5</v>
      </c>
      <c r="BA59" s="5">
        <f t="shared" si="154"/>
        <v>1.6028218821903099E-5</v>
      </c>
      <c r="BB59" s="5">
        <f t="shared" si="155"/>
        <v>4.8697358027631862E-6</v>
      </c>
      <c r="BC59" s="5">
        <f t="shared" si="156"/>
        <v>1.1836288012892458E-6</v>
      </c>
      <c r="BD59" s="5">
        <f t="shared" si="157"/>
        <v>5.8725549716774866E-4</v>
      </c>
      <c r="BE59" s="5">
        <f t="shared" si="158"/>
        <v>4.78852830434559E-4</v>
      </c>
      <c r="BF59" s="5">
        <f t="shared" si="159"/>
        <v>1.9523021437949122E-4</v>
      </c>
      <c r="BG59" s="5">
        <f t="shared" si="160"/>
        <v>5.3064092882250657E-5</v>
      </c>
      <c r="BH59" s="5">
        <f t="shared" si="161"/>
        <v>1.0817221462232547E-5</v>
      </c>
      <c r="BI59" s="5">
        <f t="shared" si="162"/>
        <v>1.7640897836152215E-6</v>
      </c>
      <c r="BJ59" s="8">
        <f t="shared" si="163"/>
        <v>0.24806489331944734</v>
      </c>
      <c r="BK59" s="8">
        <f t="shared" si="164"/>
        <v>0.29736232253079836</v>
      </c>
      <c r="BL59" s="8">
        <f t="shared" si="165"/>
        <v>0.4150818667682537</v>
      </c>
      <c r="BM59" s="8">
        <f t="shared" si="166"/>
        <v>0.33133794019506563</v>
      </c>
      <c r="BN59" s="8">
        <f t="shared" si="167"/>
        <v>0.66836786400752701</v>
      </c>
    </row>
    <row r="60" spans="1:66" x14ac:dyDescent="0.25">
      <c r="A60" t="s">
        <v>27</v>
      </c>
      <c r="B60" t="s">
        <v>299</v>
      </c>
      <c r="C60" t="s">
        <v>328</v>
      </c>
      <c r="D60" s="11">
        <v>44230</v>
      </c>
      <c r="E60">
        <f>VLOOKUP(A60,home!$A$2:$E$405,3,FALSE)</f>
        <v>1.29142857142857</v>
      </c>
      <c r="F60">
        <f>VLOOKUP(B60,home!$B$2:$E$405,3,FALSE)</f>
        <v>1.03</v>
      </c>
      <c r="G60">
        <f>VLOOKUP(C60,away!$B$2:$E$405,4,FALSE)</f>
        <v>0.95</v>
      </c>
      <c r="H60">
        <f>VLOOKUP(A60,away!$A$2:$E$405,3,FALSE)</f>
        <v>1.0828571428571401</v>
      </c>
      <c r="I60">
        <f>VLOOKUP(C60,away!$B$2:$E$405,3,FALSE)</f>
        <v>0.73</v>
      </c>
      <c r="J60">
        <f>VLOOKUP(B60,home!$B$2:$E$405,4,FALSE)</f>
        <v>0.67</v>
      </c>
      <c r="K60" s="3">
        <f t="shared" si="112"/>
        <v>1.2636628571428559</v>
      </c>
      <c r="L60" s="3">
        <f t="shared" si="113"/>
        <v>0.52962542857142725</v>
      </c>
      <c r="M60" s="5">
        <f t="shared" si="114"/>
        <v>0.16641205859306304</v>
      </c>
      <c r="N60" s="5">
        <f t="shared" si="115"/>
        <v>0.21028873742473442</v>
      </c>
      <c r="O60" s="5">
        <f t="shared" si="116"/>
        <v>8.8136057851804478E-2</v>
      </c>
      <c r="P60" s="5">
        <f t="shared" si="117"/>
        <v>0.11137426268231929</v>
      </c>
      <c r="Q60" s="5">
        <f t="shared" si="118"/>
        <v>0.13286703337955189</v>
      </c>
      <c r="R60" s="5">
        <f t="shared" si="119"/>
        <v>2.3339548706179027E-2</v>
      </c>
      <c r="S60" s="5">
        <f t="shared" si="120"/>
        <v>1.8634807015943219E-2</v>
      </c>
      <c r="T60" s="5">
        <f t="shared" si="121"/>
        <v>7.0369759496659287E-2</v>
      </c>
      <c r="U60" s="5">
        <f t="shared" si="122"/>
        <v>2.9493320802475034E-2</v>
      </c>
      <c r="V60" s="5">
        <f t="shared" si="123"/>
        <v>1.3857421879792801E-3</v>
      </c>
      <c r="W60" s="5">
        <f t="shared" si="124"/>
        <v>5.5966378340166559E-2</v>
      </c>
      <c r="X60" s="5">
        <f t="shared" si="125"/>
        <v>2.9641217114001354E-2</v>
      </c>
      <c r="Y60" s="5">
        <f t="shared" si="126"/>
        <v>7.849371158690846E-3</v>
      </c>
      <c r="Z60" s="5">
        <f t="shared" si="127"/>
        <v>4.1204061620579227E-3</v>
      </c>
      <c r="AA60" s="5">
        <f t="shared" si="128"/>
        <v>5.2068042233351436E-3</v>
      </c>
      <c r="AB60" s="5">
        <f t="shared" si="129"/>
        <v>3.289822550721589E-3</v>
      </c>
      <c r="AC60" s="5">
        <f t="shared" si="130"/>
        <v>5.7964554882176119E-5</v>
      </c>
      <c r="AD60" s="5">
        <f t="shared" si="131"/>
        <v>1.7680658389318229E-2</v>
      </c>
      <c r="AE60" s="5">
        <f t="shared" si="132"/>
        <v>9.3641262768676663E-3</v>
      </c>
      <c r="AF60" s="5">
        <f t="shared" si="133"/>
        <v>2.4797396962915009E-3</v>
      </c>
      <c r="AG60" s="5">
        <f t="shared" si="134"/>
        <v>4.3777773313132234E-4</v>
      </c>
      <c r="AH60" s="5">
        <f t="shared" si="135"/>
        <v>5.455679698670692E-4</v>
      </c>
      <c r="AI60" s="5">
        <f t="shared" si="136"/>
        <v>6.8941397956784822E-4</v>
      </c>
      <c r="AJ60" s="5">
        <f t="shared" si="137"/>
        <v>4.3559341958746684E-4</v>
      </c>
      <c r="AK60" s="5">
        <f t="shared" si="138"/>
        <v>1.8348107504950834E-4</v>
      </c>
      <c r="AL60" s="5">
        <f t="shared" si="139"/>
        <v>1.5517528275995519E-6</v>
      </c>
      <c r="AM60" s="5">
        <f t="shared" si="140"/>
        <v>4.4684782592825344E-3</v>
      </c>
      <c r="AN60" s="5">
        <f t="shared" si="141"/>
        <v>2.3666197131346173E-3</v>
      </c>
      <c r="AO60" s="5">
        <f t="shared" si="142"/>
        <v>6.2671098991725499E-4</v>
      </c>
      <c r="AP60" s="5">
        <f t="shared" si="143"/>
        <v>1.1064069220844986E-4</v>
      </c>
      <c r="AQ60" s="5">
        <f t="shared" si="144"/>
        <v>1.4649531007084906E-5</v>
      </c>
      <c r="AR60" s="5">
        <f t="shared" si="145"/>
        <v>5.7789333971138036E-5</v>
      </c>
      <c r="AS60" s="5">
        <f t="shared" si="146"/>
        <v>7.3026234878350996E-5</v>
      </c>
      <c r="AT60" s="5">
        <f t="shared" si="147"/>
        <v>4.6140270306381155E-5</v>
      </c>
      <c r="AU60" s="5">
        <f t="shared" si="148"/>
        <v>1.9435248601568425E-5</v>
      </c>
      <c r="AV60" s="5">
        <f t="shared" si="149"/>
        <v>6.139900444284912E-6</v>
      </c>
      <c r="AW60" s="5">
        <f t="shared" si="150"/>
        <v>2.8848291220310148E-8</v>
      </c>
      <c r="AX60" s="5">
        <f t="shared" si="151"/>
        <v>9.4110833403428305E-4</v>
      </c>
      <c r="AY60" s="5">
        <f t="shared" si="152"/>
        <v>4.9843490474504903E-4</v>
      </c>
      <c r="AZ60" s="5">
        <f t="shared" si="153"/>
        <v>1.3199190002027757E-4</v>
      </c>
      <c r="BA60" s="5">
        <f t="shared" si="154"/>
        <v>2.3302088872065494E-5</v>
      </c>
      <c r="BB60" s="5">
        <f t="shared" si="155"/>
        <v>3.085344701369293E-6</v>
      </c>
      <c r="BC60" s="5">
        <f t="shared" si="156"/>
        <v>3.2681540195065901E-7</v>
      </c>
      <c r="BD60" s="5">
        <f t="shared" si="157"/>
        <v>5.1011167952202161E-6</v>
      </c>
      <c r="BE60" s="5">
        <f t="shared" si="158"/>
        <v>6.4460918240673874E-6</v>
      </c>
      <c r="BF60" s="5">
        <f t="shared" si="159"/>
        <v>4.0728434059030998E-6</v>
      </c>
      <c r="BG60" s="5">
        <f t="shared" si="160"/>
        <v>1.7155669783329833E-6</v>
      </c>
      <c r="BH60" s="5">
        <f t="shared" si="161"/>
        <v>5.4197456736504836E-7</v>
      </c>
      <c r="BI60" s="5">
        <f t="shared" si="162"/>
        <v>1.3697462605905602E-7</v>
      </c>
      <c r="BJ60" s="8">
        <f t="shared" si="163"/>
        <v>0.54613014758273792</v>
      </c>
      <c r="BK60" s="8">
        <f t="shared" si="164"/>
        <v>0.29836482169175965</v>
      </c>
      <c r="BL60" s="8">
        <f t="shared" si="165"/>
        <v>0.15154015613498578</v>
      </c>
      <c r="BM60" s="8">
        <f t="shared" si="166"/>
        <v>0.26723942687743557</v>
      </c>
      <c r="BN60" s="8">
        <f t="shared" si="167"/>
        <v>0.73241769863765216</v>
      </c>
    </row>
    <row r="61" spans="1:66" x14ac:dyDescent="0.25">
      <c r="A61" t="s">
        <v>27</v>
      </c>
      <c r="B61" t="s">
        <v>30</v>
      </c>
      <c r="C61" t="s">
        <v>297</v>
      </c>
      <c r="D61" s="11">
        <v>44230</v>
      </c>
      <c r="E61">
        <f>VLOOKUP(A61,home!$A$2:$E$405,3,FALSE)</f>
        <v>1.29142857142857</v>
      </c>
      <c r="F61">
        <f>VLOOKUP(B61,home!$B$2:$E$405,3,FALSE)</f>
        <v>0.91</v>
      </c>
      <c r="G61">
        <f>VLOOKUP(C61,away!$B$2:$E$405,4,FALSE)</f>
        <v>0.91</v>
      </c>
      <c r="H61">
        <f>VLOOKUP(A61,away!$A$2:$E$405,3,FALSE)</f>
        <v>1.0828571428571401</v>
      </c>
      <c r="I61">
        <f>VLOOKUP(C61,away!$B$2:$E$405,3,FALSE)</f>
        <v>0.82</v>
      </c>
      <c r="J61">
        <f>VLOOKUP(B61,home!$B$2:$E$405,4,FALSE)</f>
        <v>1.0900000000000001</v>
      </c>
      <c r="K61" s="3">
        <f t="shared" si="112"/>
        <v>1.0694319999999988</v>
      </c>
      <c r="L61" s="3">
        <f t="shared" si="113"/>
        <v>0.96785771428571177</v>
      </c>
      <c r="M61" s="5">
        <f t="shared" si="114"/>
        <v>0.13038160384032488</v>
      </c>
      <c r="N61" s="5">
        <f t="shared" si="115"/>
        <v>0.1394342593581662</v>
      </c>
      <c r="O61" s="5">
        <f t="shared" si="116"/>
        <v>0.12619084107780201</v>
      </c>
      <c r="P61" s="5">
        <f t="shared" si="117"/>
        <v>0.13495252355551582</v>
      </c>
      <c r="Q61" s="5">
        <f t="shared" si="118"/>
        <v>7.4557729426961095E-2</v>
      </c>
      <c r="R61" s="5">
        <f t="shared" si="119"/>
        <v>6.1067389504676481E-2</v>
      </c>
      <c r="S61" s="5">
        <f t="shared" si="120"/>
        <v>3.4920922656209344E-2</v>
      </c>
      <c r="T61" s="5">
        <f t="shared" si="121"/>
        <v>7.216127358551111E-2</v>
      </c>
      <c r="U61" s="5">
        <f t="shared" si="122"/>
        <v>6.5307420492765111E-2</v>
      </c>
      <c r="V61" s="5">
        <f t="shared" si="123"/>
        <v>4.0161311944947259E-3</v>
      </c>
      <c r="W61" s="5">
        <f t="shared" si="124"/>
        <v>2.6578140565511263E-2</v>
      </c>
      <c r="X61" s="5">
        <f t="shared" si="125"/>
        <v>2.5723858377700082E-2</v>
      </c>
      <c r="Y61" s="5">
        <f t="shared" si="126"/>
        <v>1.2448517386025079E-2</v>
      </c>
      <c r="Z61" s="5">
        <f t="shared" si="127"/>
        <v>1.9701514674463814E-2</v>
      </c>
      <c r="AA61" s="5">
        <f t="shared" si="128"/>
        <v>2.1069430241341166E-2</v>
      </c>
      <c r="AB61" s="5">
        <f t="shared" si="129"/>
        <v>1.1266161460928967E-2</v>
      </c>
      <c r="AC61" s="5">
        <f t="shared" si="130"/>
        <v>2.5980804790665162E-4</v>
      </c>
      <c r="AD61" s="5">
        <f t="shared" si="131"/>
        <v>7.1058785053139508E-3</v>
      </c>
      <c r="AE61" s="5">
        <f t="shared" si="132"/>
        <v>6.8774793281451297E-3</v>
      </c>
      <c r="AF61" s="5">
        <f t="shared" si="133"/>
        <v>3.328210711292889E-3</v>
      </c>
      <c r="AG61" s="5">
        <f t="shared" si="134"/>
        <v>1.0737448038977194E-3</v>
      </c>
      <c r="AH61" s="5">
        <f t="shared" si="135"/>
        <v>4.7670657401982378E-3</v>
      </c>
      <c r="AI61" s="5">
        <f t="shared" si="136"/>
        <v>5.0980526486716768E-3</v>
      </c>
      <c r="AJ61" s="5">
        <f t="shared" si="137"/>
        <v>2.7260103200871209E-3</v>
      </c>
      <c r="AK61" s="5">
        <f t="shared" si="138"/>
        <v>9.7176088954380245E-4</v>
      </c>
      <c r="AL61" s="5">
        <f t="shared" si="139"/>
        <v>1.0756656053402832E-5</v>
      </c>
      <c r="AM61" s="5">
        <f t="shared" si="140"/>
        <v>1.5198507723389806E-3</v>
      </c>
      <c r="AN61" s="5">
        <f t="shared" si="141"/>
        <v>1.4709992945713792E-3</v>
      </c>
      <c r="AO61" s="5">
        <f t="shared" si="142"/>
        <v>7.1185900747987481E-4</v>
      </c>
      <c r="AP61" s="5">
        <f t="shared" si="143"/>
        <v>2.2965941062438899E-4</v>
      </c>
      <c r="AQ61" s="5">
        <f t="shared" si="144"/>
        <v>5.5569408057781205E-5</v>
      </c>
      <c r="AR61" s="5">
        <f t="shared" si="145"/>
        <v>9.2276827023159873E-4</v>
      </c>
      <c r="AS61" s="5">
        <f t="shared" si="146"/>
        <v>9.8683791677031825E-4</v>
      </c>
      <c r="AT61" s="5">
        <f t="shared" si="147"/>
        <v>5.2767802350375673E-4</v>
      </c>
      <c r="AU61" s="5">
        <f t="shared" si="148"/>
        <v>1.8810525467722304E-4</v>
      </c>
      <c r="AV61" s="5">
        <f t="shared" si="149"/>
        <v>5.0291444679992932E-5</v>
      </c>
      <c r="AW61" s="5">
        <f t="shared" si="150"/>
        <v>3.0927119502124683E-7</v>
      </c>
      <c r="AX61" s="5">
        <f t="shared" si="151"/>
        <v>2.7089617519400304E-4</v>
      </c>
      <c r="AY61" s="5">
        <f t="shared" si="152"/>
        <v>2.6218895293200946E-4</v>
      </c>
      <c r="AZ61" s="5">
        <f t="shared" si="153"/>
        <v>1.2688080034786936E-4</v>
      </c>
      <c r="BA61" s="5">
        <f t="shared" si="154"/>
        <v>4.0934187137143528E-5</v>
      </c>
      <c r="BB61" s="5">
        <f t="shared" si="155"/>
        <v>9.9046171996748288E-6</v>
      </c>
      <c r="BC61" s="5">
        <f t="shared" si="156"/>
        <v>1.9172520327504465E-6</v>
      </c>
      <c r="BD61" s="5">
        <f t="shared" si="157"/>
        <v>1.4885139814028913E-4</v>
      </c>
      <c r="BE61" s="5">
        <f t="shared" si="158"/>
        <v>1.5918644841596554E-4</v>
      </c>
      <c r="BF61" s="5">
        <f t="shared" si="159"/>
        <v>8.5119540951191308E-5</v>
      </c>
      <c r="BG61" s="5">
        <f t="shared" si="160"/>
        <v>3.0343186972838115E-5</v>
      </c>
      <c r="BH61" s="5">
        <f t="shared" si="161"/>
        <v>8.1124937826840421E-6</v>
      </c>
      <c r="BI61" s="5">
        <f t="shared" si="162"/>
        <v>1.7351520902006708E-6</v>
      </c>
      <c r="BJ61" s="8">
        <f t="shared" si="163"/>
        <v>0.37398975192644052</v>
      </c>
      <c r="BK61" s="8">
        <f t="shared" si="164"/>
        <v>0.30480393490343682</v>
      </c>
      <c r="BL61" s="8">
        <f t="shared" si="165"/>
        <v>0.30157316150623059</v>
      </c>
      <c r="BM61" s="8">
        <f t="shared" si="166"/>
        <v>0.33322213656538824</v>
      </c>
      <c r="BN61" s="8">
        <f t="shared" si="167"/>
        <v>0.66658434676344647</v>
      </c>
    </row>
    <row r="62" spans="1:66" x14ac:dyDescent="0.25">
      <c r="A62" t="s">
        <v>37</v>
      </c>
      <c r="B62" t="s">
        <v>226</v>
      </c>
      <c r="C62" t="s">
        <v>231</v>
      </c>
      <c r="D62" s="11">
        <v>44230</v>
      </c>
      <c r="E62">
        <f>VLOOKUP(A62,home!$A$2:$E$405,3,FALSE)</f>
        <v>1.54814814814815</v>
      </c>
      <c r="F62">
        <f>VLOOKUP(B62,home!$B$2:$E$405,3,FALSE)</f>
        <v>1.24</v>
      </c>
      <c r="G62">
        <f>VLOOKUP(C62,away!$B$2:$E$405,4,FALSE)</f>
        <v>0.83</v>
      </c>
      <c r="H62">
        <f>VLOOKUP(A62,away!$A$2:$E$405,3,FALSE)</f>
        <v>1.2666666666666699</v>
      </c>
      <c r="I62">
        <f>VLOOKUP(C62,away!$B$2:$E$405,3,FALSE)</f>
        <v>0.92</v>
      </c>
      <c r="J62">
        <f>VLOOKUP(B62,home!$B$2:$E$405,4,FALSE)</f>
        <v>1.03</v>
      </c>
      <c r="K62" s="3">
        <f t="shared" si="112"/>
        <v>1.5933540740740759</v>
      </c>
      <c r="L62" s="3">
        <f t="shared" si="113"/>
        <v>1.2002933333333365</v>
      </c>
      <c r="M62" s="5">
        <f t="shared" si="114"/>
        <v>6.1197593789158337E-2</v>
      </c>
      <c r="N62" s="5">
        <f t="shared" si="115"/>
        <v>9.7509435387485785E-2</v>
      </c>
      <c r="O62" s="5">
        <f t="shared" si="116"/>
        <v>7.3455063841168344E-2</v>
      </c>
      <c r="P62" s="5">
        <f t="shared" si="117"/>
        <v>0.11703992523269692</v>
      </c>
      <c r="Q62" s="5">
        <f t="shared" si="118"/>
        <v>7.7683528067656701E-2</v>
      </c>
      <c r="R62" s="5">
        <f t="shared" si="119"/>
        <v>4.4083811714064502E-2</v>
      </c>
      <c r="S62" s="5">
        <f t="shared" si="120"/>
        <v>5.595948815271095E-2</v>
      </c>
      <c r="T62" s="5">
        <f t="shared" si="121"/>
        <v>9.324302084942146E-2</v>
      </c>
      <c r="U62" s="5">
        <f t="shared" si="122"/>
        <v>7.0241120995319137E-2</v>
      </c>
      <c r="V62" s="5">
        <f t="shared" si="123"/>
        <v>1.1891343186571084E-2</v>
      </c>
      <c r="W62" s="5">
        <f t="shared" si="124"/>
        <v>4.1259121978349529E-2</v>
      </c>
      <c r="X62" s="5">
        <f t="shared" si="125"/>
        <v>4.9523049049799886E-2</v>
      </c>
      <c r="Y62" s="5">
        <f t="shared" si="126"/>
        <v>2.9721092810407319E-2</v>
      </c>
      <c r="Z62" s="5">
        <f t="shared" si="127"/>
        <v>1.763783510277122E-2</v>
      </c>
      <c r="AA62" s="5">
        <f t="shared" si="128"/>
        <v>2.8103316418847266E-2</v>
      </c>
      <c r="AB62" s="5">
        <f t="shared" si="129"/>
        <v>2.2389266855481586E-2</v>
      </c>
      <c r="AC62" s="5">
        <f t="shared" si="130"/>
        <v>1.4213813723089382E-3</v>
      </c>
      <c r="AD62" s="5">
        <f t="shared" si="131"/>
        <v>1.643509752423062E-2</v>
      </c>
      <c r="AE62" s="5">
        <f t="shared" si="132"/>
        <v>1.9726937991017237E-2</v>
      </c>
      <c r="AF62" s="5">
        <f t="shared" si="133"/>
        <v>1.1839056078849058E-2</v>
      </c>
      <c r="AG62" s="5">
        <f t="shared" si="134"/>
        <v>4.7367800281340111E-3</v>
      </c>
      <c r="AH62" s="5">
        <f t="shared" si="135"/>
        <v>5.2926439720722548E-3</v>
      </c>
      <c r="AI62" s="5">
        <f t="shared" si="136"/>
        <v>8.4330558355249254E-3</v>
      </c>
      <c r="AJ62" s="5">
        <f t="shared" si="137"/>
        <v>6.718421936213902E-3</v>
      </c>
      <c r="AK62" s="5">
        <f t="shared" si="138"/>
        <v>3.5682749878050203E-3</v>
      </c>
      <c r="AL62" s="5">
        <f t="shared" si="139"/>
        <v>1.0873523564690089E-4</v>
      </c>
      <c r="AM62" s="5">
        <f t="shared" si="140"/>
        <v>5.2373859196075245E-3</v>
      </c>
      <c r="AN62" s="5">
        <f t="shared" si="141"/>
        <v>6.2863994033987977E-3</v>
      </c>
      <c r="AO62" s="5">
        <f t="shared" si="142"/>
        <v>3.7727616472851208E-3</v>
      </c>
      <c r="AP62" s="5">
        <f t="shared" si="143"/>
        <v>1.5094735511640089E-3</v>
      </c>
      <c r="AQ62" s="5">
        <f t="shared" si="144"/>
        <v>4.5295276007628962E-4</v>
      </c>
      <c r="AR62" s="5">
        <f t="shared" si="145"/>
        <v>1.2705450550770387E-3</v>
      </c>
      <c r="AS62" s="5">
        <f t="shared" si="146"/>
        <v>2.0244281398016707E-3</v>
      </c>
      <c r="AT62" s="5">
        <f t="shared" si="147"/>
        <v>1.6128154121115978E-3</v>
      </c>
      <c r="AU62" s="5">
        <f t="shared" si="148"/>
        <v>8.565953358724912E-4</v>
      </c>
      <c r="AV62" s="5">
        <f t="shared" si="149"/>
        <v>3.4121491706132136E-4</v>
      </c>
      <c r="AW62" s="5">
        <f t="shared" si="150"/>
        <v>5.7765360541782287E-6</v>
      </c>
      <c r="AX62" s="5">
        <f t="shared" si="151"/>
        <v>1.3908350320841415E-3</v>
      </c>
      <c r="AY62" s="5">
        <f t="shared" si="152"/>
        <v>1.6694100167770523E-3</v>
      </c>
      <c r="AZ62" s="5">
        <f t="shared" si="153"/>
        <v>1.0018908568686948E-3</v>
      </c>
      <c r="BA62" s="5">
        <f t="shared" si="154"/>
        <v>4.0085430540903939E-4</v>
      </c>
      <c r="BB62" s="5">
        <f t="shared" si="155"/>
        <v>1.2028568760510891E-4</v>
      </c>
      <c r="BC62" s="5">
        <f t="shared" si="156"/>
        <v>2.88756217855657E-5</v>
      </c>
      <c r="BD62" s="5">
        <f t="shared" si="157"/>
        <v>2.5417112655143446E-4</v>
      </c>
      <c r="BE62" s="5">
        <f t="shared" si="158"/>
        <v>4.0498460000272562E-4</v>
      </c>
      <c r="BF62" s="5">
        <f t="shared" si="159"/>
        <v>3.2264193117580154E-4</v>
      </c>
      <c r="BG62" s="5">
        <f t="shared" si="160"/>
        <v>1.7136094516869696E-4</v>
      </c>
      <c r="BH62" s="5">
        <f t="shared" si="161"/>
        <v>6.8259665030431912E-5</v>
      </c>
      <c r="BI62" s="5">
        <f t="shared" si="162"/>
        <v>2.175236307423409E-5</v>
      </c>
      <c r="BJ62" s="8">
        <f t="shared" si="163"/>
        <v>0.46354824456741284</v>
      </c>
      <c r="BK62" s="8">
        <f t="shared" si="164"/>
        <v>0.24928787698587018</v>
      </c>
      <c r="BL62" s="8">
        <f t="shared" si="165"/>
        <v>0.26963374604742452</v>
      </c>
      <c r="BM62" s="8">
        <f t="shared" si="166"/>
        <v>0.52747471119052525</v>
      </c>
      <c r="BN62" s="8">
        <f t="shared" si="167"/>
        <v>0.47096935803223061</v>
      </c>
    </row>
    <row r="63" spans="1:66" x14ac:dyDescent="0.25">
      <c r="A63" t="s">
        <v>40</v>
      </c>
      <c r="B63" t="s">
        <v>236</v>
      </c>
      <c r="C63" t="s">
        <v>41</v>
      </c>
      <c r="D63" s="11">
        <v>44230</v>
      </c>
      <c r="E63">
        <f>VLOOKUP(A63,home!$A$2:$E$405,3,FALSE)</f>
        <v>1.50512820512821</v>
      </c>
      <c r="F63">
        <f>VLOOKUP(B63,home!$B$2:$E$405,3,FALSE)</f>
        <v>1.1499999999999999</v>
      </c>
      <c r="G63">
        <f>VLOOKUP(C63,away!$B$2:$E$405,4,FALSE)</f>
        <v>1.25</v>
      </c>
      <c r="H63">
        <f>VLOOKUP(A63,away!$A$2:$E$405,3,FALSE)</f>
        <v>1.1769230769230801</v>
      </c>
      <c r="I63">
        <f>VLOOKUP(C63,away!$B$2:$E$405,3,FALSE)</f>
        <v>0.55000000000000004</v>
      </c>
      <c r="J63">
        <f>VLOOKUP(B63,home!$B$2:$E$405,4,FALSE)</f>
        <v>0.85</v>
      </c>
      <c r="K63" s="3">
        <f t="shared" si="112"/>
        <v>2.1636217948718017</v>
      </c>
      <c r="L63" s="3">
        <f t="shared" si="113"/>
        <v>0.55021153846154003</v>
      </c>
      <c r="M63" s="5">
        <f t="shared" si="114"/>
        <v>6.6282237192589771E-2</v>
      </c>
      <c r="N63" s="5">
        <f t="shared" si="115"/>
        <v>0.14340969300274958</v>
      </c>
      <c r="O63" s="5">
        <f t="shared" si="116"/>
        <v>3.6469251698407527E-2</v>
      </c>
      <c r="P63" s="5">
        <f t="shared" si="117"/>
        <v>7.890566781734E-2</v>
      </c>
      <c r="Q63" s="5">
        <f t="shared" si="118"/>
        <v>0.15514216868831157</v>
      </c>
      <c r="R63" s="5">
        <f t="shared" si="119"/>
        <v>1.0032901541760968E-2</v>
      </c>
      <c r="S63" s="5">
        <f t="shared" si="120"/>
        <v>2.3483306679924768E-2</v>
      </c>
      <c r="T63" s="5">
        <f t="shared" si="121"/>
        <v>8.5361011314255664E-2</v>
      </c>
      <c r="U63" s="5">
        <f t="shared" si="122"/>
        <v>2.1707404441556936E-2</v>
      </c>
      <c r="V63" s="5">
        <f t="shared" si="123"/>
        <v>3.1061883153381824E-3</v>
      </c>
      <c r="W63" s="5">
        <f t="shared" si="124"/>
        <v>0.1118896591592362</v>
      </c>
      <c r="X63" s="5">
        <f t="shared" si="125"/>
        <v>6.1562981503940684E-2</v>
      </c>
      <c r="Y63" s="5">
        <f t="shared" si="126"/>
        <v>1.6936331382781271E-2</v>
      </c>
      <c r="Z63" s="5">
        <f t="shared" si="127"/>
        <v>1.8400727308418203E-3</v>
      </c>
      <c r="AA63" s="5">
        <f t="shared" si="128"/>
        <v>3.9812214645986374E-3</v>
      </c>
      <c r="AB63" s="5">
        <f t="shared" si="129"/>
        <v>4.3069287655085236E-3</v>
      </c>
      <c r="AC63" s="5">
        <f t="shared" si="130"/>
        <v>2.3111005467802272E-4</v>
      </c>
      <c r="AD63" s="5">
        <f t="shared" si="131"/>
        <v>6.0521726294425184E-2</v>
      </c>
      <c r="AE63" s="5">
        <f t="shared" si="132"/>
        <v>3.3299752134803913E-2</v>
      </c>
      <c r="AF63" s="5">
        <f t="shared" si="133"/>
        <v>9.1609539262392081E-3</v>
      </c>
      <c r="AG63" s="5">
        <f t="shared" si="134"/>
        <v>1.6801541845104539E-3</v>
      </c>
      <c r="AH63" s="5">
        <f t="shared" si="135"/>
        <v>2.5310731202940126E-4</v>
      </c>
      <c r="AI63" s="5">
        <f t="shared" si="136"/>
        <v>5.4762849674823031E-4</v>
      </c>
      <c r="AJ63" s="5">
        <f t="shared" si="137"/>
        <v>5.9243047552867646E-4</v>
      </c>
      <c r="AK63" s="5">
        <f t="shared" si="138"/>
        <v>4.2726516293337005E-4</v>
      </c>
      <c r="AL63" s="5">
        <f t="shared" si="139"/>
        <v>1.1004995592218832E-5</v>
      </c>
      <c r="AM63" s="5">
        <f t="shared" si="140"/>
        <v>2.6189225214776818E-2</v>
      </c>
      <c r="AN63" s="5">
        <f t="shared" si="141"/>
        <v>1.4409613896538108E-2</v>
      </c>
      <c r="AO63" s="5">
        <f t="shared" si="142"/>
        <v>3.9641679153255092E-3</v>
      </c>
      <c r="AP63" s="5">
        <f t="shared" si="143"/>
        <v>7.270436424703751E-4</v>
      </c>
      <c r="AQ63" s="5">
        <f t="shared" si="144"/>
        <v>1.0000695026307671E-4</v>
      </c>
      <c r="AR63" s="5">
        <f t="shared" si="145"/>
        <v>2.7852512709512385E-5</v>
      </c>
      <c r="AS63" s="5">
        <f t="shared" si="146"/>
        <v>6.026230354024486E-5</v>
      </c>
      <c r="AT63" s="5">
        <f t="shared" si="147"/>
        <v>6.5192416674426958E-5</v>
      </c>
      <c r="AU63" s="5">
        <f t="shared" si="148"/>
        <v>4.701724452571802E-5</v>
      </c>
      <c r="AV63" s="5">
        <f t="shared" si="149"/>
        <v>2.5431883747665103E-5</v>
      </c>
      <c r="AW63" s="5">
        <f t="shared" si="150"/>
        <v>3.6391370671108424E-7</v>
      </c>
      <c r="AX63" s="5">
        <f t="shared" si="151"/>
        <v>9.4439297442495546E-3</v>
      </c>
      <c r="AY63" s="5">
        <f t="shared" si="152"/>
        <v>5.1961591137062455E-3</v>
      </c>
      <c r="AZ63" s="5">
        <f t="shared" si="153"/>
        <v>1.429493350021633E-3</v>
      </c>
      <c r="BA63" s="5">
        <f t="shared" si="154"/>
        <v>2.6217457844531454E-4</v>
      </c>
      <c r="BB63" s="5">
        <f t="shared" si="155"/>
        <v>3.6062869537975546E-5</v>
      </c>
      <c r="BC63" s="5">
        <f t="shared" si="156"/>
        <v>3.9684413859654673E-6</v>
      </c>
      <c r="BD63" s="5">
        <f t="shared" si="157"/>
        <v>2.5541289779867343E-6</v>
      </c>
      <c r="BE63" s="5">
        <f t="shared" si="158"/>
        <v>5.5261691236857389E-6</v>
      </c>
      <c r="BF63" s="5">
        <f t="shared" si="159"/>
        <v>5.9782699790770356E-6</v>
      </c>
      <c r="BG63" s="5">
        <f t="shared" si="160"/>
        <v>4.3115717407862887E-6</v>
      </c>
      <c r="BH63" s="5">
        <f t="shared" si="161"/>
        <v>2.3321526471296419E-6</v>
      </c>
      <c r="BI63" s="5">
        <f t="shared" si="162"/>
        <v>1.0091792592595316E-6</v>
      </c>
      <c r="BJ63" s="8">
        <f t="shared" si="163"/>
        <v>0.74072627730797447</v>
      </c>
      <c r="BK63" s="8">
        <f t="shared" si="164"/>
        <v>0.17721567416916922</v>
      </c>
      <c r="BL63" s="8">
        <f t="shared" si="165"/>
        <v>7.8565607191997733E-2</v>
      </c>
      <c r="BM63" s="8">
        <f t="shared" si="166"/>
        <v>0.50290991625882397</v>
      </c>
      <c r="BN63" s="8">
        <f t="shared" si="167"/>
        <v>0.4902419199411594</v>
      </c>
    </row>
    <row r="64" spans="1:66" x14ac:dyDescent="0.25">
      <c r="A64" t="s">
        <v>40</v>
      </c>
      <c r="B64" t="s">
        <v>318</v>
      </c>
      <c r="C64" t="s">
        <v>320</v>
      </c>
      <c r="D64" s="11">
        <v>44230</v>
      </c>
      <c r="E64">
        <f>VLOOKUP(A64,home!$A$2:$E$405,3,FALSE)</f>
        <v>1.50512820512821</v>
      </c>
      <c r="F64">
        <f>VLOOKUP(B64,home!$B$2:$E$405,3,FALSE)</f>
        <v>0.87</v>
      </c>
      <c r="G64">
        <f>VLOOKUP(C64,away!$B$2:$E$405,4,FALSE)</f>
        <v>0.96</v>
      </c>
      <c r="H64">
        <f>VLOOKUP(A64,away!$A$2:$E$405,3,FALSE)</f>
        <v>1.1769230769230801</v>
      </c>
      <c r="I64">
        <f>VLOOKUP(C64,away!$B$2:$E$405,3,FALSE)</f>
        <v>1.37</v>
      </c>
      <c r="J64">
        <f>VLOOKUP(B64,home!$B$2:$E$405,4,FALSE)</f>
        <v>0.94</v>
      </c>
      <c r="K64" s="3">
        <f t="shared" si="112"/>
        <v>1.257083076923081</v>
      </c>
      <c r="L64" s="3">
        <f t="shared" si="113"/>
        <v>1.5156415384615425</v>
      </c>
      <c r="M64" s="5">
        <f t="shared" si="114"/>
        <v>6.2491507255513314E-2</v>
      </c>
      <c r="N64" s="5">
        <f t="shared" si="115"/>
        <v>7.855701622232171E-2</v>
      </c>
      <c r="O64" s="5">
        <f t="shared" si="116"/>
        <v>9.4714724197526828E-2</v>
      </c>
      <c r="P64" s="5">
        <f t="shared" si="117"/>
        <v>0.119064276924148</v>
      </c>
      <c r="Q64" s="5">
        <f t="shared" si="118"/>
        <v>4.9376347833326284E-2</v>
      </c>
      <c r="R64" s="5">
        <f t="shared" si="119"/>
        <v>7.1776785148850136E-2</v>
      </c>
      <c r="S64" s="5">
        <f t="shared" si="120"/>
        <v>5.6712914530556095E-2</v>
      </c>
      <c r="T64" s="5">
        <f t="shared" si="121"/>
        <v>7.4836843793714886E-2</v>
      </c>
      <c r="U64" s="5">
        <f t="shared" si="122"/>
        <v>9.0229381926563434E-2</v>
      </c>
      <c r="V64" s="5">
        <f t="shared" si="123"/>
        <v>1.2006044158630554E-2</v>
      </c>
      <c r="W64" s="5">
        <f t="shared" si="124"/>
        <v>2.0690057087180701E-2</v>
      </c>
      <c r="X64" s="5">
        <f t="shared" si="125"/>
        <v>3.1358709954471695E-2</v>
      </c>
      <c r="Y64" s="5">
        <f t="shared" si="126"/>
        <v>2.376428169978239E-2</v>
      </c>
      <c r="Z64" s="5">
        <f t="shared" si="127"/>
        <v>3.6262625689608939E-2</v>
      </c>
      <c r="AA64" s="5">
        <f t="shared" si="128"/>
        <v>4.5585133079203567E-2</v>
      </c>
      <c r="AB64" s="5">
        <f t="shared" si="129"/>
        <v>2.8652149676576671E-2</v>
      </c>
      <c r="AC64" s="5">
        <f t="shared" si="130"/>
        <v>1.4296852376894603E-3</v>
      </c>
      <c r="AD64" s="5">
        <f t="shared" si="131"/>
        <v>6.5022801562168312E-3</v>
      </c>
      <c r="AE64" s="5">
        <f t="shared" si="132"/>
        <v>9.8551258994764353E-3</v>
      </c>
      <c r="AF64" s="5">
        <f t="shared" si="133"/>
        <v>7.4684190900073302E-3</v>
      </c>
      <c r="AG64" s="5">
        <f t="shared" si="134"/>
        <v>3.7731487331514211E-3</v>
      </c>
      <c r="AH64" s="5">
        <f t="shared" si="135"/>
        <v>1.374028544721349E-2</v>
      </c>
      <c r="AI64" s="5">
        <f t="shared" si="136"/>
        <v>1.7272680307784564E-2</v>
      </c>
      <c r="AJ64" s="5">
        <f t="shared" si="137"/>
        <v>1.0856597054009265E-2</v>
      </c>
      <c r="AK64" s="5">
        <f t="shared" si="138"/>
        <v>4.549214809856008E-3</v>
      </c>
      <c r="AL64" s="5">
        <f t="shared" si="139"/>
        <v>1.0895844669491868E-4</v>
      </c>
      <c r="AM64" s="5">
        <f t="shared" si="140"/>
        <v>1.6347812691585892E-3</v>
      </c>
      <c r="AN64" s="5">
        <f t="shared" si="141"/>
        <v>2.4777423978356371E-3</v>
      </c>
      <c r="AO64" s="5">
        <f t="shared" si="142"/>
        <v>1.8776846498834985E-3</v>
      </c>
      <c r="AP64" s="5">
        <f t="shared" si="143"/>
        <v>9.486322838316828E-4</v>
      </c>
      <c r="AQ64" s="5">
        <f t="shared" si="144"/>
        <v>3.5944662352523462E-4</v>
      </c>
      <c r="AR64" s="5">
        <f t="shared" si="145"/>
        <v>4.1650694748230788E-3</v>
      </c>
      <c r="AS64" s="5">
        <f t="shared" si="146"/>
        <v>5.2358383510089966E-3</v>
      </c>
      <c r="AT64" s="5">
        <f t="shared" si="147"/>
        <v>3.2909418922791298E-3</v>
      </c>
      <c r="AU64" s="5">
        <f t="shared" si="148"/>
        <v>1.3789957866404384E-3</v>
      </c>
      <c r="AV64" s="5">
        <f t="shared" si="149"/>
        <v>4.3337806663348182E-4</v>
      </c>
      <c r="AW64" s="5">
        <f t="shared" si="150"/>
        <v>5.7665874400184858E-6</v>
      </c>
      <c r="AX64" s="5">
        <f t="shared" si="151"/>
        <v>3.4250931132168296E-4</v>
      </c>
      <c r="AY64" s="5">
        <f t="shared" si="152"/>
        <v>5.1912133954899894E-4</v>
      </c>
      <c r="AZ64" s="5">
        <f t="shared" si="153"/>
        <v>3.9340093286113081E-4</v>
      </c>
      <c r="BA64" s="5">
        <f t="shared" si="154"/>
        <v>1.9875159837128345E-4</v>
      </c>
      <c r="BB64" s="5">
        <f t="shared" si="155"/>
        <v>7.5309044581785671E-5</v>
      </c>
      <c r="BC64" s="5">
        <f t="shared" si="156"/>
        <v>2.2828303238001301E-5</v>
      </c>
      <c r="BD64" s="5">
        <f t="shared" si="157"/>
        <v>1.052125384436677E-3</v>
      </c>
      <c r="BE64" s="5">
        <f t="shared" si="158"/>
        <v>1.3226090155765372E-3</v>
      </c>
      <c r="BF64" s="5">
        <f t="shared" si="159"/>
        <v>8.3131470543358035E-4</v>
      </c>
      <c r="BG64" s="5">
        <f t="shared" si="160"/>
        <v>3.483438825992833E-4</v>
      </c>
      <c r="BH64" s="5">
        <f t="shared" si="161"/>
        <v>1.0947429994130992E-4</v>
      </c>
      <c r="BI64" s="5">
        <f t="shared" si="162"/>
        <v>2.7523657962844429E-5</v>
      </c>
      <c r="BJ64" s="8">
        <f t="shared" si="163"/>
        <v>0.31503243822380728</v>
      </c>
      <c r="BK64" s="8">
        <f t="shared" si="164"/>
        <v>0.25233250789278133</v>
      </c>
      <c r="BL64" s="8">
        <f t="shared" si="165"/>
        <v>0.3955725661649192</v>
      </c>
      <c r="BM64" s="8">
        <f t="shared" si="166"/>
        <v>0.52270612563732177</v>
      </c>
      <c r="BN64" s="8">
        <f t="shared" si="167"/>
        <v>0.47598065758168628</v>
      </c>
    </row>
    <row r="65" spans="1:66" x14ac:dyDescent="0.25">
      <c r="A65" t="s">
        <v>69</v>
      </c>
      <c r="B65" t="s">
        <v>75</v>
      </c>
      <c r="C65" t="s">
        <v>78</v>
      </c>
      <c r="D65" s="11">
        <v>44258</v>
      </c>
      <c r="E65">
        <f>VLOOKUP(A65,home!$A$2:$E$405,3,FALSE)</f>
        <v>1.33234421364985</v>
      </c>
      <c r="F65">
        <f>VLOOKUP(B65,home!$B$2:$E$405,3,FALSE)</f>
        <v>0.62</v>
      </c>
      <c r="G65">
        <f>VLOOKUP(C65,away!$B$2:$E$405,4,FALSE)</f>
        <v>0.75</v>
      </c>
      <c r="H65">
        <f>VLOOKUP(A65,away!$A$2:$E$405,3,FALSE)</f>
        <v>1.3145400593471801</v>
      </c>
      <c r="I65">
        <f>VLOOKUP(C65,away!$B$2:$E$405,3,FALSE)</f>
        <v>1.37</v>
      </c>
      <c r="J65">
        <f>VLOOKUP(B65,home!$B$2:$E$405,4,FALSE)</f>
        <v>0.89</v>
      </c>
      <c r="K65" s="3">
        <f t="shared" si="112"/>
        <v>0.61954005934718026</v>
      </c>
      <c r="L65" s="3">
        <f t="shared" si="113"/>
        <v>1.6028186943620168</v>
      </c>
      <c r="M65" s="5">
        <f t="shared" si="114"/>
        <v>0.10835322858453476</v>
      </c>
      <c r="N65" s="5">
        <f t="shared" si="115"/>
        <v>6.7129165667721258E-2</v>
      </c>
      <c r="O65" s="5">
        <f t="shared" si="116"/>
        <v>0.17367058036977318</v>
      </c>
      <c r="P65" s="5">
        <f t="shared" si="117"/>
        <v>0.10759588166914849</v>
      </c>
      <c r="Q65" s="5">
        <f t="shared" si="118"/>
        <v>2.0794603640853358E-2</v>
      </c>
      <c r="R65" s="5">
        <f t="shared" si="119"/>
        <v>0.13918122643868677</v>
      </c>
      <c r="S65" s="5">
        <f t="shared" si="120"/>
        <v>2.6710957078517946E-2</v>
      </c>
      <c r="T65" s="5">
        <f t="shared" si="121"/>
        <v>3.3329979457408218E-2</v>
      </c>
      <c r="U65" s="5">
        <f t="shared" si="122"/>
        <v>8.6228345287837335E-2</v>
      </c>
      <c r="V65" s="5">
        <f t="shared" si="123"/>
        <v>2.9471397644271497E-3</v>
      </c>
      <c r="W65" s="5">
        <f t="shared" si="124"/>
        <v>4.2943633245851268E-3</v>
      </c>
      <c r="X65" s="5">
        <f t="shared" si="125"/>
        <v>6.8830858170276623E-3</v>
      </c>
      <c r="Y65" s="5">
        <f t="shared" si="126"/>
        <v>5.5161693112149978E-3</v>
      </c>
      <c r="Z65" s="5">
        <f t="shared" si="127"/>
        <v>7.4360757213386725E-2</v>
      </c>
      <c r="AA65" s="5">
        <f t="shared" si="128"/>
        <v>4.6069467937082872E-2</v>
      </c>
      <c r="AB65" s="5">
        <f t="shared" si="129"/>
        <v>1.4270940449916669E-2</v>
      </c>
      <c r="AC65" s="5">
        <f t="shared" si="130"/>
        <v>1.8290877524957143E-4</v>
      </c>
      <c r="AD65" s="5">
        <f t="shared" si="131"/>
        <v>6.6513252724295592E-4</v>
      </c>
      <c r="AE65" s="5">
        <f t="shared" si="132"/>
        <v>1.0660868488932631E-3</v>
      </c>
      <c r="AF65" s="5">
        <f t="shared" si="133"/>
        <v>8.543719656098084E-4</v>
      </c>
      <c r="AG65" s="5">
        <f t="shared" si="134"/>
        <v>4.564677861394077E-4</v>
      </c>
      <c r="AH65" s="5">
        <f t="shared" si="135"/>
        <v>2.9796702947132856E-2</v>
      </c>
      <c r="AI65" s="5">
        <f t="shared" si="136"/>
        <v>1.846025111221699E-2</v>
      </c>
      <c r="AJ65" s="5">
        <f t="shared" si="137"/>
        <v>5.7184325348133818E-3</v>
      </c>
      <c r="AK65" s="5">
        <f t="shared" si="138"/>
        <v>1.1809326773303762E-3</v>
      </c>
      <c r="AL65" s="5">
        <f t="shared" si="139"/>
        <v>7.2652125626871165E-6</v>
      </c>
      <c r="AM65" s="5">
        <f t="shared" si="140"/>
        <v>8.2415249080368218E-5</v>
      </c>
      <c r="AN65" s="5">
        <f t="shared" si="141"/>
        <v>1.3209670192651618E-4</v>
      </c>
      <c r="AO65" s="5">
        <f t="shared" si="142"/>
        <v>1.058635316556936E-4</v>
      </c>
      <c r="AP65" s="5">
        <f t="shared" si="143"/>
        <v>5.6560015862976955E-5</v>
      </c>
      <c r="AQ65" s="5">
        <f t="shared" si="144"/>
        <v>2.266386269464792E-5</v>
      </c>
      <c r="AR65" s="5">
        <f t="shared" si="145"/>
        <v>9.5517425028032645E-3</v>
      </c>
      <c r="AS65" s="5">
        <f t="shared" si="146"/>
        <v>5.917687117055718E-3</v>
      </c>
      <c r="AT65" s="5">
        <f t="shared" si="147"/>
        <v>1.8331221138493717E-3</v>
      </c>
      <c r="AU65" s="5">
        <f t="shared" si="148"/>
        <v>3.7856419440162275E-4</v>
      </c>
      <c r="AV65" s="5">
        <f t="shared" si="149"/>
        <v>5.8633920866574705E-5</v>
      </c>
      <c r="AW65" s="5">
        <f t="shared" si="150"/>
        <v>2.0040087647899133E-7</v>
      </c>
      <c r="AX65" s="5">
        <f t="shared" si="151"/>
        <v>8.509924717727322E-6</v>
      </c>
      <c r="AY65" s="5">
        <f t="shared" si="152"/>
        <v>1.3639866425186758E-5</v>
      </c>
      <c r="AZ65" s="5">
        <f t="shared" si="153"/>
        <v>1.0931116447445076E-5</v>
      </c>
      <c r="BA65" s="5">
        <f t="shared" si="154"/>
        <v>5.8401992640710291E-6</v>
      </c>
      <c r="BB65" s="5">
        <f t="shared" si="155"/>
        <v>2.3401951398130842E-6</v>
      </c>
      <c r="BC65" s="5">
        <f t="shared" si="156"/>
        <v>7.5018170370950873E-7</v>
      </c>
      <c r="BD65" s="5">
        <f t="shared" si="157"/>
        <v>2.5516185745375519E-3</v>
      </c>
      <c r="BE65" s="5">
        <f t="shared" si="158"/>
        <v>1.5808299231003622E-3</v>
      </c>
      <c r="BF65" s="5">
        <f t="shared" si="159"/>
        <v>4.8969373218769841E-4</v>
      </c>
      <c r="BG65" s="5">
        <f t="shared" si="160"/>
        <v>1.0112829463383629E-4</v>
      </c>
      <c r="BH65" s="5">
        <f t="shared" si="161"/>
        <v>1.5663257414781513E-5</v>
      </c>
      <c r="BI65" s="5">
        <f t="shared" si="162"/>
        <v>1.9408030856647809E-6</v>
      </c>
      <c r="BJ65" s="8">
        <f t="shared" si="163"/>
        <v>0.14143103719161423</v>
      </c>
      <c r="BK65" s="8">
        <f t="shared" si="164"/>
        <v>0.24581102095086579</v>
      </c>
      <c r="BL65" s="8">
        <f t="shared" si="165"/>
        <v>0.53705750418872678</v>
      </c>
      <c r="BM65" s="8">
        <f t="shared" si="166"/>
        <v>0.3819221937083272</v>
      </c>
      <c r="BN65" s="8">
        <f t="shared" si="167"/>
        <v>0.61672468637071776</v>
      </c>
    </row>
    <row r="66" spans="1:66" x14ac:dyDescent="0.25">
      <c r="A66" t="s">
        <v>69</v>
      </c>
      <c r="B66" t="s">
        <v>258</v>
      </c>
      <c r="C66" t="s">
        <v>351</v>
      </c>
      <c r="D66" s="11">
        <v>44258</v>
      </c>
      <c r="E66">
        <f>VLOOKUP(A66,home!$A$2:$E$405,3,FALSE)</f>
        <v>1.33234421364985</v>
      </c>
      <c r="F66">
        <f>VLOOKUP(B66,home!$B$2:$E$405,3,FALSE)</f>
        <v>0.49</v>
      </c>
      <c r="G66">
        <f>VLOOKUP(C66,away!$B$2:$E$405,4,FALSE)</f>
        <v>0.66</v>
      </c>
      <c r="H66">
        <f>VLOOKUP(A66,away!$A$2:$E$405,3,FALSE)</f>
        <v>1.3145400593471801</v>
      </c>
      <c r="I66">
        <f>VLOOKUP(C66,away!$B$2:$E$405,3,FALSE)</f>
        <v>0.97</v>
      </c>
      <c r="J66">
        <f>VLOOKUP(B66,home!$B$2:$E$405,4,FALSE)</f>
        <v>1.1200000000000001</v>
      </c>
      <c r="K66" s="3">
        <f t="shared" si="112"/>
        <v>0.43088011869436149</v>
      </c>
      <c r="L66" s="3">
        <f t="shared" si="113"/>
        <v>1.4281163204747764</v>
      </c>
      <c r="M66" s="5">
        <f t="shared" si="114"/>
        <v>0.15582893574012807</v>
      </c>
      <c r="N66" s="5">
        <f t="shared" si="115"/>
        <v>6.7143590327722422E-2</v>
      </c>
      <c r="O66" s="5">
        <f t="shared" si="116"/>
        <v>0.22254184633269208</v>
      </c>
      <c r="P66" s="5">
        <f t="shared" si="117"/>
        <v>9.5888857162292729E-2</v>
      </c>
      <c r="Q66" s="5">
        <f t="shared" si="118"/>
        <v>1.4465419084987307E-2</v>
      </c>
      <c r="R66" s="5">
        <f t="shared" si="119"/>
        <v>0.15890782136815371</v>
      </c>
      <c r="S66" s="5">
        <f t="shared" si="120"/>
        <v>1.4751228461227988E-2</v>
      </c>
      <c r="T66" s="5">
        <f t="shared" si="121"/>
        <v>2.0658301077777681E-2</v>
      </c>
      <c r="U66" s="5">
        <f t="shared" si="122"/>
        <v>6.8470220932572476E-2</v>
      </c>
      <c r="V66" s="5">
        <f t="shared" si="123"/>
        <v>1.0085692380620982E-3</v>
      </c>
      <c r="W66" s="5">
        <f t="shared" si="124"/>
        <v>2.0776204974343386E-3</v>
      </c>
      <c r="X66" s="5">
        <f t="shared" si="125"/>
        <v>2.9670837401389021E-3</v>
      </c>
      <c r="Y66" s="5">
        <f t="shared" si="126"/>
        <v>2.1186703567538539E-3</v>
      </c>
      <c r="Z66" s="5">
        <f t="shared" si="127"/>
        <v>7.5646284382316881E-2</v>
      </c>
      <c r="AA66" s="5">
        <f t="shared" si="128"/>
        <v>3.2594479993440131E-2</v>
      </c>
      <c r="AB66" s="5">
        <f t="shared" si="129"/>
        <v>7.0221567041772355E-3</v>
      </c>
      <c r="AC66" s="5">
        <f t="shared" si="130"/>
        <v>3.8788749000418588E-5</v>
      </c>
      <c r="AD66" s="5">
        <f t="shared" si="131"/>
        <v>2.2380134163408645E-4</v>
      </c>
      <c r="AE66" s="5">
        <f t="shared" si="132"/>
        <v>3.1961434853178993E-4</v>
      </c>
      <c r="AF66" s="5">
        <f t="shared" si="133"/>
        <v>2.2822323369808134E-4</v>
      </c>
      <c r="AG66" s="5">
        <f t="shared" si="134"/>
        <v>1.086431082519196E-4</v>
      </c>
      <c r="AH66" s="5">
        <f t="shared" si="135"/>
        <v>2.7007923327415754E-2</v>
      </c>
      <c r="AI66" s="5">
        <f t="shared" si="136"/>
        <v>1.1637177209005116E-2</v>
      </c>
      <c r="AJ66" s="5">
        <f t="shared" si="137"/>
        <v>2.507114148541721E-3</v>
      </c>
      <c r="AK66" s="5">
        <f t="shared" si="138"/>
        <v>3.600885473013234E-4</v>
      </c>
      <c r="AL66" s="5">
        <f t="shared" si="139"/>
        <v>9.547415041344878E-7</v>
      </c>
      <c r="AM66" s="5">
        <f t="shared" si="140"/>
        <v>1.9286309729450507E-5</v>
      </c>
      <c r="AN66" s="5">
        <f t="shared" si="141"/>
        <v>2.754309368635974E-5</v>
      </c>
      <c r="AO66" s="5">
        <f t="shared" si="142"/>
        <v>1.9667370804928063E-5</v>
      </c>
      <c r="AP66" s="5">
        <f t="shared" si="143"/>
        <v>9.3624310757822998E-6</v>
      </c>
      <c r="AQ66" s="5">
        <f t="shared" si="144"/>
        <v>3.3426601546612323E-6</v>
      </c>
      <c r="AR66" s="5">
        <f t="shared" si="145"/>
        <v>7.7140912172027603E-3</v>
      </c>
      <c r="AS66" s="5">
        <f t="shared" si="146"/>
        <v>3.3238485392874575E-3</v>
      </c>
      <c r="AT66" s="5">
        <f t="shared" si="147"/>
        <v>7.1609012656512975E-4</v>
      </c>
      <c r="AU66" s="5">
        <f t="shared" si="148"/>
        <v>1.0284966624341453E-4</v>
      </c>
      <c r="AV66" s="5">
        <f t="shared" si="149"/>
        <v>1.1078969099659474E-5</v>
      </c>
      <c r="AW66" s="5">
        <f t="shared" si="150"/>
        <v>1.631936814452641E-8</v>
      </c>
      <c r="AX66" s="5">
        <f t="shared" si="151"/>
        <v>1.3850145709003094E-6</v>
      </c>
      <c r="AY66" s="5">
        <f t="shared" si="152"/>
        <v>1.9779619127981014E-6</v>
      </c>
      <c r="AZ66" s="5">
        <f t="shared" si="153"/>
        <v>1.4123798444722378E-6</v>
      </c>
      <c r="BA66" s="5">
        <f t="shared" si="154"/>
        <v>6.7234756886680955E-7</v>
      </c>
      <c r="BB66" s="5">
        <f t="shared" si="155"/>
        <v>2.4004763403255749E-7</v>
      </c>
      <c r="BC66" s="5">
        <f t="shared" si="156"/>
        <v>6.8563188770650239E-8</v>
      </c>
      <c r="BD66" s="5">
        <f t="shared" si="157"/>
        <v>1.8361032608197314E-3</v>
      </c>
      <c r="BE66" s="5">
        <f t="shared" si="158"/>
        <v>7.9114039095711018E-4</v>
      </c>
      <c r="BF66" s="5">
        <f t="shared" si="159"/>
        <v>1.7044333277975156E-4</v>
      </c>
      <c r="BG66" s="5">
        <f t="shared" si="160"/>
        <v>2.4480214486267312E-5</v>
      </c>
      <c r="BH66" s="5">
        <f t="shared" si="161"/>
        <v>2.6370094308765707E-6</v>
      </c>
      <c r="BI66" s="5">
        <f t="shared" si="162"/>
        <v>2.2724698731484953E-7</v>
      </c>
      <c r="BJ66" s="8">
        <f t="shared" si="163"/>
        <v>0.11039592529710139</v>
      </c>
      <c r="BK66" s="8">
        <f t="shared" si="164"/>
        <v>0.26751931205412827</v>
      </c>
      <c r="BL66" s="8">
        <f t="shared" si="165"/>
        <v>0.5457418185371592</v>
      </c>
      <c r="BM66" s="8">
        <f t="shared" si="166"/>
        <v>0.28452490861218471</v>
      </c>
      <c r="BN66" s="8">
        <f t="shared" si="167"/>
        <v>0.71477647001597633</v>
      </c>
    </row>
    <row r="67" spans="1:66" x14ac:dyDescent="0.25">
      <c r="A67" t="s">
        <v>69</v>
      </c>
      <c r="B67" t="s">
        <v>263</v>
      </c>
      <c r="C67" t="s">
        <v>261</v>
      </c>
      <c r="D67" s="11">
        <v>44258</v>
      </c>
      <c r="E67">
        <f>VLOOKUP(A67,home!$A$2:$E$405,3,FALSE)</f>
        <v>1.33234421364985</v>
      </c>
      <c r="F67">
        <f>VLOOKUP(B67,home!$B$2:$E$405,3,FALSE)</f>
        <v>0.71</v>
      </c>
      <c r="G67">
        <f>VLOOKUP(C67,away!$B$2:$E$405,4,FALSE)</f>
        <v>0.62</v>
      </c>
      <c r="H67">
        <f>VLOOKUP(A67,away!$A$2:$E$405,3,FALSE)</f>
        <v>1.3145400593471801</v>
      </c>
      <c r="I67">
        <f>VLOOKUP(C67,away!$B$2:$E$405,3,FALSE)</f>
        <v>1.32</v>
      </c>
      <c r="J67">
        <f>VLOOKUP(B67,home!$B$2:$E$405,4,FALSE)</f>
        <v>1.21</v>
      </c>
      <c r="K67" s="3">
        <f t="shared" si="112"/>
        <v>0.58649792284866398</v>
      </c>
      <c r="L67" s="3">
        <f t="shared" si="113"/>
        <v>2.0995833827893158</v>
      </c>
      <c r="M67" s="5">
        <f t="shared" si="114"/>
        <v>6.8147465903105345E-2</v>
      </c>
      <c r="N67" s="5">
        <f t="shared" si="115"/>
        <v>3.9968347199571437E-2</v>
      </c>
      <c r="O67" s="5">
        <f t="shared" si="116"/>
        <v>0.14308128698936146</v>
      </c>
      <c r="P67" s="5">
        <f t="shared" si="117"/>
        <v>8.3916877617774069E-2</v>
      </c>
      <c r="Q67" s="5">
        <f t="shared" si="118"/>
        <v>1.172067630612143E-2</v>
      </c>
      <c r="R67" s="5">
        <f t="shared" si="119"/>
        <v>0.15020554627548627</v>
      </c>
      <c r="S67" s="5">
        <f t="shared" si="120"/>
        <v>2.5833837897689092E-2</v>
      </c>
      <c r="T67" s="5">
        <f t="shared" si="121"/>
        <v>2.4608537207385012E-2</v>
      </c>
      <c r="U67" s="5">
        <f t="shared" si="122"/>
        <v>8.8095240890921578E-2</v>
      </c>
      <c r="V67" s="5">
        <f t="shared" si="123"/>
        <v>3.5346468207313585E-3</v>
      </c>
      <c r="W67" s="5">
        <f t="shared" si="124"/>
        <v>2.2913841026405905E-3</v>
      </c>
      <c r="X67" s="5">
        <f t="shared" si="125"/>
        <v>4.8109519854917914E-3</v>
      </c>
      <c r="Y67" s="5">
        <f t="shared" si="126"/>
        <v>5.0504974220679172E-3</v>
      </c>
      <c r="Z67" s="5">
        <f t="shared" si="127"/>
        <v>0.10512302298760086</v>
      </c>
      <c r="AA67" s="5">
        <f t="shared" si="128"/>
        <v>6.165443462580026E-2</v>
      </c>
      <c r="AB67" s="5">
        <f t="shared" si="129"/>
        <v>1.8080098921220294E-2</v>
      </c>
      <c r="AC67" s="5">
        <f t="shared" si="130"/>
        <v>2.7203554155182043E-4</v>
      </c>
      <c r="AD67" s="5">
        <f t="shared" si="131"/>
        <v>3.3597300416178901E-4</v>
      </c>
      <c r="AE67" s="5">
        <f t="shared" si="132"/>
        <v>7.054033366038977E-4</v>
      </c>
      <c r="AF67" s="5">
        <f t="shared" si="133"/>
        <v>7.4052656184884125E-4</v>
      </c>
      <c r="AG67" s="5">
        <f t="shared" si="134"/>
        <v>5.1826575459064383E-4</v>
      </c>
      <c r="AH67" s="5">
        <f t="shared" si="135"/>
        <v>5.5178638053336511E-2</v>
      </c>
      <c r="AI67" s="5">
        <f t="shared" si="136"/>
        <v>3.2362156603900114E-2</v>
      </c>
      <c r="AJ67" s="5">
        <f t="shared" si="137"/>
        <v>9.4901688135452938E-3</v>
      </c>
      <c r="AK67" s="5">
        <f t="shared" si="138"/>
        <v>1.855321432209162E-3</v>
      </c>
      <c r="AL67" s="5">
        <f t="shared" si="139"/>
        <v>1.3399396702760602E-5</v>
      </c>
      <c r="AM67" s="5">
        <f t="shared" si="140"/>
        <v>3.9409493814822971E-5</v>
      </c>
      <c r="AN67" s="5">
        <f t="shared" si="141"/>
        <v>8.2743518337740626E-5</v>
      </c>
      <c r="AO67" s="5">
        <f t="shared" si="142"/>
        <v>8.6863458067721651E-5</v>
      </c>
      <c r="AP67" s="5">
        <f t="shared" si="143"/>
        <v>6.0792357710201639E-5</v>
      </c>
      <c r="AQ67" s="5">
        <f t="shared" si="144"/>
        <v>3.1909656012230827E-5</v>
      </c>
      <c r="AR67" s="5">
        <f t="shared" si="145"/>
        <v>2.3170430308346299E-2</v>
      </c>
      <c r="AS67" s="5">
        <f t="shared" si="146"/>
        <v>1.3589409247354833E-2</v>
      </c>
      <c r="AT67" s="5">
        <f t="shared" si="147"/>
        <v>3.9850801481570173E-3</v>
      </c>
      <c r="AU67" s="5">
        <f t="shared" si="148"/>
        <v>7.7908040975984577E-4</v>
      </c>
      <c r="AV67" s="5">
        <f t="shared" si="149"/>
        <v>1.1423226051405887E-4</v>
      </c>
      <c r="AW67" s="5">
        <f t="shared" si="150"/>
        <v>4.5833428953434422E-7</v>
      </c>
      <c r="AX67" s="5">
        <f t="shared" si="151"/>
        <v>3.8522643771518216E-6</v>
      </c>
      <c r="AY67" s="5">
        <f t="shared" si="152"/>
        <v>8.0881502723791971E-6</v>
      </c>
      <c r="AZ67" s="5">
        <f t="shared" si="153"/>
        <v>8.4908729546951246E-6</v>
      </c>
      <c r="BA67" s="5">
        <f t="shared" si="154"/>
        <v>5.942431920351034E-6</v>
      </c>
      <c r="BB67" s="5">
        <f t="shared" si="155"/>
        <v>3.1191578283314589E-6</v>
      </c>
      <c r="BC67" s="5">
        <f t="shared" si="156"/>
        <v>1.3097863889323875E-6</v>
      </c>
      <c r="BD67" s="5">
        <f t="shared" si="157"/>
        <v>8.1080417412469699E-3</v>
      </c>
      <c r="BE67" s="5">
        <f t="shared" si="158"/>
        <v>4.7553496396116127E-3</v>
      </c>
      <c r="BF67" s="5">
        <f t="shared" si="159"/>
        <v>1.3945013430256767E-3</v>
      </c>
      <c r="BG67" s="5">
        <f t="shared" si="160"/>
        <v>2.7262404703141062E-4</v>
      </c>
      <c r="BH67" s="5">
        <f t="shared" si="161"/>
        <v>3.9973359325629694E-5</v>
      </c>
      <c r="BI67" s="5">
        <f t="shared" si="162"/>
        <v>4.688858442753019E-6</v>
      </c>
      <c r="BJ67" s="8">
        <f t="shared" si="163"/>
        <v>9.1083084028167893E-2</v>
      </c>
      <c r="BK67" s="8">
        <f t="shared" si="164"/>
        <v>0.18172635132782677</v>
      </c>
      <c r="BL67" s="8">
        <f t="shared" si="165"/>
        <v>0.61621630396859706</v>
      </c>
      <c r="BM67" s="8">
        <f t="shared" si="166"/>
        <v>0.4971009322047899</v>
      </c>
      <c r="BN67" s="8">
        <f t="shared" si="167"/>
        <v>0.49704020029141999</v>
      </c>
    </row>
    <row r="68" spans="1:66" x14ac:dyDescent="0.25">
      <c r="A68" t="s">
        <v>80</v>
      </c>
      <c r="B68" t="s">
        <v>90</v>
      </c>
      <c r="C68" t="s">
        <v>359</v>
      </c>
      <c r="D68" s="11">
        <v>44258</v>
      </c>
      <c r="E68">
        <f>VLOOKUP(A68,home!$A$2:$E$405,3,FALSE)</f>
        <v>1.2337662337662301</v>
      </c>
      <c r="F68">
        <f>VLOOKUP(B68,home!$B$2:$E$405,3,FALSE)</f>
        <v>1.37</v>
      </c>
      <c r="G68">
        <f>VLOOKUP(C68,away!$B$2:$E$405,4,FALSE)</f>
        <v>0.77</v>
      </c>
      <c r="H68">
        <f>VLOOKUP(A68,away!$A$2:$E$405,3,FALSE)</f>
        <v>1.0408163265306101</v>
      </c>
      <c r="I68">
        <f>VLOOKUP(C68,away!$B$2:$E$405,3,FALSE)</f>
        <v>1.36</v>
      </c>
      <c r="J68">
        <f>VLOOKUP(B68,home!$B$2:$E$405,4,FALSE)</f>
        <v>0.63</v>
      </c>
      <c r="K68" s="3">
        <f t="shared" si="112"/>
        <v>1.3014999999999961</v>
      </c>
      <c r="L68" s="3">
        <f t="shared" si="113"/>
        <v>0.89177142857142677</v>
      </c>
      <c r="M68" s="5">
        <f t="shared" si="114"/>
        <v>0.11155121919597645</v>
      </c>
      <c r="N68" s="5">
        <f t="shared" si="115"/>
        <v>0.14518391178356291</v>
      </c>
      <c r="O68" s="5">
        <f t="shared" si="116"/>
        <v>9.9478190101280298E-2</v>
      </c>
      <c r="P68" s="5">
        <f t="shared" si="117"/>
        <v>0.12947086441681593</v>
      </c>
      <c r="Q68" s="5">
        <f t="shared" si="118"/>
        <v>9.4478430593153306E-2</v>
      </c>
      <c r="R68" s="5">
        <f t="shared" si="119"/>
        <v>4.4355903849159342E-2</v>
      </c>
      <c r="S68" s="5">
        <f t="shared" si="120"/>
        <v>3.7567282665437116E-2</v>
      </c>
      <c r="T68" s="5">
        <f t="shared" si="121"/>
        <v>8.4253165019242723E-2</v>
      </c>
      <c r="U68" s="5">
        <f t="shared" si="122"/>
        <v>5.7729208859680713E-2</v>
      </c>
      <c r="V68" s="5">
        <f t="shared" si="123"/>
        <v>4.8446789192366137E-3</v>
      </c>
      <c r="W68" s="5">
        <f t="shared" si="124"/>
        <v>4.0987892472329555E-2</v>
      </c>
      <c r="X68" s="5">
        <f t="shared" si="125"/>
        <v>3.6551831424181364E-2</v>
      </c>
      <c r="Y68" s="5">
        <f t="shared" si="126"/>
        <v>1.6297939463022087E-2</v>
      </c>
      <c r="Z68" s="5">
        <f t="shared" si="127"/>
        <v>1.3185109247047227E-2</v>
      </c>
      <c r="AA68" s="5">
        <f t="shared" si="128"/>
        <v>1.7160419685031913E-2</v>
      </c>
      <c r="AB68" s="5">
        <f t="shared" si="129"/>
        <v>1.1167143110034486E-2</v>
      </c>
      <c r="AC68" s="5">
        <f t="shared" si="130"/>
        <v>3.5143316452324465E-4</v>
      </c>
      <c r="AD68" s="5">
        <f t="shared" si="131"/>
        <v>1.333643551318419E-2</v>
      </c>
      <c r="AE68" s="5">
        <f t="shared" si="132"/>
        <v>1.1893052149642976E-2</v>
      </c>
      <c r="AF68" s="5">
        <f t="shared" si="133"/>
        <v>5.3029420527807968E-3</v>
      </c>
      <c r="AG68" s="5">
        <f t="shared" si="134"/>
        <v>1.5763374033466086E-3</v>
      </c>
      <c r="AH68" s="5">
        <f t="shared" si="135"/>
        <v>2.9395259272774086E-3</v>
      </c>
      <c r="AI68" s="5">
        <f t="shared" si="136"/>
        <v>3.8257929943515357E-3</v>
      </c>
      <c r="AJ68" s="5">
        <f t="shared" si="137"/>
        <v>2.4896347910742548E-3</v>
      </c>
      <c r="AK68" s="5">
        <f t="shared" si="138"/>
        <v>1.0800865601943777E-3</v>
      </c>
      <c r="AL68" s="5">
        <f t="shared" si="139"/>
        <v>1.6315502752372481E-5</v>
      </c>
      <c r="AM68" s="5">
        <f t="shared" si="140"/>
        <v>3.4714741640818284E-3</v>
      </c>
      <c r="AN68" s="5">
        <f t="shared" si="141"/>
        <v>3.095761474552052E-3</v>
      </c>
      <c r="AO68" s="5">
        <f t="shared" si="142"/>
        <v>1.3803558163388348E-3</v>
      </c>
      <c r="AP68" s="5">
        <f t="shared" si="143"/>
        <v>4.1032062609112029E-4</v>
      </c>
      <c r="AQ68" s="5">
        <f t="shared" si="144"/>
        <v>9.1478052725400144E-5</v>
      </c>
      <c r="AR68" s="5">
        <f t="shared" si="145"/>
        <v>5.2427704709818459E-4</v>
      </c>
      <c r="AS68" s="5">
        <f t="shared" si="146"/>
        <v>6.8234657679828515E-4</v>
      </c>
      <c r="AT68" s="5">
        <f t="shared" si="147"/>
        <v>4.4403703485148286E-4</v>
      </c>
      <c r="AU68" s="5">
        <f t="shared" si="148"/>
        <v>1.9263806695306773E-4</v>
      </c>
      <c r="AV68" s="5">
        <f t="shared" si="149"/>
        <v>6.2679611034854239E-5</v>
      </c>
      <c r="AW68" s="5">
        <f t="shared" si="150"/>
        <v>5.2601204181509724E-7</v>
      </c>
      <c r="AX68" s="5">
        <f t="shared" si="151"/>
        <v>7.5302060409208188E-4</v>
      </c>
      <c r="AY68" s="5">
        <f t="shared" si="152"/>
        <v>6.7152225985491474E-4</v>
      </c>
      <c r="AZ68" s="5">
        <f t="shared" si="153"/>
        <v>2.9942218249416505E-4</v>
      </c>
      <c r="BA68" s="5">
        <f t="shared" si="154"/>
        <v>8.9005382476265346E-5</v>
      </c>
      <c r="BB68" s="5">
        <f t="shared" si="155"/>
        <v>1.9843114270351346E-5</v>
      </c>
      <c r="BC68" s="5">
        <f t="shared" si="156"/>
        <v>3.5391044720354571E-6</v>
      </c>
      <c r="BD68" s="5">
        <f t="shared" si="157"/>
        <v>7.7922548542992852E-5</v>
      </c>
      <c r="BE68" s="5">
        <f t="shared" si="158"/>
        <v>1.0141619692870489E-4</v>
      </c>
      <c r="BF68" s="5">
        <f t="shared" si="159"/>
        <v>6.5996590151354525E-5</v>
      </c>
      <c r="BG68" s="5">
        <f t="shared" si="160"/>
        <v>2.8631520693995883E-5</v>
      </c>
      <c r="BH68" s="5">
        <f t="shared" si="161"/>
        <v>9.3159810458088834E-6</v>
      </c>
      <c r="BI68" s="5">
        <f t="shared" si="162"/>
        <v>2.4249498662240412E-6</v>
      </c>
      <c r="BJ68" s="8">
        <f t="shared" si="163"/>
        <v>0.46014768065589562</v>
      </c>
      <c r="BK68" s="8">
        <f t="shared" si="164"/>
        <v>0.28447331612459664</v>
      </c>
      <c r="BL68" s="8">
        <f t="shared" si="165"/>
        <v>0.24241759200204926</v>
      </c>
      <c r="BM68" s="8">
        <f t="shared" si="166"/>
        <v>0.37503418184182746</v>
      </c>
      <c r="BN68" s="8">
        <f t="shared" si="167"/>
        <v>0.62451851993994822</v>
      </c>
    </row>
    <row r="69" spans="1:66" x14ac:dyDescent="0.25">
      <c r="A69" t="s">
        <v>80</v>
      </c>
      <c r="B69" t="s">
        <v>410</v>
      </c>
      <c r="C69" t="s">
        <v>97</v>
      </c>
      <c r="D69" s="11">
        <v>44258</v>
      </c>
      <c r="E69">
        <f>VLOOKUP(A69,home!$A$2:$E$405,3,FALSE)</f>
        <v>1.2337662337662301</v>
      </c>
      <c r="F69">
        <f>VLOOKUP(B69,home!$B$2:$E$405,3,FALSE)</f>
        <v>1.07</v>
      </c>
      <c r="G69">
        <f>VLOOKUP(C69,away!$B$2:$E$405,4,FALSE)</f>
        <v>0.99</v>
      </c>
      <c r="H69">
        <f>VLOOKUP(A69,away!$A$2:$E$405,3,FALSE)</f>
        <v>1.0408163265306101</v>
      </c>
      <c r="I69">
        <f>VLOOKUP(C69,away!$B$2:$E$405,3,FALSE)</f>
        <v>0.99</v>
      </c>
      <c r="J69">
        <f>VLOOKUP(B69,home!$B$2:$E$405,4,FALSE)</f>
        <v>1.1399999999999999</v>
      </c>
      <c r="K69" s="3">
        <f t="shared" si="112"/>
        <v>1.3069285714285677</v>
      </c>
      <c r="L69" s="3">
        <f t="shared" si="113"/>
        <v>1.1746653061224464</v>
      </c>
      <c r="M69" s="5">
        <f t="shared" si="114"/>
        <v>8.3609855460939117E-2</v>
      </c>
      <c r="N69" s="5">
        <f t="shared" si="115"/>
        <v>0.10927210895491418</v>
      </c>
      <c r="O69" s="5">
        <f t="shared" si="116"/>
        <v>9.8213596459877539E-2</v>
      </c>
      <c r="P69" s="5">
        <f t="shared" si="117"/>
        <v>0.12835815531616956</v>
      </c>
      <c r="Q69" s="5">
        <f t="shared" si="118"/>
        <v>7.1405420626716398E-2</v>
      </c>
      <c r="R69" s="5">
        <f t="shared" si="119"/>
        <v>5.7684052175464247E-2</v>
      </c>
      <c r="S69" s="5">
        <f t="shared" si="120"/>
        <v>4.9263977151195695E-2</v>
      </c>
      <c r="T69" s="5">
        <f t="shared" si="121"/>
        <v>8.3877470279283856E-2</v>
      </c>
      <c r="U69" s="5">
        <f t="shared" si="122"/>
        <v>7.5388935903890439E-2</v>
      </c>
      <c r="V69" s="5">
        <f t="shared" si="123"/>
        <v>8.4033597286195423E-3</v>
      </c>
      <c r="W69" s="5">
        <f t="shared" si="124"/>
        <v>3.1107261457310159E-2</v>
      </c>
      <c r="X69" s="5">
        <f t="shared" si="125"/>
        <v>3.6540620802382212E-2</v>
      </c>
      <c r="Y69" s="5">
        <f t="shared" si="126"/>
        <v>2.1461499760367271E-2</v>
      </c>
      <c r="Z69" s="5">
        <f t="shared" si="127"/>
        <v>2.2586484935691625E-2</v>
      </c>
      <c r="AA69" s="5">
        <f t="shared" si="128"/>
        <v>2.9518922490596317E-2</v>
      </c>
      <c r="AB69" s="5">
        <f t="shared" si="129"/>
        <v>1.9289561600372832E-2</v>
      </c>
      <c r="AC69" s="5">
        <f t="shared" si="130"/>
        <v>8.0630428320716202E-4</v>
      </c>
      <c r="AD69" s="5">
        <f t="shared" si="131"/>
        <v>1.016374219436432E-2</v>
      </c>
      <c r="AE69" s="5">
        <f t="shared" si="132"/>
        <v>1.1938995336092587E-2</v>
      </c>
      <c r="AF69" s="5">
        <f t="shared" si="133"/>
        <v>7.0121618056328307E-3</v>
      </c>
      <c r="AG69" s="5">
        <f t="shared" si="134"/>
        <v>2.7456477313312715E-3</v>
      </c>
      <c r="AH69" s="5">
        <f t="shared" si="135"/>
        <v>6.6328900603035553E-3</v>
      </c>
      <c r="AI69" s="5">
        <f t="shared" si="136"/>
        <v>8.6687135309552708E-3</v>
      </c>
      <c r="AJ69" s="5">
        <f t="shared" si="137"/>
        <v>5.664694695567434E-3</v>
      </c>
      <c r="AK69" s="5">
        <f t="shared" si="138"/>
        <v>2.4677837820189781E-3</v>
      </c>
      <c r="AL69" s="5">
        <f t="shared" si="139"/>
        <v>4.9513651157714973E-5</v>
      </c>
      <c r="AM69" s="5">
        <f t="shared" si="140"/>
        <v>2.6566570132897632E-3</v>
      </c>
      <c r="AN69" s="5">
        <f t="shared" si="141"/>
        <v>3.1206828237783633E-3</v>
      </c>
      <c r="AO69" s="5">
        <f t="shared" si="142"/>
        <v>1.8328789222523364E-3</v>
      </c>
      <c r="AP69" s="5">
        <f t="shared" si="143"/>
        <v>7.1767309343097341E-4</v>
      </c>
      <c r="AQ69" s="5">
        <f t="shared" si="144"/>
        <v>2.1075642099773433E-4</v>
      </c>
      <c r="AR69" s="5">
        <f t="shared" si="145"/>
        <v>1.558285166632602E-3</v>
      </c>
      <c r="AS69" s="5">
        <f t="shared" si="146"/>
        <v>2.036567406705474E-3</v>
      </c>
      <c r="AT69" s="5">
        <f t="shared" si="147"/>
        <v>1.3308240657317841E-3</v>
      </c>
      <c r="AU69" s="5">
        <f t="shared" si="148"/>
        <v>5.7976399834986649E-4</v>
      </c>
      <c r="AV69" s="5">
        <f t="shared" si="149"/>
        <v>1.8942753353227621E-4</v>
      </c>
      <c r="AW69" s="5">
        <f t="shared" si="150"/>
        <v>2.1114871667723203E-6</v>
      </c>
      <c r="AX69" s="5">
        <f t="shared" si="151"/>
        <v>5.7867682585907977E-4</v>
      </c>
      <c r="AY69" s="5">
        <f t="shared" si="152"/>
        <v>6.7975159079372148E-4</v>
      </c>
      <c r="AZ69" s="5">
        <f t="shared" si="153"/>
        <v>3.9924030524346346E-4</v>
      </c>
      <c r="BA69" s="5">
        <f t="shared" si="154"/>
        <v>1.5632457845841065E-4</v>
      </c>
      <c r="BB69" s="5">
        <f t="shared" si="155"/>
        <v>4.5907264702327826E-5</v>
      </c>
      <c r="BC69" s="5">
        <f t="shared" si="156"/>
        <v>1.0785134228960821E-5</v>
      </c>
      <c r="BD69" s="5">
        <f t="shared" si="157"/>
        <v>3.0507725371475841E-4</v>
      </c>
      <c r="BE69" s="5">
        <f t="shared" si="158"/>
        <v>3.9871417937277986E-4</v>
      </c>
      <c r="BF69" s="5">
        <f t="shared" si="159"/>
        <v>2.6054547642799042E-4</v>
      </c>
      <c r="BG69" s="5">
        <f t="shared" si="160"/>
        <v>1.135047757667364E-4</v>
      </c>
      <c r="BH69" s="5">
        <f t="shared" si="161"/>
        <v>3.7085658610785153E-5</v>
      </c>
      <c r="BI69" s="5">
        <f t="shared" si="162"/>
        <v>9.6936613657361991E-6</v>
      </c>
      <c r="BJ69" s="8">
        <f t="shared" si="163"/>
        <v>0.39593426292143025</v>
      </c>
      <c r="BK69" s="8">
        <f t="shared" si="164"/>
        <v>0.27117091718208253</v>
      </c>
      <c r="BL69" s="8">
        <f t="shared" si="165"/>
        <v>0.31034863987525724</v>
      </c>
      <c r="BM69" s="8">
        <f t="shared" si="166"/>
        <v>0.45081947581675369</v>
      </c>
      <c r="BN69" s="8">
        <f t="shared" si="167"/>
        <v>0.54854318899408105</v>
      </c>
    </row>
    <row r="70" spans="1:66" x14ac:dyDescent="0.25">
      <c r="A70" t="s">
        <v>80</v>
      </c>
      <c r="B70" t="s">
        <v>95</v>
      </c>
      <c r="C70" t="s">
        <v>435</v>
      </c>
      <c r="D70" s="11">
        <v>44258</v>
      </c>
      <c r="E70">
        <f>VLOOKUP(A70,home!$A$2:$E$405,3,FALSE)</f>
        <v>1.2337662337662301</v>
      </c>
      <c r="F70">
        <f>VLOOKUP(B70,home!$B$2:$E$405,3,FALSE)</f>
        <v>1.55</v>
      </c>
      <c r="G70">
        <f>VLOOKUP(C70,away!$B$2:$E$405,4,FALSE)</f>
        <v>1.51</v>
      </c>
      <c r="H70">
        <f>VLOOKUP(A70,away!$A$2:$E$405,3,FALSE)</f>
        <v>1.0408163265306101</v>
      </c>
      <c r="I70">
        <f>VLOOKUP(C70,away!$B$2:$E$405,3,FALSE)</f>
        <v>0.7</v>
      </c>
      <c r="J70">
        <f>VLOOKUP(B70,home!$B$2:$E$405,4,FALSE)</f>
        <v>0.52</v>
      </c>
      <c r="K70" s="3">
        <f t="shared" si="112"/>
        <v>2.8876298701298615</v>
      </c>
      <c r="L70" s="3">
        <f t="shared" si="113"/>
        <v>0.37885714285714206</v>
      </c>
      <c r="M70" s="5">
        <f t="shared" si="114"/>
        <v>3.8140177954899053E-2</v>
      </c>
      <c r="N70" s="5">
        <f t="shared" si="115"/>
        <v>0.11013471711463495</v>
      </c>
      <c r="O70" s="5">
        <f t="shared" si="116"/>
        <v>1.4449678848056011E-2</v>
      </c>
      <c r="P70" s="5">
        <f t="shared" si="117"/>
        <v>4.1725324255430178E-2</v>
      </c>
      <c r="Q70" s="5">
        <f t="shared" si="118"/>
        <v>0.15901414943926123</v>
      </c>
      <c r="R70" s="5">
        <f t="shared" si="119"/>
        <v>2.7371820217888892E-3</v>
      </c>
      <c r="S70" s="5">
        <f t="shared" si="120"/>
        <v>1.1411867862018988E-2</v>
      </c>
      <c r="T70" s="5">
        <f t="shared" si="121"/>
        <v>6.0243646330417122E-2</v>
      </c>
      <c r="U70" s="5">
        <f t="shared" si="122"/>
        <v>7.9039685661000409E-3</v>
      </c>
      <c r="V70" s="5">
        <f t="shared" si="123"/>
        <v>1.3871749263290195E-3</v>
      </c>
      <c r="W70" s="5">
        <f t="shared" si="124"/>
        <v>0.15305800256470142</v>
      </c>
      <c r="X70" s="5">
        <f t="shared" si="125"/>
        <v>5.7987117543083895E-2</v>
      </c>
      <c r="Y70" s="5">
        <f t="shared" si="126"/>
        <v>1.098441683744701E-2</v>
      </c>
      <c r="Z70" s="5">
        <f t="shared" si="127"/>
        <v>3.4566698675162475E-4</v>
      </c>
      <c r="AA70" s="5">
        <f t="shared" si="128"/>
        <v>9.9815831606177448E-4</v>
      </c>
      <c r="AB70" s="5">
        <f t="shared" si="129"/>
        <v>1.4411558842892522E-3</v>
      </c>
      <c r="AC70" s="5">
        <f t="shared" si="130"/>
        <v>9.4848016422020533E-5</v>
      </c>
      <c r="AD70" s="5">
        <f t="shared" si="131"/>
        <v>0.11049371501706118</v>
      </c>
      <c r="AE70" s="5">
        <f t="shared" si="132"/>
        <v>4.1861333175035091E-2</v>
      </c>
      <c r="AF70" s="5">
        <f t="shared" si="133"/>
        <v>7.9297325414423424E-3</v>
      </c>
      <c r="AG70" s="5">
        <f t="shared" si="134"/>
        <v>1.0014119380907167E-3</v>
      </c>
      <c r="AH70" s="5">
        <f t="shared" si="135"/>
        <v>3.2739601745189531E-5</v>
      </c>
      <c r="AI70" s="5">
        <f t="shared" si="136"/>
        <v>9.4539851935565019E-5</v>
      </c>
      <c r="AJ70" s="5">
        <f t="shared" si="137"/>
        <v>1.3649805018339602E-4</v>
      </c>
      <c r="AK70" s="5">
        <f t="shared" si="138"/>
        <v>1.3138528230801971E-4</v>
      </c>
      <c r="AL70" s="5">
        <f t="shared" si="139"/>
        <v>4.1505461719376496E-6</v>
      </c>
      <c r="AM70" s="5">
        <f t="shared" si="140"/>
        <v>6.3812990388976462E-2</v>
      </c>
      <c r="AN70" s="5">
        <f t="shared" si="141"/>
        <v>2.4176007215937888E-2</v>
      </c>
      <c r="AO70" s="5">
        <f t="shared" si="142"/>
        <v>4.5796265097619374E-3</v>
      </c>
      <c r="AP70" s="5">
        <f t="shared" si="143"/>
        <v>5.7834140494707783E-4</v>
      </c>
      <c r="AQ70" s="5">
        <f t="shared" si="144"/>
        <v>5.4777193068558822E-5</v>
      </c>
      <c r="AR70" s="5">
        <f t="shared" si="145"/>
        <v>2.4807263950926425E-6</v>
      </c>
      <c r="AS70" s="5">
        <f t="shared" si="146"/>
        <v>7.163419638089086E-6</v>
      </c>
      <c r="AT70" s="5">
        <f t="shared" si="147"/>
        <v>1.0342652259610447E-5</v>
      </c>
      <c r="AU70" s="5">
        <f t="shared" si="148"/>
        <v>9.9552505337390763E-6</v>
      </c>
      <c r="AV70" s="5">
        <f t="shared" si="149"/>
        <v>7.1867697014628006E-6</v>
      </c>
      <c r="AW70" s="5">
        <f t="shared" si="150"/>
        <v>1.2613039446953819E-7</v>
      </c>
      <c r="AX70" s="5">
        <f t="shared" si="151"/>
        <v>3.0711382858253037E-2</v>
      </c>
      <c r="AY70" s="5">
        <f t="shared" si="152"/>
        <v>1.1635226762869554E-2</v>
      </c>
      <c r="AZ70" s="5">
        <f t="shared" si="153"/>
        <v>2.204044383937856E-3</v>
      </c>
      <c r="BA70" s="5">
        <f t="shared" si="154"/>
        <v>2.7833931934300869E-4</v>
      </c>
      <c r="BB70" s="5">
        <f t="shared" si="155"/>
        <v>2.6362709817773484E-5</v>
      </c>
      <c r="BC70" s="5">
        <f t="shared" si="156"/>
        <v>1.9975401839067188E-6</v>
      </c>
      <c r="BD70" s="5">
        <f t="shared" si="157"/>
        <v>1.5664015237584927E-7</v>
      </c>
      <c r="BE70" s="5">
        <f t="shared" si="158"/>
        <v>4.5231878286219531E-7</v>
      </c>
      <c r="BF70" s="5">
        <f t="shared" si="159"/>
        <v>6.5306461410682929E-7</v>
      </c>
      <c r="BG70" s="5">
        <f t="shared" si="160"/>
        <v>6.2860296227323711E-7</v>
      </c>
      <c r="BH70" s="5">
        <f t="shared" si="161"/>
        <v>4.5379317257807845E-7</v>
      </c>
      <c r="BI70" s="5">
        <f t="shared" si="162"/>
        <v>2.6207734399949091E-7</v>
      </c>
      <c r="BJ70" s="8">
        <f t="shared" si="163"/>
        <v>0.85076733878827204</v>
      </c>
      <c r="BK70" s="8">
        <f t="shared" si="164"/>
        <v>0.10439877032414076</v>
      </c>
      <c r="BL70" s="8">
        <f t="shared" si="165"/>
        <v>2.7965041738024322E-2</v>
      </c>
      <c r="BM70" s="8">
        <f t="shared" si="166"/>
        <v>0.60564048757064337</v>
      </c>
      <c r="BN70" s="8">
        <f t="shared" si="167"/>
        <v>0.36620122963407037</v>
      </c>
    </row>
    <row r="71" spans="1:66" x14ac:dyDescent="0.25">
      <c r="A71" t="s">
        <v>80</v>
      </c>
      <c r="B71" t="s">
        <v>87</v>
      </c>
      <c r="C71" t="s">
        <v>85</v>
      </c>
      <c r="D71" s="11">
        <v>44258</v>
      </c>
      <c r="E71">
        <f>VLOOKUP(A71,home!$A$2:$E$405,3,FALSE)</f>
        <v>1.2337662337662301</v>
      </c>
      <c r="F71">
        <f>VLOOKUP(B71,home!$B$2:$E$405,3,FALSE)</f>
        <v>0.63</v>
      </c>
      <c r="G71">
        <f>VLOOKUP(C71,away!$B$2:$E$405,4,FALSE)</f>
        <v>0.78</v>
      </c>
      <c r="H71">
        <f>VLOOKUP(A71,away!$A$2:$E$405,3,FALSE)</f>
        <v>1.0408163265306101</v>
      </c>
      <c r="I71">
        <f>VLOOKUP(C71,away!$B$2:$E$405,3,FALSE)</f>
        <v>1.1599999999999999</v>
      </c>
      <c r="J71">
        <f>VLOOKUP(B71,home!$B$2:$E$405,4,FALSE)</f>
        <v>1.18</v>
      </c>
      <c r="K71" s="3">
        <f t="shared" si="112"/>
        <v>0.60627272727272541</v>
      </c>
      <c r="L71" s="3">
        <f t="shared" si="113"/>
        <v>1.4246693877550989</v>
      </c>
      <c r="M71" s="5">
        <f t="shared" si="114"/>
        <v>0.13121184624747098</v>
      </c>
      <c r="N71" s="5">
        <f t="shared" si="115"/>
        <v>7.955016387494375E-2</v>
      </c>
      <c r="O71" s="5">
        <f t="shared" si="116"/>
        <v>0.18693350065960063</v>
      </c>
      <c r="P71" s="5">
        <f t="shared" si="117"/>
        <v>0.11333268326353389</v>
      </c>
      <c r="Q71" s="5">
        <f t="shared" si="118"/>
        <v>2.4114547403727191E-2</v>
      </c>
      <c r="R71" s="5">
        <f t="shared" si="119"/>
        <v>0.13315921796781535</v>
      </c>
      <c r="S71" s="5">
        <f t="shared" si="120"/>
        <v>2.4472441824131531E-2</v>
      </c>
      <c r="T71" s="5">
        <f t="shared" si="121"/>
        <v>3.4355257485659318E-2</v>
      </c>
      <c r="U71" s="5">
        <f t="shared" si="122"/>
        <v>8.0730802238850707E-2</v>
      </c>
      <c r="V71" s="5">
        <f t="shared" si="123"/>
        <v>2.3486425258590106E-3</v>
      </c>
      <c r="W71" s="5">
        <f t="shared" si="124"/>
        <v>4.8733308071350363E-3</v>
      </c>
      <c r="X71" s="5">
        <f t="shared" si="125"/>
        <v>6.9428852173291332E-3</v>
      </c>
      <c r="Y71" s="5">
        <f t="shared" si="126"/>
        <v>4.9456580159131132E-3</v>
      </c>
      <c r="Z71" s="5">
        <f t="shared" si="127"/>
        <v>6.3235953845385079E-2</v>
      </c>
      <c r="AA71" s="5">
        <f t="shared" si="128"/>
        <v>3.8338234199533798E-2</v>
      </c>
      <c r="AB71" s="5">
        <f t="shared" si="129"/>
        <v>1.1621712903485914E-2</v>
      </c>
      <c r="AC71" s="5">
        <f t="shared" si="130"/>
        <v>1.2678826602497789E-4</v>
      </c>
      <c r="AD71" s="5">
        <f t="shared" si="131"/>
        <v>7.3864188983598751E-4</v>
      </c>
      <c r="AE71" s="5">
        <f t="shared" si="132"/>
        <v>1.0523204889629054E-3</v>
      </c>
      <c r="AF71" s="5">
        <f t="shared" si="133"/>
        <v>7.4960439336646469E-4</v>
      </c>
      <c r="AG71" s="5">
        <f t="shared" si="134"/>
        <v>3.5597947738531116E-4</v>
      </c>
      <c r="AH71" s="5">
        <f t="shared" si="135"/>
        <v>2.2522581912253623E-2</v>
      </c>
      <c r="AI71" s="5">
        <f t="shared" si="136"/>
        <v>1.365482716116536E-2</v>
      </c>
      <c r="AJ71" s="5">
        <f t="shared" si="137"/>
        <v>4.1392746517187043E-3</v>
      </c>
      <c r="AK71" s="5">
        <f t="shared" si="138"/>
        <v>8.3650977734278675E-4</v>
      </c>
      <c r="AL71" s="5">
        <f t="shared" si="139"/>
        <v>4.3804747226376102E-6</v>
      </c>
      <c r="AM71" s="5">
        <f t="shared" si="140"/>
        <v>8.9563686605748856E-5</v>
      </c>
      <c r="AN71" s="5">
        <f t="shared" si="141"/>
        <v>1.2759864256170174E-4</v>
      </c>
      <c r="AO71" s="5">
        <f t="shared" si="142"/>
        <v>9.0892939988380695E-5</v>
      </c>
      <c r="AP71" s="5">
        <f t="shared" si="143"/>
        <v>4.3164129721502422E-5</v>
      </c>
      <c r="AQ71" s="5">
        <f t="shared" si="144"/>
        <v>1.5373653565828637E-5</v>
      </c>
      <c r="AR71" s="5">
        <f t="shared" si="145"/>
        <v>6.4174465967188794E-3</v>
      </c>
      <c r="AS71" s="5">
        <f t="shared" si="146"/>
        <v>3.8907228503198251E-3</v>
      </c>
      <c r="AT71" s="5">
        <f t="shared" si="147"/>
        <v>1.1794195767628559E-3</v>
      </c>
      <c r="AU71" s="5">
        <f t="shared" si="148"/>
        <v>2.3834997446762015E-4</v>
      </c>
      <c r="AV71" s="5">
        <f t="shared" si="149"/>
        <v>3.6126272266467129E-5</v>
      </c>
      <c r="AW71" s="5">
        <f t="shared" si="150"/>
        <v>1.050995369707272E-7</v>
      </c>
      <c r="AX71" s="5">
        <f t="shared" si="151"/>
        <v>9.0500034238445037E-6</v>
      </c>
      <c r="AY71" s="5">
        <f t="shared" si="152"/>
        <v>1.2893262837030096E-5</v>
      </c>
      <c r="AZ71" s="5">
        <f t="shared" si="153"/>
        <v>9.1843184360986216E-6</v>
      </c>
      <c r="BA71" s="5">
        <f t="shared" si="154"/>
        <v>4.3615391077681633E-6</v>
      </c>
      <c r="BB71" s="5">
        <f t="shared" si="155"/>
        <v>1.5534378125834979E-6</v>
      </c>
      <c r="BC71" s="5">
        <f t="shared" si="156"/>
        <v>4.426270594737899E-7</v>
      </c>
      <c r="BD71" s="5">
        <f t="shared" si="157"/>
        <v>1.5237899523164195E-3</v>
      </c>
      <c r="BE71" s="5">
        <f t="shared" si="158"/>
        <v>9.2383229018165179E-4</v>
      </c>
      <c r="BF71" s="5">
        <f t="shared" si="159"/>
        <v>2.8004716105551892E-4</v>
      </c>
      <c r="BG71" s="5">
        <f t="shared" si="160"/>
        <v>5.6594985366037897E-5</v>
      </c>
      <c r="BH71" s="5">
        <f t="shared" si="161"/>
        <v>8.5779990319569442E-6</v>
      </c>
      <c r="BI71" s="5">
        <f t="shared" si="162"/>
        <v>1.0401213735294671E-6</v>
      </c>
      <c r="BJ71" s="8">
        <f t="shared" si="163"/>
        <v>0.1580824672953782</v>
      </c>
      <c r="BK71" s="8">
        <f t="shared" si="164"/>
        <v>0.27150967586458008</v>
      </c>
      <c r="BL71" s="8">
        <f t="shared" si="165"/>
        <v>0.50649260925162753</v>
      </c>
      <c r="BM71" s="8">
        <f t="shared" si="166"/>
        <v>0.33100595867657912</v>
      </c>
      <c r="BN71" s="8">
        <f t="shared" si="167"/>
        <v>0.66830195941709181</v>
      </c>
    </row>
    <row r="72" spans="1:66" x14ac:dyDescent="0.25">
      <c r="A72" t="s">
        <v>80</v>
      </c>
      <c r="B72" t="s">
        <v>416</v>
      </c>
      <c r="C72" t="s">
        <v>92</v>
      </c>
      <c r="D72" s="11">
        <v>44258</v>
      </c>
      <c r="E72">
        <f>VLOOKUP(A72,home!$A$2:$E$405,3,FALSE)</f>
        <v>1.2337662337662301</v>
      </c>
      <c r="F72">
        <f>VLOOKUP(B72,home!$B$2:$E$405,3,FALSE)</f>
        <v>0.78</v>
      </c>
      <c r="G72">
        <f>VLOOKUP(C72,away!$B$2:$E$405,4,FALSE)</f>
        <v>0.93</v>
      </c>
      <c r="H72">
        <f>VLOOKUP(A72,away!$A$2:$E$405,3,FALSE)</f>
        <v>1.0408163265306101</v>
      </c>
      <c r="I72">
        <f>VLOOKUP(C72,away!$B$2:$E$405,3,FALSE)</f>
        <v>0.66</v>
      </c>
      <c r="J72">
        <f>VLOOKUP(B72,home!$B$2:$E$405,4,FALSE)</f>
        <v>0.71</v>
      </c>
      <c r="K72" s="3">
        <f t="shared" si="112"/>
        <v>0.89497402597402342</v>
      </c>
      <c r="L72" s="3">
        <f t="shared" si="113"/>
        <v>0.48772653061224386</v>
      </c>
      <c r="M72" s="5">
        <f t="shared" si="114"/>
        <v>0.25090006749800348</v>
      </c>
      <c r="N72" s="5">
        <f t="shared" si="115"/>
        <v>0.2245490435258424</v>
      </c>
      <c r="O72" s="5">
        <f t="shared" si="116"/>
        <v>0.12237061945117905</v>
      </c>
      <c r="P72" s="5">
        <f t="shared" si="117"/>
        <v>0.10951852595115687</v>
      </c>
      <c r="Q72" s="5">
        <f t="shared" si="118"/>
        <v>0.1004827807564697</v>
      </c>
      <c r="R72" s="5">
        <f t="shared" si="119"/>
        <v>2.9841698836897364E-2</v>
      </c>
      <c r="S72" s="5">
        <f t="shared" si="120"/>
        <v>1.1951279692869814E-2</v>
      </c>
      <c r="T72" s="5">
        <f t="shared" si="121"/>
        <v>4.9008118044623711E-2</v>
      </c>
      <c r="U72" s="5">
        <f t="shared" si="122"/>
        <v>2.6707545349962367E-2</v>
      </c>
      <c r="V72" s="5">
        <f t="shared" si="123"/>
        <v>5.7964048672420009E-4</v>
      </c>
      <c r="W72" s="5">
        <f t="shared" si="124"/>
        <v>2.9976492944894267E-2</v>
      </c>
      <c r="X72" s="5">
        <f t="shared" si="125"/>
        <v>1.4620330903935688E-2</v>
      </c>
      <c r="Y72" s="5">
        <f t="shared" si="126"/>
        <v>3.565361634089762E-3</v>
      </c>
      <c r="Z72" s="5">
        <f t="shared" si="127"/>
        <v>4.8515294137651283E-3</v>
      </c>
      <c r="AA72" s="5">
        <f t="shared" si="128"/>
        <v>4.3419928115687708E-3</v>
      </c>
      <c r="AB72" s="5">
        <f t="shared" si="129"/>
        <v>1.9429853936599858E-3</v>
      </c>
      <c r="AC72" s="5">
        <f t="shared" si="130"/>
        <v>1.5813410375066617E-5</v>
      </c>
      <c r="AD72" s="5">
        <f t="shared" si="131"/>
        <v>6.707045643868482E-3</v>
      </c>
      <c r="AE72" s="5">
        <f t="shared" si="132"/>
        <v>3.2712041025419378E-3</v>
      </c>
      <c r="AF72" s="5">
        <f t="shared" si="133"/>
        <v>7.9772651392865919E-4</v>
      </c>
      <c r="AG72" s="5">
        <f t="shared" si="134"/>
        <v>1.2969079500527492E-4</v>
      </c>
      <c r="AH72" s="5">
        <f t="shared" si="135"/>
        <v>5.9155490228472989E-4</v>
      </c>
      <c r="AI72" s="5">
        <f t="shared" si="136"/>
        <v>5.2942627248243467E-4</v>
      </c>
      <c r="AJ72" s="5">
        <f t="shared" si="137"/>
        <v>2.3691138127001244E-4</v>
      </c>
      <c r="AK72" s="5">
        <f t="shared" si="138"/>
        <v>7.0676510898096627E-5</v>
      </c>
      <c r="AL72" s="5">
        <f t="shared" si="139"/>
        <v>2.7610377499030505E-7</v>
      </c>
      <c r="AM72" s="5">
        <f t="shared" si="140"/>
        <v>1.2005263284569027E-3</v>
      </c>
      <c r="AN72" s="5">
        <f t="shared" si="141"/>
        <v>5.8552854108694032E-4</v>
      </c>
      <c r="AO72" s="5">
        <f t="shared" si="142"/>
        <v>1.4278890195939105E-4</v>
      </c>
      <c r="AP72" s="5">
        <f t="shared" si="143"/>
        <v>2.3213978587528542E-5</v>
      </c>
      <c r="AQ72" s="5">
        <f t="shared" si="144"/>
        <v>2.8305183095505533E-6</v>
      </c>
      <c r="AR72" s="5">
        <f t="shared" si="145"/>
        <v>5.7703404031599267E-5</v>
      </c>
      <c r="AS72" s="5">
        <f t="shared" si="146"/>
        <v>5.164304781856609E-5</v>
      </c>
      <c r="AT72" s="5">
        <f t="shared" si="147"/>
        <v>2.3109593209875551E-5</v>
      </c>
      <c r="AU72" s="5">
        <f t="shared" si="148"/>
        <v>6.8941618912214245E-6</v>
      </c>
      <c r="AV72" s="5">
        <f t="shared" si="149"/>
        <v>1.5425239558757811E-6</v>
      </c>
      <c r="AW72" s="5">
        <f t="shared" si="150"/>
        <v>3.3477780337040063E-9</v>
      </c>
      <c r="AX72" s="5">
        <f t="shared" si="151"/>
        <v>1.7907331357781446E-4</v>
      </c>
      <c r="AY72" s="5">
        <f t="shared" si="152"/>
        <v>8.7338805956545869E-5</v>
      </c>
      <c r="AZ72" s="5">
        <f t="shared" si="153"/>
        <v>2.129872640850105E-5</v>
      </c>
      <c r="BA72" s="5">
        <f t="shared" si="154"/>
        <v>3.4626513125591979E-6</v>
      </c>
      <c r="BB72" s="5">
        <f t="shared" si="155"/>
        <v>4.2220672784860753E-7</v>
      </c>
      <c r="BC72" s="5">
        <f t="shared" si="156"/>
        <v>4.1184284514949853E-8</v>
      </c>
      <c r="BD72" s="5">
        <f t="shared" si="157"/>
        <v>4.6905801754747427E-6</v>
      </c>
      <c r="BE72" s="5">
        <f t="shared" si="158"/>
        <v>4.1979474237985723E-6</v>
      </c>
      <c r="BF72" s="5">
        <f t="shared" si="159"/>
        <v>1.8785269533521439E-6</v>
      </c>
      <c r="BG72" s="5">
        <f t="shared" si="160"/>
        <v>5.6041094344742817E-7</v>
      </c>
      <c r="BH72" s="5">
        <f t="shared" si="161"/>
        <v>1.2538830956426137E-7</v>
      </c>
      <c r="BI72" s="5">
        <f t="shared" si="162"/>
        <v>2.2443856044160836E-8</v>
      </c>
      <c r="BJ72" s="8">
        <f t="shared" si="163"/>
        <v>0.43535432002186808</v>
      </c>
      <c r="BK72" s="8">
        <f t="shared" si="164"/>
        <v>0.37305294194886096</v>
      </c>
      <c r="BL72" s="8">
        <f t="shared" si="165"/>
        <v>0.18678577893877163</v>
      </c>
      <c r="BM72" s="8">
        <f t="shared" si="166"/>
        <v>0.16229449884553832</v>
      </c>
      <c r="BN72" s="8">
        <f t="shared" si="167"/>
        <v>0.83766273601954888</v>
      </c>
    </row>
    <row r="73" spans="1:66" x14ac:dyDescent="0.25">
      <c r="A73" t="s">
        <v>80</v>
      </c>
      <c r="B73" t="s">
        <v>84</v>
      </c>
      <c r="C73" t="s">
        <v>98</v>
      </c>
      <c r="D73" s="11">
        <v>44258</v>
      </c>
      <c r="E73">
        <f>VLOOKUP(A73,home!$A$2:$E$405,3,FALSE)</f>
        <v>1.2337662337662301</v>
      </c>
      <c r="F73">
        <f>VLOOKUP(B73,home!$B$2:$E$405,3,FALSE)</f>
        <v>1.02</v>
      </c>
      <c r="G73">
        <f>VLOOKUP(C73,away!$B$2:$E$405,4,FALSE)</f>
        <v>0.77</v>
      </c>
      <c r="H73">
        <f>VLOOKUP(A73,away!$A$2:$E$405,3,FALSE)</f>
        <v>1.0408163265306101</v>
      </c>
      <c r="I73">
        <f>VLOOKUP(C73,away!$B$2:$E$405,3,FALSE)</f>
        <v>1.07</v>
      </c>
      <c r="J73">
        <f>VLOOKUP(B73,home!$B$2:$E$405,4,FALSE)</f>
        <v>1.17</v>
      </c>
      <c r="K73" s="3">
        <f t="shared" si="112"/>
        <v>0.96899999999999709</v>
      </c>
      <c r="L73" s="3">
        <f t="shared" si="113"/>
        <v>1.3029979591836707</v>
      </c>
      <c r="M73" s="5">
        <f t="shared" si="114"/>
        <v>0.10310597262975162</v>
      </c>
      <c r="N73" s="5">
        <f t="shared" si="115"/>
        <v>9.9909687478229023E-2</v>
      </c>
      <c r="O73" s="5">
        <f t="shared" si="116"/>
        <v>0.13434687191621378</v>
      </c>
      <c r="P73" s="5">
        <f t="shared" si="117"/>
        <v>0.13018211888681078</v>
      </c>
      <c r="Q73" s="5">
        <f t="shared" si="118"/>
        <v>4.8406243583201808E-2</v>
      </c>
      <c r="R73" s="5">
        <f t="shared" si="119"/>
        <v>8.7526849964768269E-2</v>
      </c>
      <c r="S73" s="5">
        <f t="shared" si="120"/>
        <v>4.1092149284884139E-2</v>
      </c>
      <c r="T73" s="5">
        <f t="shared" si="121"/>
        <v>6.3073236600659624E-2</v>
      </c>
      <c r="U73" s="5">
        <f t="shared" si="122"/>
        <v>8.4813517615860201E-2</v>
      </c>
      <c r="V73" s="5">
        <f t="shared" si="123"/>
        <v>5.7647948967019698E-3</v>
      </c>
      <c r="W73" s="5">
        <f t="shared" si="124"/>
        <v>1.563521667737414E-2</v>
      </c>
      <c r="X73" s="5">
        <f t="shared" si="125"/>
        <v>2.0372655422012997E-2</v>
      </c>
      <c r="Y73" s="5">
        <f t="shared" si="126"/>
        <v>1.3272764219017538E-2</v>
      </c>
      <c r="Z73" s="5">
        <f t="shared" si="127"/>
        <v>3.8015768959289487E-2</v>
      </c>
      <c r="AA73" s="5">
        <f t="shared" si="128"/>
        <v>3.6837280121551401E-2</v>
      </c>
      <c r="AB73" s="5">
        <f t="shared" si="129"/>
        <v>1.78476622188916E-2</v>
      </c>
      <c r="AC73" s="5">
        <f t="shared" si="130"/>
        <v>4.5491618687275672E-4</v>
      </c>
      <c r="AD73" s="5">
        <f t="shared" si="131"/>
        <v>3.7876312400938728E-3</v>
      </c>
      <c r="AE73" s="5">
        <f t="shared" si="132"/>
        <v>4.9352757759826326E-3</v>
      </c>
      <c r="AF73" s="5">
        <f t="shared" si="133"/>
        <v>3.2153271320569882E-3</v>
      </c>
      <c r="AG73" s="5">
        <f t="shared" si="134"/>
        <v>1.3965215637260476E-3</v>
      </c>
      <c r="AH73" s="5">
        <f t="shared" si="135"/>
        <v>1.2383617342688023E-2</v>
      </c>
      <c r="AI73" s="5">
        <f t="shared" si="136"/>
        <v>1.1999725205064659E-2</v>
      </c>
      <c r="AJ73" s="5">
        <f t="shared" si="137"/>
        <v>5.8138668618538088E-3</v>
      </c>
      <c r="AK73" s="5">
        <f t="shared" si="138"/>
        <v>1.8778789963787748E-3</v>
      </c>
      <c r="AL73" s="5">
        <f t="shared" si="139"/>
        <v>2.2975178493555141E-5</v>
      </c>
      <c r="AM73" s="5">
        <f t="shared" si="140"/>
        <v>7.3404293433019065E-4</v>
      </c>
      <c r="AN73" s="5">
        <f t="shared" si="141"/>
        <v>9.5645644538543172E-4</v>
      </c>
      <c r="AO73" s="5">
        <f t="shared" si="142"/>
        <v>6.2313039819264266E-4</v>
      </c>
      <c r="AP73" s="5">
        <f t="shared" si="143"/>
        <v>2.706458790501073E-4</v>
      </c>
      <c r="AQ73" s="5">
        <f t="shared" si="144"/>
        <v>8.816275701594002E-5</v>
      </c>
      <c r="AR73" s="5">
        <f t="shared" si="145"/>
        <v>3.2271656249668011E-3</v>
      </c>
      <c r="AS73" s="5">
        <f t="shared" si="146"/>
        <v>3.127123490592821E-3</v>
      </c>
      <c r="AT73" s="5">
        <f t="shared" si="147"/>
        <v>1.515091331192217E-3</v>
      </c>
      <c r="AU73" s="5">
        <f t="shared" si="148"/>
        <v>4.8937449997508466E-4</v>
      </c>
      <c r="AV73" s="5">
        <f t="shared" si="149"/>
        <v>1.1855097261896389E-4</v>
      </c>
      <c r="AW73" s="5">
        <f t="shared" si="150"/>
        <v>8.0579377104512127E-7</v>
      </c>
      <c r="AX73" s="5">
        <f t="shared" si="151"/>
        <v>1.1854793389432537E-4</v>
      </c>
      <c r="AY73" s="5">
        <f t="shared" si="152"/>
        <v>1.5446771592974668E-4</v>
      </c>
      <c r="AZ73" s="5">
        <f t="shared" si="153"/>
        <v>1.0063555930811144E-4</v>
      </c>
      <c r="BA73" s="5">
        <f t="shared" si="154"/>
        <v>4.3709309466592181E-5</v>
      </c>
      <c r="BB73" s="5">
        <f t="shared" si="155"/>
        <v>1.4238285258074264E-5</v>
      </c>
      <c r="BC73" s="5">
        <f t="shared" si="156"/>
        <v>3.7104913267091423E-6</v>
      </c>
      <c r="BD73" s="5">
        <f t="shared" si="157"/>
        <v>7.008317038799069E-4</v>
      </c>
      <c r="BE73" s="5">
        <f t="shared" si="158"/>
        <v>6.7910592105962771E-4</v>
      </c>
      <c r="BF73" s="5">
        <f t="shared" si="159"/>
        <v>3.290268187533886E-4</v>
      </c>
      <c r="BG73" s="5">
        <f t="shared" si="160"/>
        <v>1.0627566245734421E-4</v>
      </c>
      <c r="BH73" s="5">
        <f t="shared" si="161"/>
        <v>2.5745279230291553E-5</v>
      </c>
      <c r="BI73" s="5">
        <f t="shared" si="162"/>
        <v>4.9894351148304897E-6</v>
      </c>
      <c r="BJ73" s="8">
        <f t="shared" si="163"/>
        <v>0.27711230740151249</v>
      </c>
      <c r="BK73" s="8">
        <f t="shared" si="164"/>
        <v>0.28077739477944452</v>
      </c>
      <c r="BL73" s="8">
        <f t="shared" si="165"/>
        <v>0.40377055098311176</v>
      </c>
      <c r="BM73" s="8">
        <f t="shared" si="166"/>
        <v>0.39604461574222438</v>
      </c>
      <c r="BN73" s="8">
        <f t="shared" si="167"/>
        <v>0.60347774445897517</v>
      </c>
    </row>
    <row r="74" spans="1:66" x14ac:dyDescent="0.25">
      <c r="A74" t="s">
        <v>21</v>
      </c>
      <c r="B74" t="s">
        <v>264</v>
      </c>
      <c r="C74" t="s">
        <v>372</v>
      </c>
      <c r="D74" s="11">
        <v>44258</v>
      </c>
      <c r="E74">
        <f>VLOOKUP(A74,home!$A$2:$E$405,3,FALSE)</f>
        <v>1.3971428571428599</v>
      </c>
      <c r="F74">
        <f>VLOOKUP(B74,home!$B$2:$E$405,3,FALSE)</f>
        <v>1.27</v>
      </c>
      <c r="G74">
        <f>VLOOKUP(C74,away!$B$2:$E$405,4,FALSE)</f>
        <v>1.64</v>
      </c>
      <c r="H74">
        <f>VLOOKUP(A74,away!$A$2:$E$405,3,FALSE)</f>
        <v>1.3571428571428601</v>
      </c>
      <c r="I74">
        <f>VLOOKUP(C74,away!$B$2:$E$405,3,FALSE)</f>
        <v>0.67</v>
      </c>
      <c r="J74">
        <f>VLOOKUP(B74,home!$B$2:$E$405,4,FALSE)</f>
        <v>1.27</v>
      </c>
      <c r="K74" s="3">
        <f t="shared" si="112"/>
        <v>2.9099691428571486</v>
      </c>
      <c r="L74" s="3">
        <f t="shared" si="113"/>
        <v>1.1547928571428598</v>
      </c>
      <c r="M74" s="5">
        <f t="shared" si="114"/>
        <v>1.7167074551178382E-2</v>
      </c>
      <c r="N74" s="5">
        <f t="shared" si="115"/>
        <v>4.9955657217057331E-2</v>
      </c>
      <c r="O74" s="5">
        <f t="shared" si="116"/>
        <v>1.9824415069739761E-2</v>
      </c>
      <c r="P74" s="5">
        <f t="shared" si="117"/>
        <v>5.7688436128134957E-2</v>
      </c>
      <c r="Q74" s="5">
        <f t="shared" si="118"/>
        <v>7.2684710506392941E-2</v>
      </c>
      <c r="R74" s="5">
        <f t="shared" si="119"/>
        <v>1.1446546459785377E-2</v>
      </c>
      <c r="S74" s="5">
        <f t="shared" si="120"/>
        <v>4.8464222209040717E-2</v>
      </c>
      <c r="T74" s="5">
        <f t="shared" si="121"/>
        <v>8.393578451627913E-2</v>
      </c>
      <c r="U74" s="5">
        <f t="shared" si="122"/>
        <v>3.3309096990256186E-2</v>
      </c>
      <c r="V74" s="5">
        <f t="shared" si="123"/>
        <v>1.8095525951087918E-2</v>
      </c>
      <c r="W74" s="5">
        <f t="shared" si="124"/>
        <v>7.0503421577036068E-2</v>
      </c>
      <c r="X74" s="5">
        <f t="shared" si="125"/>
        <v>8.1416847641293033E-2</v>
      </c>
      <c r="Y74" s="5">
        <f t="shared" si="126"/>
        <v>4.7009797053626866E-2</v>
      </c>
      <c r="Z74" s="5">
        <f t="shared" si="127"/>
        <v>4.4061300302380138E-3</v>
      </c>
      <c r="AA74" s="5">
        <f t="shared" si="128"/>
        <v>1.2821702427408857E-2</v>
      </c>
      <c r="AB74" s="5">
        <f t="shared" si="129"/>
        <v>1.8655379211328191E-2</v>
      </c>
      <c r="AC74" s="5">
        <f t="shared" si="130"/>
        <v>3.8005259352804533E-3</v>
      </c>
      <c r="AD74" s="5">
        <f t="shared" si="131"/>
        <v>5.1290695313755963E-2</v>
      </c>
      <c r="AE74" s="5">
        <f t="shared" si="132"/>
        <v>5.9230128586216138E-2</v>
      </c>
      <c r="AF74" s="5">
        <f t="shared" si="133"/>
        <v>3.4199264709507772E-2</v>
      </c>
      <c r="AG74" s="5">
        <f t="shared" si="134"/>
        <v>1.316435553535915E-2</v>
      </c>
      <c r="AH74" s="5">
        <f t="shared" si="135"/>
        <v>1.2720418716403777E-3</v>
      </c>
      <c r="AI74" s="5">
        <f t="shared" si="136"/>
        <v>3.7016025948957538E-3</v>
      </c>
      <c r="AJ74" s="5">
        <f t="shared" si="137"/>
        <v>5.3857746651332977E-3</v>
      </c>
      <c r="AK74" s="5">
        <f t="shared" si="138"/>
        <v>5.2241460286398958E-3</v>
      </c>
      <c r="AL74" s="5">
        <f t="shared" si="139"/>
        <v>5.1085325462327474E-4</v>
      </c>
      <c r="AM74" s="5">
        <f t="shared" si="140"/>
        <v>2.9850868135743513E-2</v>
      </c>
      <c r="AN74" s="5">
        <f t="shared" si="141"/>
        <v>3.4471569302670001E-2</v>
      </c>
      <c r="AO74" s="5">
        <f t="shared" si="142"/>
        <v>1.9903761002614203E-2</v>
      </c>
      <c r="AP74" s="5">
        <f t="shared" si="143"/>
        <v>7.6615736786991625E-3</v>
      </c>
      <c r="AQ74" s="5">
        <f t="shared" si="144"/>
        <v>2.2118826396588841E-3</v>
      </c>
      <c r="AR74" s="5">
        <f t="shared" si="145"/>
        <v>2.9378897347138864E-4</v>
      </c>
      <c r="AS74" s="5">
        <f t="shared" si="146"/>
        <v>8.5491684731341848E-4</v>
      </c>
      <c r="AT74" s="5">
        <f t="shared" si="147"/>
        <v>1.2438908226953822E-3</v>
      </c>
      <c r="AU74" s="5">
        <f t="shared" si="148"/>
        <v>1.2065613037089181E-3</v>
      </c>
      <c r="AV74" s="5">
        <f t="shared" si="149"/>
        <v>8.7776404068961103E-4</v>
      </c>
      <c r="AW74" s="5">
        <f t="shared" si="150"/>
        <v>4.768547757952435E-5</v>
      </c>
      <c r="AX74" s="5">
        <f t="shared" si="151"/>
        <v>1.4477517527085228E-2</v>
      </c>
      <c r="AY74" s="5">
        <f t="shared" si="152"/>
        <v>1.6718533829438581E-2</v>
      </c>
      <c r="AZ74" s="5">
        <f t="shared" si="153"/>
        <v>9.6532217240684719E-3</v>
      </c>
      <c r="BA74" s="5">
        <f t="shared" si="154"/>
        <v>3.7158238317901845E-3</v>
      </c>
      <c r="BB74" s="5">
        <f t="shared" si="155"/>
        <v>1.0727517048381291E-3</v>
      </c>
      <c r="BC74" s="5">
        <f t="shared" si="156"/>
        <v>2.4776120124697941E-4</v>
      </c>
      <c r="BD74" s="5">
        <f t="shared" si="157"/>
        <v>5.6544234678682052E-5</v>
      </c>
      <c r="BE74" s="5">
        <f t="shared" si="158"/>
        <v>1.6454197812143788E-4</v>
      </c>
      <c r="BF74" s="5">
        <f t="shared" si="159"/>
        <v>2.394060395190302E-4</v>
      </c>
      <c r="BG74" s="5">
        <f t="shared" si="160"/>
        <v>2.3222139587133895E-4</v>
      </c>
      <c r="BH74" s="5">
        <f t="shared" si="161"/>
        <v>1.6893927407420271E-4</v>
      </c>
      <c r="BI74" s="5">
        <f t="shared" si="162"/>
        <v>9.8321614914523268E-5</v>
      </c>
      <c r="BJ74" s="8">
        <f t="shared" si="163"/>
        <v>0.7033759272343777</v>
      </c>
      <c r="BK74" s="8">
        <f t="shared" si="164"/>
        <v>0.16244517185878429</v>
      </c>
      <c r="BL74" s="8">
        <f t="shared" si="165"/>
        <v>0.11707760184388562</v>
      </c>
      <c r="BM74" s="8">
        <f t="shared" si="166"/>
        <v>0.7418671426831378</v>
      </c>
      <c r="BN74" s="8">
        <f t="shared" si="167"/>
        <v>0.22876683993228875</v>
      </c>
    </row>
    <row r="75" spans="1:66" x14ac:dyDescent="0.25">
      <c r="A75" t="s">
        <v>21</v>
      </c>
      <c r="B75" t="s">
        <v>274</v>
      </c>
      <c r="C75" t="s">
        <v>265</v>
      </c>
      <c r="D75" s="11">
        <v>44258</v>
      </c>
      <c r="E75">
        <f>VLOOKUP(A75,home!$A$2:$E$405,3,FALSE)</f>
        <v>1.3971428571428599</v>
      </c>
      <c r="F75">
        <f>VLOOKUP(B75,home!$B$2:$E$405,3,FALSE)</f>
        <v>1.52</v>
      </c>
      <c r="G75">
        <f>VLOOKUP(C75,away!$B$2:$E$405,4,FALSE)</f>
        <v>0.68</v>
      </c>
      <c r="H75">
        <f>VLOOKUP(A75,away!$A$2:$E$405,3,FALSE)</f>
        <v>1.3571428571428601</v>
      </c>
      <c r="I75">
        <f>VLOOKUP(C75,away!$B$2:$E$405,3,FALSE)</f>
        <v>0.99</v>
      </c>
      <c r="J75">
        <f>VLOOKUP(B75,home!$B$2:$E$405,4,FALSE)</f>
        <v>0.82</v>
      </c>
      <c r="K75" s="3">
        <f t="shared" si="112"/>
        <v>1.4440868571428602</v>
      </c>
      <c r="L75" s="3">
        <f t="shared" si="113"/>
        <v>1.1017285714285738</v>
      </c>
      <c r="M75" s="5">
        <f t="shared" si="114"/>
        <v>7.8409088894256324E-2</v>
      </c>
      <c r="N75" s="5">
        <f t="shared" si="115"/>
        <v>0.11322953475274178</v>
      </c>
      <c r="O75" s="5">
        <f t="shared" si="116"/>
        <v>8.6385533494485078E-2</v>
      </c>
      <c r="P75" s="5">
        <f t="shared" si="117"/>
        <v>0.12474821356666024</v>
      </c>
      <c r="Q75" s="5">
        <f t="shared" si="118"/>
        <v>8.1756641488417589E-2</v>
      </c>
      <c r="R75" s="5">
        <f t="shared" si="119"/>
        <v>4.7586705204487142E-2</v>
      </c>
      <c r="S75" s="5">
        <f t="shared" si="120"/>
        <v>4.9618344657276867E-2</v>
      </c>
      <c r="T75" s="5">
        <f t="shared" si="121"/>
        <v>9.007362783183237E-2</v>
      </c>
      <c r="U75" s="5">
        <f t="shared" si="122"/>
        <v>6.8719335560531628E-2</v>
      </c>
      <c r="V75" s="5">
        <f t="shared" si="123"/>
        <v>8.7713752228078031E-3</v>
      </c>
      <c r="W75" s="5">
        <f t="shared" si="124"/>
        <v>3.9354563819188164E-2</v>
      </c>
      <c r="X75" s="5">
        <f t="shared" si="125"/>
        <v>4.3358047375708808E-2</v>
      </c>
      <c r="Y75" s="5">
        <f t="shared" si="126"/>
        <v>2.3884399797586053E-2</v>
      </c>
      <c r="Z75" s="5">
        <f t="shared" si="127"/>
        <v>1.7475877581310771E-2</v>
      </c>
      <c r="AA75" s="5">
        <f t="shared" si="128"/>
        <v>2.5236685132208447E-2</v>
      </c>
      <c r="AB75" s="5">
        <f t="shared" si="129"/>
        <v>1.8221982658637424E-2</v>
      </c>
      <c r="AC75" s="5">
        <f t="shared" si="130"/>
        <v>8.721991010536838E-4</v>
      </c>
      <c r="AD75" s="5">
        <f t="shared" si="131"/>
        <v>1.4207852094969895E-2</v>
      </c>
      <c r="AE75" s="5">
        <f t="shared" si="132"/>
        <v>1.5653196591659653E-2</v>
      </c>
      <c r="AF75" s="5">
        <f t="shared" si="133"/>
        <v>8.6227869596099075E-3</v>
      </c>
      <c r="AG75" s="5">
        <f t="shared" si="134"/>
        <v>3.1666569195813207E-3</v>
      </c>
      <c r="AH75" s="5">
        <f t="shared" si="135"/>
        <v>4.8134184105295373E-3</v>
      </c>
      <c r="AI75" s="5">
        <f t="shared" si="136"/>
        <v>6.9509942645751823E-3</v>
      </c>
      <c r="AJ75" s="5">
        <f t="shared" si="137"/>
        <v>5.0189197307742121E-3</v>
      </c>
      <c r="AK75" s="5">
        <f t="shared" si="138"/>
        <v>2.4159186734220065E-3</v>
      </c>
      <c r="AL75" s="5">
        <f t="shared" si="139"/>
        <v>5.5506462970194842E-5</v>
      </c>
      <c r="AM75" s="5">
        <f t="shared" si="140"/>
        <v>4.1034744957151306E-3</v>
      </c>
      <c r="AN75" s="5">
        <f t="shared" si="141"/>
        <v>4.5209150940578183E-3</v>
      </c>
      <c r="AO75" s="5">
        <f t="shared" si="142"/>
        <v>2.490410664063099E-3</v>
      </c>
      <c r="AP75" s="5">
        <f t="shared" si="143"/>
        <v>9.1458552772957498E-4</v>
      </c>
      <c r="AQ75" s="5">
        <f t="shared" si="144"/>
        <v>2.5190625172868812E-4</v>
      </c>
      <c r="AR75" s="5">
        <f t="shared" si="145"/>
        <v>1.0606161178241405E-3</v>
      </c>
      <c r="AS75" s="5">
        <f t="shared" si="146"/>
        <v>1.5316217962237249E-3</v>
      </c>
      <c r="AT75" s="5">
        <f t="shared" si="147"/>
        <v>1.1058974530201108E-3</v>
      </c>
      <c r="AU75" s="5">
        <f t="shared" si="148"/>
        <v>5.3233732575136839E-4</v>
      </c>
      <c r="AV75" s="5">
        <f t="shared" si="149"/>
        <v>1.9218533392103225E-4</v>
      </c>
      <c r="AW75" s="5">
        <f t="shared" si="150"/>
        <v>2.453064574026775E-6</v>
      </c>
      <c r="AX75" s="5">
        <f t="shared" si="151"/>
        <v>9.8762893131385801E-4</v>
      </c>
      <c r="AY75" s="5">
        <f t="shared" si="152"/>
        <v>1.0880990115979458E-3</v>
      </c>
      <c r="AZ75" s="5">
        <f t="shared" si="153"/>
        <v>5.9939488481032424E-4</v>
      </c>
      <c r="BA75" s="5">
        <f t="shared" si="154"/>
        <v>2.2012349005455777E-4</v>
      </c>
      <c r="BB75" s="5">
        <f t="shared" si="155"/>
        <v>6.062908455891993E-5</v>
      </c>
      <c r="BC75" s="5">
        <f t="shared" si="156"/>
        <v>1.335935894362421E-5</v>
      </c>
      <c r="BD75" s="5">
        <f t="shared" si="157"/>
        <v>1.9475184672075181E-4</v>
      </c>
      <c r="BE75" s="5">
        <f t="shared" si="158"/>
        <v>2.8123858225373861E-4</v>
      </c>
      <c r="BF75" s="5">
        <f t="shared" si="159"/>
        <v>2.0306647017705759E-4</v>
      </c>
      <c r="BG75" s="5">
        <f t="shared" si="160"/>
        <v>9.7748540236360462E-5</v>
      </c>
      <c r="BH75" s="5">
        <f t="shared" si="161"/>
        <v>3.5289345565057066E-5</v>
      </c>
      <c r="BI75" s="5">
        <f t="shared" si="162"/>
        <v>1.0192176025534306E-5</v>
      </c>
      <c r="BJ75" s="8">
        <f t="shared" si="163"/>
        <v>0.44855783442586905</v>
      </c>
      <c r="BK75" s="8">
        <f t="shared" si="164"/>
        <v>0.26356282691662308</v>
      </c>
      <c r="BL75" s="8">
        <f t="shared" si="165"/>
        <v>0.27059443811736955</v>
      </c>
      <c r="BM75" s="8">
        <f t="shared" si="166"/>
        <v>0.46698961369310032</v>
      </c>
      <c r="BN75" s="8">
        <f t="shared" si="167"/>
        <v>0.53211571740104813</v>
      </c>
    </row>
    <row r="76" spans="1:66" x14ac:dyDescent="0.25">
      <c r="A76" t="s">
        <v>21</v>
      </c>
      <c r="B76" t="s">
        <v>275</v>
      </c>
      <c r="C76" t="s">
        <v>152</v>
      </c>
      <c r="D76" s="11">
        <v>44258</v>
      </c>
      <c r="E76">
        <f>VLOOKUP(A76,home!$A$2:$E$405,3,FALSE)</f>
        <v>1.3971428571428599</v>
      </c>
      <c r="F76">
        <f>VLOOKUP(B76,home!$B$2:$E$405,3,FALSE)</f>
        <v>0.76</v>
      </c>
      <c r="G76">
        <f>VLOOKUP(C76,away!$B$2:$E$405,4,FALSE)</f>
        <v>1.1100000000000001</v>
      </c>
      <c r="H76">
        <f>VLOOKUP(A76,away!$A$2:$E$405,3,FALSE)</f>
        <v>1.3571428571428601</v>
      </c>
      <c r="I76">
        <f>VLOOKUP(C76,away!$B$2:$E$405,3,FALSE)</f>
        <v>0.72</v>
      </c>
      <c r="J76">
        <f>VLOOKUP(B76,home!$B$2:$E$405,4,FALSE)</f>
        <v>0.95</v>
      </c>
      <c r="K76" s="3">
        <f t="shared" si="112"/>
        <v>1.1786297142857167</v>
      </c>
      <c r="L76" s="3">
        <f t="shared" si="113"/>
        <v>0.92828571428571616</v>
      </c>
      <c r="M76" s="5">
        <f t="shared" si="114"/>
        <v>0.12161251095840049</v>
      </c>
      <c r="N76" s="5">
        <f t="shared" si="115"/>
        <v>0.14333611904446816</v>
      </c>
      <c r="O76" s="5">
        <f t="shared" si="116"/>
        <v>0.11289115660109829</v>
      </c>
      <c r="P76" s="5">
        <f t="shared" si="117"/>
        <v>0.13305687165013658</v>
      </c>
      <c r="Q76" s="5">
        <f t="shared" si="118"/>
        <v>8.4470104518102496E-2</v>
      </c>
      <c r="R76" s="5">
        <f t="shared" si="119"/>
        <v>5.2397623970995573E-2</v>
      </c>
      <c r="S76" s="5">
        <f t="shared" si="120"/>
        <v>3.639455133727338E-2</v>
      </c>
      <c r="T76" s="5">
        <f t="shared" si="121"/>
        <v>7.8412391308375878E-2</v>
      </c>
      <c r="U76" s="5">
        <f t="shared" si="122"/>
        <v>6.1757396570184926E-2</v>
      </c>
      <c r="V76" s="5">
        <f t="shared" si="123"/>
        <v>4.4243850204454009E-3</v>
      </c>
      <c r="W76" s="5">
        <f t="shared" si="124"/>
        <v>3.3186325051285263E-2</v>
      </c>
      <c r="X76" s="5">
        <f t="shared" si="125"/>
        <v>3.0806391454750295E-2</v>
      </c>
      <c r="Y76" s="5">
        <f t="shared" si="126"/>
        <v>1.4298566548069127E-2</v>
      </c>
      <c r="Z76" s="5">
        <f t="shared" si="127"/>
        <v>1.6213321931596667E-2</v>
      </c>
      <c r="AA76" s="5">
        <f t="shared" si="128"/>
        <v>1.9109502995860124E-2</v>
      </c>
      <c r="AB76" s="5">
        <f t="shared" si="129"/>
        <v>1.1261514028076333E-2</v>
      </c>
      <c r="AC76" s="5">
        <f t="shared" si="130"/>
        <v>3.0254639569811766E-4</v>
      </c>
      <c r="AD76" s="5">
        <f t="shared" si="131"/>
        <v>9.7785972033473199E-3</v>
      </c>
      <c r="AE76" s="5">
        <f t="shared" si="132"/>
        <v>9.0773320896215728E-3</v>
      </c>
      <c r="AF76" s="5">
        <f t="shared" si="133"/>
        <v>4.2131788513115062E-3</v>
      </c>
      <c r="AG76" s="5">
        <f t="shared" si="134"/>
        <v>1.3036779131343921E-3</v>
      </c>
      <c r="AH76" s="5">
        <f t="shared" si="135"/>
        <v>3.7626487825541187E-3</v>
      </c>
      <c r="AI76" s="5">
        <f t="shared" si="136"/>
        <v>4.4347696595392607E-3</v>
      </c>
      <c r="AJ76" s="5">
        <f t="shared" si="137"/>
        <v>2.613475648372862E-3</v>
      </c>
      <c r="AK76" s="5">
        <f t="shared" si="138"/>
        <v>1.0267733522447951E-3</v>
      </c>
      <c r="AL76" s="5">
        <f t="shared" si="139"/>
        <v>1.3240702497915218E-5</v>
      </c>
      <c r="AM76" s="5">
        <f t="shared" si="140"/>
        <v>2.3050690455792716E-3</v>
      </c>
      <c r="AN76" s="5">
        <f t="shared" si="141"/>
        <v>2.1397626654534483E-3</v>
      </c>
      <c r="AO76" s="5">
        <f t="shared" si="142"/>
        <v>9.9315555715118078E-4</v>
      </c>
      <c r="AP76" s="5">
        <f t="shared" si="143"/>
        <v>3.0731070525563756E-4</v>
      </c>
      <c r="AQ76" s="5">
        <f t="shared" si="144"/>
        <v>7.1318034383969153E-5</v>
      </c>
      <c r="AR76" s="5">
        <f t="shared" si="145"/>
        <v>6.9856262254390641E-4</v>
      </c>
      <c r="AS76" s="5">
        <f t="shared" si="146"/>
        <v>8.2334666421960529E-4</v>
      </c>
      <c r="AT76" s="5">
        <f t="shared" si="147"/>
        <v>4.8521042180362569E-4</v>
      </c>
      <c r="AU76" s="5">
        <f t="shared" si="148"/>
        <v>1.9062780693961985E-4</v>
      </c>
      <c r="AV76" s="5">
        <f t="shared" si="149"/>
        <v>5.6169899407039233E-5</v>
      </c>
      <c r="AW76" s="5">
        <f t="shared" si="150"/>
        <v>4.0240890215311889E-7</v>
      </c>
      <c r="AX76" s="5">
        <f t="shared" si="151"/>
        <v>4.5280381176665779E-4</v>
      </c>
      <c r="AY76" s="5">
        <f t="shared" si="152"/>
        <v>4.203313098371069E-4</v>
      </c>
      <c r="AZ76" s="5">
        <f t="shared" si="153"/>
        <v>1.9509377509439467E-4</v>
      </c>
      <c r="BA76" s="5">
        <f t="shared" si="154"/>
        <v>6.0367588122065696E-5</v>
      </c>
      <c r="BB76" s="5">
        <f t="shared" si="155"/>
        <v>1.4009592414899413E-5</v>
      </c>
      <c r="BC76" s="5">
        <f t="shared" si="156"/>
        <v>2.6009809003433316E-6</v>
      </c>
      <c r="BD76" s="5">
        <f t="shared" si="157"/>
        <v>1.0807761717357882E-4</v>
      </c>
      <c r="BE76" s="5">
        <f t="shared" si="158"/>
        <v>1.2738349104997627E-4</v>
      </c>
      <c r="BF76" s="5">
        <f t="shared" si="159"/>
        <v>7.5068983830475346E-5</v>
      </c>
      <c r="BG76" s="5">
        <f t="shared" si="160"/>
        <v>2.9492844987944085E-5</v>
      </c>
      <c r="BH76" s="5">
        <f t="shared" si="161"/>
        <v>8.6902858654033684E-6</v>
      </c>
      <c r="BI76" s="5">
        <f t="shared" si="162"/>
        <v>2.0485258293203148E-6</v>
      </c>
      <c r="BJ76" s="8">
        <f t="shared" si="163"/>
        <v>0.41584450704842496</v>
      </c>
      <c r="BK76" s="8">
        <f t="shared" si="164"/>
        <v>0.29622443737428894</v>
      </c>
      <c r="BL76" s="8">
        <f t="shared" si="165"/>
        <v>0.27185954077257674</v>
      </c>
      <c r="BM76" s="8">
        <f t="shared" si="166"/>
        <v>0.35195749148275085</v>
      </c>
      <c r="BN76" s="8">
        <f t="shared" si="167"/>
        <v>0.64776438674320147</v>
      </c>
    </row>
    <row r="77" spans="1:66" x14ac:dyDescent="0.25">
      <c r="A77" t="s">
        <v>21</v>
      </c>
      <c r="B77" t="s">
        <v>268</v>
      </c>
      <c r="C77" t="s">
        <v>151</v>
      </c>
      <c r="D77" s="11">
        <v>44258</v>
      </c>
      <c r="E77">
        <f>VLOOKUP(A77,home!$A$2:$E$405,3,FALSE)</f>
        <v>1.3971428571428599</v>
      </c>
      <c r="F77">
        <f>VLOOKUP(B77,home!$B$2:$E$405,3,FALSE)</f>
        <v>0.93</v>
      </c>
      <c r="G77">
        <f>VLOOKUP(C77,away!$B$2:$E$405,4,FALSE)</f>
        <v>1.26</v>
      </c>
      <c r="H77">
        <f>VLOOKUP(A77,away!$A$2:$E$405,3,FALSE)</f>
        <v>1.3571428571428601</v>
      </c>
      <c r="I77">
        <f>VLOOKUP(C77,away!$B$2:$E$405,3,FALSE)</f>
        <v>0.63</v>
      </c>
      <c r="J77">
        <f>VLOOKUP(B77,home!$B$2:$E$405,4,FALSE)</f>
        <v>1.1299999999999999</v>
      </c>
      <c r="K77" s="3">
        <f t="shared" si="112"/>
        <v>1.6371720000000034</v>
      </c>
      <c r="L77" s="3">
        <f t="shared" si="113"/>
        <v>0.96615000000000206</v>
      </c>
      <c r="M77" s="5">
        <f t="shared" si="114"/>
        <v>7.4027250763933197E-2</v>
      </c>
      <c r="N77" s="5">
        <f t="shared" si="115"/>
        <v>0.12119534218769029</v>
      </c>
      <c r="O77" s="5">
        <f t="shared" si="116"/>
        <v>7.1521428325574204E-2</v>
      </c>
      <c r="P77" s="5">
        <f t="shared" si="117"/>
        <v>0.11709287985463723</v>
      </c>
      <c r="Q77" s="5">
        <f t="shared" si="118"/>
        <v>9.9208810380052859E-2</v>
      </c>
      <c r="R77" s="5">
        <f t="shared" si="119"/>
        <v>3.4550213988376828E-2</v>
      </c>
      <c r="S77" s="5">
        <f t="shared" si="120"/>
        <v>4.6303024802227685E-2</v>
      </c>
      <c r="T77" s="5">
        <f t="shared" si="121"/>
        <v>9.5850592148688282E-2</v>
      </c>
      <c r="U77" s="5">
        <f t="shared" si="122"/>
        <v>5.6564642935778994E-2</v>
      </c>
      <c r="V77" s="5">
        <f t="shared" si="123"/>
        <v>8.1377757877044259E-3</v>
      </c>
      <c r="W77" s="5">
        <f t="shared" si="124"/>
        <v>5.4140628835844092E-2</v>
      </c>
      <c r="X77" s="5">
        <f t="shared" si="125"/>
        <v>5.2307968549750887E-2</v>
      </c>
      <c r="Y77" s="5">
        <f t="shared" si="126"/>
        <v>2.5268671907170959E-2</v>
      </c>
      <c r="Z77" s="5">
        <f t="shared" si="127"/>
        <v>1.1126896414956783E-2</v>
      </c>
      <c r="AA77" s="5">
        <f t="shared" si="128"/>
        <v>1.8216643257467666E-2</v>
      </c>
      <c r="AB77" s="5">
        <f t="shared" si="129"/>
        <v>1.4911889137557458E-2</v>
      </c>
      <c r="AC77" s="5">
        <f t="shared" si="130"/>
        <v>8.0449732426263187E-4</v>
      </c>
      <c r="AD77" s="5">
        <f t="shared" si="131"/>
        <v>2.2159380398109184E-2</v>
      </c>
      <c r="AE77" s="5">
        <f t="shared" si="132"/>
        <v>2.1409285371633235E-2</v>
      </c>
      <c r="AF77" s="5">
        <f t="shared" si="133"/>
        <v>1.0342290530901745E-2</v>
      </c>
      <c r="AG77" s="5">
        <f t="shared" si="134"/>
        <v>3.3307346654769146E-3</v>
      </c>
      <c r="AH77" s="5">
        <f t="shared" si="135"/>
        <v>2.6875627428276294E-3</v>
      </c>
      <c r="AI77" s="5">
        <f t="shared" si="136"/>
        <v>4.4000024708006052E-3</v>
      </c>
      <c r="AJ77" s="5">
        <f t="shared" si="137"/>
        <v>3.6017804225627918E-3</v>
      </c>
      <c r="AK77" s="5">
        <f t="shared" si="138"/>
        <v>1.9655780193226615E-3</v>
      </c>
      <c r="AL77" s="5">
        <f t="shared" si="139"/>
        <v>5.090066566630191E-5</v>
      </c>
      <c r="AM77" s="5">
        <f t="shared" si="140"/>
        <v>7.2557434250266504E-3</v>
      </c>
      <c r="AN77" s="5">
        <f t="shared" si="141"/>
        <v>7.0101365100895133E-3</v>
      </c>
      <c r="AO77" s="5">
        <f t="shared" si="142"/>
        <v>3.3864216946114987E-3</v>
      </c>
      <c r="AP77" s="5">
        <f t="shared" si="143"/>
        <v>1.0905971067496354E-3</v>
      </c>
      <c r="AQ77" s="5">
        <f t="shared" si="144"/>
        <v>2.6342009867154061E-4</v>
      </c>
      <c r="AR77" s="5">
        <f t="shared" si="145"/>
        <v>5.1931774879658403E-4</v>
      </c>
      <c r="AS77" s="5">
        <f t="shared" si="146"/>
        <v>8.5021247743280286E-4</v>
      </c>
      <c r="AT77" s="5">
        <f t="shared" si="147"/>
        <v>6.9597203105180988E-4</v>
      </c>
      <c r="AU77" s="5">
        <f t="shared" si="148"/>
        <v>3.7980864067371875E-4</v>
      </c>
      <c r="AV77" s="5">
        <f t="shared" si="149"/>
        <v>1.5545301796726871E-4</v>
      </c>
      <c r="AW77" s="5">
        <f t="shared" si="150"/>
        <v>2.2364532684770807E-6</v>
      </c>
      <c r="AX77" s="5">
        <f t="shared" si="151"/>
        <v>1.979816662439628E-3</v>
      </c>
      <c r="AY77" s="5">
        <f t="shared" si="152"/>
        <v>1.9127998684160508E-3</v>
      </c>
      <c r="AZ77" s="5">
        <f t="shared" si="153"/>
        <v>9.2402579643508561E-4</v>
      </c>
      <c r="BA77" s="5">
        <f t="shared" si="154"/>
        <v>2.9758250774191997E-4</v>
      </c>
      <c r="BB77" s="5">
        <f t="shared" si="155"/>
        <v>7.1877334963714145E-5</v>
      </c>
      <c r="BC77" s="5">
        <f t="shared" si="156"/>
        <v>1.3888857435038515E-5</v>
      </c>
      <c r="BD77" s="5">
        <f t="shared" si="157"/>
        <v>8.3623140499970093E-5</v>
      </c>
      <c r="BE77" s="5">
        <f t="shared" si="158"/>
        <v>1.3690546417861733E-4</v>
      </c>
      <c r="BF77" s="5">
        <f t="shared" si="159"/>
        <v>1.1206889630011788E-4</v>
      </c>
      <c r="BG77" s="5">
        <f t="shared" si="160"/>
        <v>6.1158686364485673E-5</v>
      </c>
      <c r="BH77" s="5">
        <f t="shared" si="161"/>
        <v>2.5031822218179489E-5</v>
      </c>
      <c r="BI77" s="5">
        <f t="shared" si="162"/>
        <v>8.1962796889162794E-6</v>
      </c>
      <c r="BJ77" s="8">
        <f t="shared" si="163"/>
        <v>0.5294200148378988</v>
      </c>
      <c r="BK77" s="8">
        <f t="shared" si="164"/>
        <v>0.24832912906684751</v>
      </c>
      <c r="BL77" s="8">
        <f t="shared" si="165"/>
        <v>0.21144748950544129</v>
      </c>
      <c r="BM77" s="8">
        <f t="shared" si="166"/>
        <v>0.4808170409097321</v>
      </c>
      <c r="BN77" s="8">
        <f t="shared" si="167"/>
        <v>0.51759592550026456</v>
      </c>
    </row>
    <row r="78" spans="1:66" x14ac:dyDescent="0.25">
      <c r="A78" t="s">
        <v>21</v>
      </c>
      <c r="B78" t="s">
        <v>271</v>
      </c>
      <c r="C78" t="s">
        <v>267</v>
      </c>
      <c r="D78" s="11">
        <v>44258</v>
      </c>
      <c r="E78">
        <f>VLOOKUP(A78,home!$A$2:$E$405,3,FALSE)</f>
        <v>1.3971428571428599</v>
      </c>
      <c r="F78">
        <f>VLOOKUP(B78,home!$B$2:$E$405,3,FALSE)</f>
        <v>0.8</v>
      </c>
      <c r="G78">
        <f>VLOOKUP(C78,away!$B$2:$E$405,4,FALSE)</f>
        <v>0.99</v>
      </c>
      <c r="H78">
        <f>VLOOKUP(A78,away!$A$2:$E$405,3,FALSE)</f>
        <v>1.3571428571428601</v>
      </c>
      <c r="I78">
        <f>VLOOKUP(C78,away!$B$2:$E$405,3,FALSE)</f>
        <v>1.07</v>
      </c>
      <c r="J78">
        <f>VLOOKUP(B78,home!$B$2:$E$405,4,FALSE)</f>
        <v>1.21</v>
      </c>
      <c r="K78" s="3">
        <f t="shared" si="112"/>
        <v>1.1065371428571449</v>
      </c>
      <c r="L78" s="3">
        <f t="shared" si="113"/>
        <v>1.7570928571428608</v>
      </c>
      <c r="M78" s="5">
        <f t="shared" si="114"/>
        <v>5.7061251521933004E-2</v>
      </c>
      <c r="N78" s="5">
        <f t="shared" si="115"/>
        <v>6.3140394226932656E-2</v>
      </c>
      <c r="O78" s="5">
        <f t="shared" si="116"/>
        <v>0.10026191746882068</v>
      </c>
      <c r="P78" s="5">
        <f t="shared" si="117"/>
        <v>0.1109435356933277</v>
      </c>
      <c r="Q78" s="5">
        <f t="shared" si="118"/>
        <v>3.4933595713371915E-2</v>
      </c>
      <c r="R78" s="5">
        <f t="shared" si="119"/>
        <v>8.8084749513955937E-2</v>
      </c>
      <c r="S78" s="5">
        <f t="shared" si="120"/>
        <v>5.3926560423431975E-2</v>
      </c>
      <c r="T78" s="5">
        <f t="shared" si="121"/>
        <v>6.138157150228226E-2</v>
      </c>
      <c r="U78" s="5">
        <f t="shared" si="122"/>
        <v>9.7469047056460076E-2</v>
      </c>
      <c r="V78" s="5">
        <f t="shared" si="123"/>
        <v>1.1649865756499634E-2</v>
      </c>
      <c r="W78" s="5">
        <f t="shared" si="124"/>
        <v>1.288510706346706E-2</v>
      </c>
      <c r="X78" s="5">
        <f t="shared" si="125"/>
        <v>2.2640329584738994E-2</v>
      </c>
      <c r="Y78" s="5">
        <f t="shared" si="126"/>
        <v>1.9890580698352544E-2</v>
      </c>
      <c r="Z78" s="5">
        <f t="shared" si="127"/>
        <v>5.1591028064730003E-2</v>
      </c>
      <c r="AA78" s="5">
        <f t="shared" si="128"/>
        <v>5.7087388791809114E-2</v>
      </c>
      <c r="AB78" s="5">
        <f t="shared" si="129"/>
        <v>3.1584658043431732E-2</v>
      </c>
      <c r="AC78" s="5">
        <f t="shared" si="130"/>
        <v>1.415668758248642E-3</v>
      </c>
      <c r="AD78" s="5">
        <f t="shared" si="131"/>
        <v>3.5644623888543116E-3</v>
      </c>
      <c r="AE78" s="5">
        <f t="shared" si="132"/>
        <v>6.2630914030102893E-3</v>
      </c>
      <c r="AF78" s="5">
        <f t="shared" si="133"/>
        <v>5.50241658393112E-3</v>
      </c>
      <c r="AG78" s="5">
        <f t="shared" si="134"/>
        <v>3.2227522922165966E-3</v>
      </c>
      <c r="AH78" s="5">
        <f t="shared" si="135"/>
        <v>2.2662556726298508E-2</v>
      </c>
      <c r="AI78" s="5">
        <f t="shared" si="136"/>
        <v>2.507696076975632E-2</v>
      </c>
      <c r="AJ78" s="5">
        <f t="shared" si="137"/>
        <v>1.3874294260853435E-2</v>
      </c>
      <c r="AK78" s="5">
        <f t="shared" si="138"/>
        <v>5.1174739768546831E-3</v>
      </c>
      <c r="AL78" s="5">
        <f t="shared" si="139"/>
        <v>1.1009874001821849E-4</v>
      </c>
      <c r="AM78" s="5">
        <f t="shared" si="140"/>
        <v>7.8884200551692068E-4</v>
      </c>
      <c r="AN78" s="5">
        <f t="shared" si="141"/>
        <v>1.3860686533080306E-3</v>
      </c>
      <c r="AO78" s="5">
        <f t="shared" si="142"/>
        <v>1.2177256651185826E-3</v>
      </c>
      <c r="AP78" s="5">
        <f t="shared" si="143"/>
        <v>7.1321902271313342E-4</v>
      </c>
      <c r="AQ78" s="5">
        <f t="shared" si="144"/>
        <v>3.1329801259691488E-4</v>
      </c>
      <c r="AR78" s="5">
        <f t="shared" si="145"/>
        <v>7.9640433096747898E-3</v>
      </c>
      <c r="AS78" s="5">
        <f t="shared" si="146"/>
        <v>8.8125097294781008E-3</v>
      </c>
      <c r="AT78" s="5">
        <f t="shared" si="147"/>
        <v>4.875684668728745E-3</v>
      </c>
      <c r="AU78" s="5">
        <f t="shared" si="148"/>
        <v>1.7983753942691643E-3</v>
      </c>
      <c r="AV78" s="5">
        <f t="shared" si="149"/>
        <v>4.974922926397978E-4</v>
      </c>
      <c r="AW78" s="5">
        <f t="shared" si="150"/>
        <v>5.9462143102616378E-6</v>
      </c>
      <c r="AX78" s="5">
        <f t="shared" si="151"/>
        <v>1.4548049649173222E-4</v>
      </c>
      <c r="AY78" s="5">
        <f t="shared" si="152"/>
        <v>2.5562274123921969E-4</v>
      </c>
      <c r="AZ78" s="5">
        <f t="shared" si="153"/>
        <v>2.2457644637735542E-4</v>
      </c>
      <c r="BA78" s="5">
        <f t="shared" si="154"/>
        <v>1.3153388993739261E-4</v>
      </c>
      <c r="BB78" s="5">
        <f t="shared" si="155"/>
        <v>5.7779314620301983E-5</v>
      </c>
      <c r="BC78" s="5">
        <f t="shared" si="156"/>
        <v>2.0304724201988509E-5</v>
      </c>
      <c r="BD78" s="5">
        <f t="shared" si="157"/>
        <v>2.3322606022343297E-3</v>
      </c>
      <c r="BE78" s="5">
        <f t="shared" si="158"/>
        <v>2.5807329831946594E-3</v>
      </c>
      <c r="BF78" s="5">
        <f t="shared" si="159"/>
        <v>1.4278384508507075E-3</v>
      </c>
      <c r="BG78" s="5">
        <f t="shared" si="160"/>
        <v>5.2665209328863806E-4</v>
      </c>
      <c r="BH78" s="5">
        <f t="shared" si="161"/>
        <v>1.4569002564683592E-4</v>
      </c>
      <c r="BI78" s="5">
        <f t="shared" si="162"/>
        <v>3.2242284944406795E-5</v>
      </c>
      <c r="BJ78" s="8">
        <f t="shared" si="163"/>
        <v>0.2386787524292793</v>
      </c>
      <c r="BK78" s="8">
        <f t="shared" si="164"/>
        <v>0.23536260363469835</v>
      </c>
      <c r="BL78" s="8">
        <f t="shared" si="165"/>
        <v>0.47221256844319076</v>
      </c>
      <c r="BM78" s="8">
        <f t="shared" si="166"/>
        <v>0.54316983190662749</v>
      </c>
      <c r="BN78" s="8">
        <f t="shared" si="167"/>
        <v>0.45442544413834191</v>
      </c>
    </row>
    <row r="79" spans="1:66" x14ac:dyDescent="0.25">
      <c r="A79" t="s">
        <v>21</v>
      </c>
      <c r="B79" t="s">
        <v>269</v>
      </c>
      <c r="C79" t="s">
        <v>153</v>
      </c>
      <c r="D79" s="11">
        <v>44258</v>
      </c>
      <c r="E79">
        <f>VLOOKUP(A79,home!$A$2:$E$405,3,FALSE)</f>
        <v>1.3971428571428599</v>
      </c>
      <c r="F79">
        <f>VLOOKUP(B79,home!$B$2:$E$405,3,FALSE)</f>
        <v>0.64</v>
      </c>
      <c r="G79">
        <f>VLOOKUP(C79,away!$B$2:$E$405,4,FALSE)</f>
        <v>0.55000000000000004</v>
      </c>
      <c r="H79">
        <f>VLOOKUP(A79,away!$A$2:$E$405,3,FALSE)</f>
        <v>1.3571428571428601</v>
      </c>
      <c r="I79">
        <f>VLOOKUP(C79,away!$B$2:$E$405,3,FALSE)</f>
        <v>1.64</v>
      </c>
      <c r="J79">
        <f>VLOOKUP(B79,home!$B$2:$E$405,4,FALSE)</f>
        <v>0.86</v>
      </c>
      <c r="K79" s="3">
        <f t="shared" si="112"/>
        <v>0.49179428571428674</v>
      </c>
      <c r="L79" s="3">
        <f t="shared" si="113"/>
        <v>1.9141142857142897</v>
      </c>
      <c r="M79" s="5">
        <f t="shared" si="114"/>
        <v>9.0183520205381326E-2</v>
      </c>
      <c r="N79" s="5">
        <f t="shared" si="115"/>
        <v>4.435173990260545E-2</v>
      </c>
      <c r="O79" s="5">
        <f t="shared" si="116"/>
        <v>0.17262156436112366</v>
      </c>
      <c r="P79" s="5">
        <f t="shared" si="117"/>
        <v>8.4894298943861579E-2</v>
      </c>
      <c r="Q79" s="5">
        <f t="shared" si="118"/>
        <v>1.0905966122793839E-2</v>
      </c>
      <c r="R79" s="5">
        <f t="shared" si="119"/>
        <v>0.1652087011829878</v>
      </c>
      <c r="S79" s="5">
        <f t="shared" si="120"/>
        <v>1.9978822008601554E-2</v>
      </c>
      <c r="T79" s="5">
        <f t="shared" si="121"/>
        <v>2.0875265555155769E-2</v>
      </c>
      <c r="U79" s="5">
        <f t="shared" si="122"/>
        <v>8.1248695192072506E-2</v>
      </c>
      <c r="V79" s="5">
        <f t="shared" si="123"/>
        <v>2.0896748273616585E-3</v>
      </c>
      <c r="W79" s="5">
        <f t="shared" si="124"/>
        <v>1.7878306064612018E-3</v>
      </c>
      <c r="X79" s="5">
        <f t="shared" si="125"/>
        <v>3.4221121042646283E-3</v>
      </c>
      <c r="Y79" s="5">
        <f t="shared" si="126"/>
        <v>3.2751568330443579E-3</v>
      </c>
      <c r="Z79" s="5">
        <f t="shared" si="127"/>
        <v>0.1054094450195534</v>
      </c>
      <c r="AA79" s="5">
        <f t="shared" si="128"/>
        <v>5.1839762720930639E-2</v>
      </c>
      <c r="AB79" s="5">
        <f t="shared" si="129"/>
        <v>1.2747249539469098E-2</v>
      </c>
      <c r="AC79" s="5">
        <f t="shared" si="130"/>
        <v>1.2294477353338369E-4</v>
      </c>
      <c r="AD79" s="5">
        <f t="shared" si="131"/>
        <v>2.1981121902068168E-4</v>
      </c>
      <c r="AE79" s="5">
        <f t="shared" si="132"/>
        <v>4.2074379448775933E-4</v>
      </c>
      <c r="AF79" s="5">
        <f t="shared" si="133"/>
        <v>4.0267585382732879E-4</v>
      </c>
      <c r="AG79" s="5">
        <f t="shared" si="134"/>
        <v>2.5692253477436306E-4</v>
      </c>
      <c r="AH79" s="5">
        <f t="shared" si="135"/>
        <v>5.0441431140285549E-2</v>
      </c>
      <c r="AI79" s="5">
        <f t="shared" si="136"/>
        <v>2.4806807598043108E-2</v>
      </c>
      <c r="AJ79" s="5">
        <f t="shared" si="137"/>
        <v>6.0999231117656767E-3</v>
      </c>
      <c r="AK79" s="5">
        <f t="shared" si="138"/>
        <v>9.9996910988762338E-4</v>
      </c>
      <c r="AL79" s="5">
        <f t="shared" si="139"/>
        <v>4.6293648037507605E-6</v>
      </c>
      <c r="AM79" s="5">
        <f t="shared" si="140"/>
        <v>2.1620380290052558E-5</v>
      </c>
      <c r="AN79" s="5">
        <f t="shared" si="141"/>
        <v>4.1383878775765257E-5</v>
      </c>
      <c r="AO79" s="5">
        <f t="shared" si="142"/>
        <v>3.9606736781480342E-5</v>
      </c>
      <c r="AP79" s="5">
        <f t="shared" si="143"/>
        <v>2.5270606894652379E-5</v>
      </c>
      <c r="AQ79" s="5">
        <f t="shared" si="144"/>
        <v>1.2092707416431039E-5</v>
      </c>
      <c r="AR79" s="5">
        <f t="shared" si="145"/>
        <v>1.9310132787498852E-2</v>
      </c>
      <c r="AS79" s="5">
        <f t="shared" si="146"/>
        <v>9.4966129612760256E-3</v>
      </c>
      <c r="AT79" s="5">
        <f t="shared" si="147"/>
        <v>2.3351899939978902E-3</v>
      </c>
      <c r="AU79" s="5">
        <f t="shared" si="148"/>
        <v>3.8281103170178068E-4</v>
      </c>
      <c r="AV79" s="5">
        <f t="shared" si="149"/>
        <v>4.7066069474831595E-5</v>
      </c>
      <c r="AW79" s="5">
        <f t="shared" si="150"/>
        <v>1.210515201159893E-7</v>
      </c>
      <c r="AX79" s="5">
        <f t="shared" si="151"/>
        <v>1.7721299136029398E-6</v>
      </c>
      <c r="AY79" s="5">
        <f t="shared" si="152"/>
        <v>3.3920591837690169E-6</v>
      </c>
      <c r="AZ79" s="5">
        <f t="shared" si="153"/>
        <v>3.246394470820315E-6</v>
      </c>
      <c r="BA79" s="5">
        <f t="shared" si="154"/>
        <v>2.0713233445536821E-6</v>
      </c>
      <c r="BB79" s="5">
        <f t="shared" si="155"/>
        <v>9.9118740103592634E-7</v>
      </c>
      <c r="BC79" s="5">
        <f t="shared" si="156"/>
        <v>3.7944919282857732E-7</v>
      </c>
      <c r="BD79" s="5">
        <f t="shared" si="157"/>
        <v>6.1603001712652395E-3</v>
      </c>
      <c r="BE79" s="5">
        <f t="shared" si="158"/>
        <v>3.0296004225129863E-3</v>
      </c>
      <c r="BF79" s="5">
        <f t="shared" si="159"/>
        <v>7.4497008789473778E-4</v>
      </c>
      <c r="BG79" s="5">
        <f t="shared" si="160"/>
        <v>1.2212401075156732E-4</v>
      </c>
      <c r="BH79" s="5">
        <f t="shared" si="161"/>
        <v>1.501497265903273E-5</v>
      </c>
      <c r="BI79" s="5">
        <f t="shared" si="162"/>
        <v>1.4768555507737094E-6</v>
      </c>
      <c r="BJ79" s="8">
        <f t="shared" si="163"/>
        <v>8.6070051380100362E-2</v>
      </c>
      <c r="BK79" s="8">
        <f t="shared" si="164"/>
        <v>0.19727728218272703</v>
      </c>
      <c r="BL79" s="8">
        <f t="shared" si="165"/>
        <v>0.60765940332114921</v>
      </c>
      <c r="BM79" s="8">
        <f t="shared" si="166"/>
        <v>0.42824712017711308</v>
      </c>
      <c r="BN79" s="8">
        <f t="shared" si="167"/>
        <v>0.56816579071875362</v>
      </c>
    </row>
    <row r="80" spans="1:66" x14ac:dyDescent="0.25">
      <c r="A80" t="s">
        <v>21</v>
      </c>
      <c r="B80" t="s">
        <v>272</v>
      </c>
      <c r="C80" t="s">
        <v>150</v>
      </c>
      <c r="D80" s="11">
        <v>44258</v>
      </c>
      <c r="E80">
        <f>VLOOKUP(A80,home!$A$2:$E$405,3,FALSE)</f>
        <v>1.3971428571428599</v>
      </c>
      <c r="F80">
        <f>VLOOKUP(B80,home!$B$2:$E$405,3,FALSE)</f>
        <v>1.1100000000000001</v>
      </c>
      <c r="G80">
        <f>VLOOKUP(C80,away!$B$2:$E$405,4,FALSE)</f>
        <v>0.93</v>
      </c>
      <c r="H80">
        <f>VLOOKUP(A80,away!$A$2:$E$405,3,FALSE)</f>
        <v>1.3571428571428601</v>
      </c>
      <c r="I80">
        <f>VLOOKUP(C80,away!$B$2:$E$405,3,FALSE)</f>
        <v>0.88</v>
      </c>
      <c r="J80">
        <f>VLOOKUP(B80,home!$B$2:$E$405,4,FALSE)</f>
        <v>0.45</v>
      </c>
      <c r="K80" s="3">
        <f t="shared" si="112"/>
        <v>1.4422705714285744</v>
      </c>
      <c r="L80" s="3">
        <f t="shared" si="113"/>
        <v>0.53742857142857259</v>
      </c>
      <c r="M80" s="5">
        <f t="shared" si="114"/>
        <v>0.13811078267644267</v>
      </c>
      <c r="N80" s="5">
        <f t="shared" si="115"/>
        <v>0.19919311745120061</v>
      </c>
      <c r="O80" s="5">
        <f t="shared" si="116"/>
        <v>7.4224680632682644E-2</v>
      </c>
      <c r="P80" s="5">
        <f t="shared" si="117"/>
        <v>0.10705207255020263</v>
      </c>
      <c r="Q80" s="5">
        <f t="shared" si="118"/>
        <v>0.14364518566549114</v>
      </c>
      <c r="R80" s="5">
        <f t="shared" si="119"/>
        <v>1.9945232038582332E-2</v>
      </c>
      <c r="S80" s="5">
        <f t="shared" si="120"/>
        <v>2.0744481377934776E-2</v>
      </c>
      <c r="T80" s="5">
        <f t="shared" si="121"/>
        <v>7.7199026924796979E-2</v>
      </c>
      <c r="U80" s="5">
        <f t="shared" si="122"/>
        <v>2.876642120956165E-2</v>
      </c>
      <c r="V80" s="5">
        <f t="shared" si="123"/>
        <v>1.7866009706534818E-3</v>
      </c>
      <c r="W80" s="5">
        <f t="shared" si="124"/>
        <v>6.9058408004243857E-2</v>
      </c>
      <c r="X80" s="5">
        <f t="shared" si="125"/>
        <v>3.7113961558852285E-2</v>
      </c>
      <c r="Y80" s="5">
        <f t="shared" si="126"/>
        <v>9.973051670314469E-3</v>
      </c>
      <c r="Z80" s="5">
        <f t="shared" si="127"/>
        <v>3.5730458537689006E-3</v>
      </c>
      <c r="AA80" s="5">
        <f t="shared" si="128"/>
        <v>5.1532988852557703E-3</v>
      </c>
      <c r="AB80" s="5">
        <f t="shared" si="129"/>
        <v>3.7162256639900384E-3</v>
      </c>
      <c r="AC80" s="5">
        <f t="shared" si="130"/>
        <v>8.6551595131754362E-5</v>
      </c>
      <c r="AD80" s="5">
        <f t="shared" si="131"/>
        <v>2.4900227393557101E-2</v>
      </c>
      <c r="AE80" s="5">
        <f t="shared" si="132"/>
        <v>1.3382093636366004E-2</v>
      </c>
      <c r="AF80" s="5">
        <f t="shared" si="133"/>
        <v>3.5959597328577863E-3</v>
      </c>
      <c r="AG80" s="5">
        <f t="shared" si="134"/>
        <v>6.4419050071481065E-4</v>
      </c>
      <c r="AH80" s="5">
        <f t="shared" si="135"/>
        <v>4.8006423220995102E-4</v>
      </c>
      <c r="AI80" s="5">
        <f t="shared" si="136"/>
        <v>6.923825145118659E-4</v>
      </c>
      <c r="AJ80" s="5">
        <f t="shared" si="137"/>
        <v>4.9930146242609108E-4</v>
      </c>
      <c r="AK80" s="5">
        <f t="shared" si="138"/>
        <v>2.4004260184280039E-4</v>
      </c>
      <c r="AL80" s="5">
        <f t="shared" si="139"/>
        <v>2.6835059397460771E-6</v>
      </c>
      <c r="AM80" s="5">
        <f t="shared" si="140"/>
        <v>7.1825730383214105E-3</v>
      </c>
      <c r="AN80" s="5">
        <f t="shared" si="141"/>
        <v>3.860119967166458E-3</v>
      </c>
      <c r="AO80" s="5">
        <f t="shared" si="142"/>
        <v>1.0372693797485889E-3</v>
      </c>
      <c r="AP80" s="5">
        <f t="shared" si="143"/>
        <v>1.8581940031496194E-4</v>
      </c>
      <c r="AQ80" s="5">
        <f t="shared" si="144"/>
        <v>2.4966163713746001E-5</v>
      </c>
      <c r="AR80" s="5">
        <f t="shared" si="145"/>
        <v>5.1600046902109719E-5</v>
      </c>
      <c r="AS80" s="5">
        <f t="shared" si="146"/>
        <v>7.4421229131247028E-5</v>
      </c>
      <c r="AT80" s="5">
        <f t="shared" si="147"/>
        <v>5.366777433277026E-5</v>
      </c>
      <c r="AU80" s="5">
        <f t="shared" si="148"/>
        <v>2.5801150518074779E-5</v>
      </c>
      <c r="AV80" s="5">
        <f t="shared" si="149"/>
        <v>9.3030600253045923E-6</v>
      </c>
      <c r="AW80" s="5">
        <f t="shared" si="150"/>
        <v>5.7778671702589724E-8</v>
      </c>
      <c r="AX80" s="5">
        <f t="shared" si="151"/>
        <v>1.726535620051213E-3</v>
      </c>
      <c r="AY80" s="5">
        <f t="shared" si="152"/>
        <v>9.2788957180466828E-4</v>
      </c>
      <c r="AZ80" s="5">
        <f t="shared" si="153"/>
        <v>2.493371835092264E-4</v>
      </c>
      <c r="BA80" s="5">
        <f t="shared" si="154"/>
        <v>4.4666975445795801E-5</v>
      </c>
      <c r="BB80" s="5">
        <f t="shared" si="155"/>
        <v>6.0013272009672896E-6</v>
      </c>
      <c r="BC80" s="5">
        <f t="shared" si="156"/>
        <v>6.4505694085825714E-7</v>
      </c>
      <c r="BD80" s="5">
        <f t="shared" si="157"/>
        <v>4.6218899153746949E-6</v>
      </c>
      <c r="BE80" s="5">
        <f t="shared" si="158"/>
        <v>6.6660158093274259E-6</v>
      </c>
      <c r="BF80" s="5">
        <f t="shared" si="159"/>
        <v>4.8070992152352891E-6</v>
      </c>
      <c r="BG80" s="5">
        <f t="shared" si="160"/>
        <v>2.3110459106904173E-6</v>
      </c>
      <c r="BH80" s="5">
        <f t="shared" si="161"/>
        <v>8.3328837655228454E-7</v>
      </c>
      <c r="BI80" s="5">
        <f t="shared" si="162"/>
        <v>2.4036546060297054E-7</v>
      </c>
      <c r="BJ80" s="8">
        <f t="shared" si="163"/>
        <v>0.59395104622261297</v>
      </c>
      <c r="BK80" s="8">
        <f t="shared" si="164"/>
        <v>0.26871106224810976</v>
      </c>
      <c r="BL80" s="8">
        <f t="shared" si="165"/>
        <v>0.13395192220666044</v>
      </c>
      <c r="BM80" s="8">
        <f t="shared" si="166"/>
        <v>0.31708817372341713</v>
      </c>
      <c r="BN80" s="8">
        <f t="shared" si="167"/>
        <v>0.68217107101460206</v>
      </c>
    </row>
    <row r="81" spans="1:66" x14ac:dyDescent="0.25">
      <c r="A81" t="s">
        <v>21</v>
      </c>
      <c r="B81" t="s">
        <v>22</v>
      </c>
      <c r="C81" t="s">
        <v>397</v>
      </c>
      <c r="D81" s="11">
        <v>44258</v>
      </c>
      <c r="E81">
        <f>VLOOKUP(A81,home!$A$2:$E$405,3,FALSE)</f>
        <v>1.3971428571428599</v>
      </c>
      <c r="F81">
        <f>VLOOKUP(B81,home!$B$2:$E$405,3,FALSE)</f>
        <v>1.35</v>
      </c>
      <c r="G81">
        <f>VLOOKUP(C81,away!$B$2:$E$405,4,FALSE)</f>
        <v>1.43</v>
      </c>
      <c r="H81">
        <f>VLOOKUP(A81,away!$A$2:$E$405,3,FALSE)</f>
        <v>1.3571428571428601</v>
      </c>
      <c r="I81">
        <f>VLOOKUP(C81,away!$B$2:$E$405,3,FALSE)</f>
        <v>0.72</v>
      </c>
      <c r="J81">
        <f>VLOOKUP(B81,home!$B$2:$E$405,4,FALSE)</f>
        <v>1.43</v>
      </c>
      <c r="K81" s="3">
        <f t="shared" si="112"/>
        <v>2.6971842857142909</v>
      </c>
      <c r="L81" s="3">
        <f t="shared" si="113"/>
        <v>1.3973142857142886</v>
      </c>
      <c r="M81" s="5">
        <f t="shared" si="114"/>
        <v>1.6664100044205505E-2</v>
      </c>
      <c r="N81" s="5">
        <f t="shared" si="115"/>
        <v>4.4946148774801908E-2</v>
      </c>
      <c r="O81" s="5">
        <f t="shared" si="116"/>
        <v>2.3284985050340462E-2</v>
      </c>
      <c r="P81" s="5">
        <f t="shared" si="117"/>
        <v>6.2803895770870477E-2</v>
      </c>
      <c r="Q81" s="5">
        <f t="shared" si="118"/>
        <v>6.0614023089386168E-2</v>
      </c>
      <c r="R81" s="5">
        <f t="shared" si="119"/>
        <v>1.6268221126742186E-2</v>
      </c>
      <c r="S81" s="5">
        <f t="shared" si="120"/>
        <v>5.9174052507112412E-2</v>
      </c>
      <c r="T81" s="5">
        <f t="shared" si="121"/>
        <v>8.4696840377415039E-2</v>
      </c>
      <c r="U81" s="5">
        <f t="shared" si="122"/>
        <v>4.3878390379574257E-2</v>
      </c>
      <c r="V81" s="5">
        <f t="shared" si="123"/>
        <v>2.477955615923633E-2</v>
      </c>
      <c r="W81" s="5">
        <f t="shared" si="124"/>
        <v>5.4495730190205191E-2</v>
      </c>
      <c r="X81" s="5">
        <f t="shared" si="125"/>
        <v>7.6147662305205158E-2</v>
      </c>
      <c r="Y81" s="5">
        <f t="shared" si="126"/>
        <v>5.3201108181405311E-2</v>
      </c>
      <c r="Z81" s="5">
        <f t="shared" si="127"/>
        <v>7.5772725945186222E-3</v>
      </c>
      <c r="AA81" s="5">
        <f t="shared" si="128"/>
        <v>2.0437300570509184E-2</v>
      </c>
      <c r="AB81" s="5">
        <f t="shared" si="129"/>
        <v>2.756158297059854E-2</v>
      </c>
      <c r="AC81" s="5">
        <f t="shared" si="130"/>
        <v>5.8368463423796486E-3</v>
      </c>
      <c r="AD81" s="5">
        <f t="shared" si="131"/>
        <v>3.6746256776886831E-2</v>
      </c>
      <c r="AE81" s="5">
        <f t="shared" si="132"/>
        <v>5.1346069540869468E-2</v>
      </c>
      <c r="AF81" s="5">
        <f t="shared" si="133"/>
        <v>3.5873298242368103E-2</v>
      </c>
      <c r="AG81" s="5">
        <f t="shared" si="134"/>
        <v>1.6708757369916751E-2</v>
      </c>
      <c r="AH81" s="5">
        <f t="shared" si="135"/>
        <v>2.6469578107680622E-3</v>
      </c>
      <c r="AI81" s="5">
        <f t="shared" si="136"/>
        <v>7.1393330121523185E-3</v>
      </c>
      <c r="AJ81" s="5">
        <f t="shared" si="137"/>
        <v>9.6280484054292546E-3</v>
      </c>
      <c r="AK81" s="5">
        <f t="shared" si="138"/>
        <v>8.6562069537401073E-3</v>
      </c>
      <c r="AL81" s="5">
        <f t="shared" si="139"/>
        <v>8.7991955964010081E-4</v>
      </c>
      <c r="AM81" s="5">
        <f t="shared" si="140"/>
        <v>1.9822285267488277E-2</v>
      </c>
      <c r="AN81" s="5">
        <f t="shared" si="141"/>
        <v>2.7697962379765247E-2</v>
      </c>
      <c r="AO81" s="5">
        <f t="shared" si="142"/>
        <v>1.935137925921146E-2</v>
      </c>
      <c r="AP81" s="5">
        <f t="shared" si="143"/>
        <v>9.0133195623904577E-3</v>
      </c>
      <c r="AQ81" s="5">
        <f t="shared" si="144"/>
        <v>3.1486100465590626E-3</v>
      </c>
      <c r="AR81" s="5">
        <f t="shared" si="145"/>
        <v>7.3972639253384528E-4</v>
      </c>
      <c r="AS81" s="5">
        <f t="shared" si="146"/>
        <v>1.995178401670409E-3</v>
      </c>
      <c r="AT81" s="5">
        <f t="shared" si="147"/>
        <v>2.6906819160909911E-3</v>
      </c>
      <c r="AU81" s="5">
        <f t="shared" si="148"/>
        <v>2.41908832731208E-3</v>
      </c>
      <c r="AV81" s="5">
        <f t="shared" si="149"/>
        <v>1.6311817555452531E-3</v>
      </c>
      <c r="AW81" s="5">
        <f t="shared" si="150"/>
        <v>9.2118146467540178E-5</v>
      </c>
      <c r="AX81" s="5">
        <f t="shared" si="151"/>
        <v>8.9107260550692086E-3</v>
      </c>
      <c r="AY81" s="5">
        <f t="shared" si="152"/>
        <v>1.2451084812834735E-2</v>
      </c>
      <c r="AZ81" s="5">
        <f t="shared" si="153"/>
        <v>8.6990393408070965E-3</v>
      </c>
      <c r="BA81" s="5">
        <f t="shared" si="154"/>
        <v>4.0517639809667903E-3</v>
      </c>
      <c r="BB81" s="5">
        <f t="shared" si="155"/>
        <v>1.4153969232368739E-3</v>
      </c>
      <c r="BC81" s="5">
        <f t="shared" si="156"/>
        <v>3.9555086815898632E-4</v>
      </c>
      <c r="BD81" s="5">
        <f t="shared" si="157"/>
        <v>1.722717093012397E-4</v>
      </c>
      <c r="BE81" s="5">
        <f t="shared" si="158"/>
        <v>4.6464854720044415E-4</v>
      </c>
      <c r="BF81" s="5">
        <f t="shared" si="159"/>
        <v>6.2662137994450658E-4</v>
      </c>
      <c r="BG81" s="5">
        <f t="shared" si="160"/>
        <v>5.6337111302630903E-4</v>
      </c>
      <c r="BH81" s="5">
        <f t="shared" si="161"/>
        <v>3.7987892826998269E-4</v>
      </c>
      <c r="BI81" s="5">
        <f t="shared" si="162"/>
        <v>2.0492069516075661E-4</v>
      </c>
      <c r="BJ81" s="8">
        <f t="shared" si="163"/>
        <v>0.62973301334494836</v>
      </c>
      <c r="BK81" s="8">
        <f t="shared" si="164"/>
        <v>0.18258945519627923</v>
      </c>
      <c r="BL81" s="8">
        <f t="shared" si="165"/>
        <v>0.17138859544591017</v>
      </c>
      <c r="BM81" s="8">
        <f t="shared" si="166"/>
        <v>0.75434799605894232</v>
      </c>
      <c r="BN81" s="8">
        <f t="shared" si="167"/>
        <v>0.22458137385634674</v>
      </c>
    </row>
    <row r="82" spans="1:66" x14ac:dyDescent="0.25">
      <c r="A82" t="s">
        <v>21</v>
      </c>
      <c r="B82" t="s">
        <v>266</v>
      </c>
      <c r="C82" t="s">
        <v>273</v>
      </c>
      <c r="D82" s="11">
        <v>44258</v>
      </c>
      <c r="E82">
        <f>VLOOKUP(A82,home!$A$2:$E$405,3,FALSE)</f>
        <v>1.3971428571428599</v>
      </c>
      <c r="F82">
        <f>VLOOKUP(B82,home!$B$2:$E$405,3,FALSE)</f>
        <v>0.72</v>
      </c>
      <c r="G82">
        <f>VLOOKUP(C82,away!$B$2:$E$405,4,FALSE)</f>
        <v>0.99</v>
      </c>
      <c r="H82">
        <f>VLOOKUP(A82,away!$A$2:$E$405,3,FALSE)</f>
        <v>1.3571428571428601</v>
      </c>
      <c r="I82">
        <f>VLOOKUP(C82,away!$B$2:$E$405,3,FALSE)</f>
        <v>1.03</v>
      </c>
      <c r="J82">
        <f>VLOOKUP(B82,home!$B$2:$E$405,4,FALSE)</f>
        <v>1.17</v>
      </c>
      <c r="K82" s="3">
        <f t="shared" ref="K82:K100" si="168">E82*F82*G82</f>
        <v>0.99588342857143042</v>
      </c>
      <c r="L82" s="3">
        <f t="shared" ref="L82:L100" si="169">H82*I82*J82</f>
        <v>1.6354928571428606</v>
      </c>
      <c r="M82" s="5">
        <f t="shared" si="114"/>
        <v>7.1979329913727935E-2</v>
      </c>
      <c r="N82" s="5">
        <f t="shared" si="115"/>
        <v>7.1683021860757493E-2</v>
      </c>
      <c r="O82" s="5">
        <f t="shared" si="116"/>
        <v>0.11772167993583146</v>
      </c>
      <c r="P82" s="5">
        <f t="shared" si="117"/>
        <v>0.11723707023168439</v>
      </c>
      <c r="Q82" s="5">
        <f t="shared" si="118"/>
        <v>3.5693966790525979E-2</v>
      </c>
      <c r="R82" s="5">
        <f t="shared" si="119"/>
        <v>9.6266483332955219E-2</v>
      </c>
      <c r="S82" s="5">
        <f t="shared" si="120"/>
        <v>4.7737769485290599E-2</v>
      </c>
      <c r="T82" s="5">
        <f t="shared" si="121"/>
        <v>5.8377227728999705E-2</v>
      </c>
      <c r="U82" s="5">
        <f t="shared" si="122"/>
        <v>9.5870195478137896E-2</v>
      </c>
      <c r="V82" s="5">
        <f t="shared" si="123"/>
        <v>8.6392645107034663E-3</v>
      </c>
      <c r="W82" s="5">
        <f t="shared" si="124"/>
        <v>1.1849010008887932E-2</v>
      </c>
      <c r="X82" s="5">
        <f t="shared" si="125"/>
        <v>1.9378971233750476E-2</v>
      </c>
      <c r="Y82" s="5">
        <f t="shared" si="126"/>
        <v>1.5847084515787941E-2</v>
      </c>
      <c r="Z82" s="5">
        <f t="shared" si="127"/>
        <v>5.2481048624436817E-2</v>
      </c>
      <c r="AA82" s="5">
        <f t="shared" si="128"/>
        <v>5.2265006639128087E-2</v>
      </c>
      <c r="AB82" s="5">
        <f t="shared" si="129"/>
        <v>2.6024927003041719E-2</v>
      </c>
      <c r="AC82" s="5">
        <f t="shared" si="130"/>
        <v>8.7945565536435948E-4</v>
      </c>
      <c r="AD82" s="5">
        <f t="shared" si="131"/>
        <v>2.9500581782071268E-3</v>
      </c>
      <c r="AE82" s="5">
        <f t="shared" si="132"/>
        <v>4.8247990786136358E-3</v>
      </c>
      <c r="AF82" s="5">
        <f t="shared" si="133"/>
        <v>3.94546221511103E-3</v>
      </c>
      <c r="AG82" s="5">
        <f t="shared" si="134"/>
        <v>2.150925090313712E-3</v>
      </c>
      <c r="AH82" s="5">
        <f t="shared" si="135"/>
        <v>2.145809504015839E-2</v>
      </c>
      <c r="AI82" s="5">
        <f t="shared" si="136"/>
        <v>2.1369761259204541E-2</v>
      </c>
      <c r="AJ82" s="5">
        <f t="shared" si="137"/>
        <v>1.0640895555284772E-2</v>
      </c>
      <c r="AK82" s="5">
        <f t="shared" si="138"/>
        <v>3.5323638495558321E-3</v>
      </c>
      <c r="AL82" s="5">
        <f t="shared" si="139"/>
        <v>5.7296895960093838E-5</v>
      </c>
      <c r="AM82" s="5">
        <f t="shared" si="140"/>
        <v>5.8758281059962032E-4</v>
      </c>
      <c r="AN82" s="5">
        <f t="shared" si="141"/>
        <v>9.6098748971560526E-4</v>
      </c>
      <c r="AO82" s="5">
        <f t="shared" si="142"/>
        <v>7.8584408761676059E-4</v>
      </c>
      <c r="AP82" s="5">
        <f t="shared" si="143"/>
        <v>4.2841413070838667E-4</v>
      </c>
      <c r="AQ82" s="5">
        <f t="shared" si="144"/>
        <v>1.7516706266815856E-4</v>
      </c>
      <c r="AR82" s="5">
        <f t="shared" si="145"/>
        <v>7.0189122332143397E-3</v>
      </c>
      <c r="AS82" s="5">
        <f t="shared" si="146"/>
        <v>6.9900183796554518E-3</v>
      </c>
      <c r="AT82" s="5">
        <f t="shared" si="147"/>
        <v>3.4806217348542921E-3</v>
      </c>
      <c r="AU82" s="5">
        <f t="shared" si="148"/>
        <v>1.1554311689556446E-3</v>
      </c>
      <c r="AV82" s="5">
        <f t="shared" si="149"/>
        <v>2.8766868850446073E-4</v>
      </c>
      <c r="AW82" s="5">
        <f t="shared" si="150"/>
        <v>2.5923029352787008E-6</v>
      </c>
      <c r="AX82" s="5">
        <f t="shared" si="151"/>
        <v>9.752733066493119E-5</v>
      </c>
      <c r="AY82" s="5">
        <f t="shared" si="152"/>
        <v>1.5950525267870481E-4</v>
      </c>
      <c r="AZ82" s="5">
        <f t="shared" si="153"/>
        <v>1.3043485071639448E-4</v>
      </c>
      <c r="BA82" s="5">
        <f t="shared" si="154"/>
        <v>7.110842222305281E-5</v>
      </c>
      <c r="BB82" s="5">
        <f t="shared" si="155"/>
        <v>2.9074329157125381E-5</v>
      </c>
      <c r="BC82" s="5">
        <f t="shared" si="156"/>
        <v>9.5101715325397951E-6</v>
      </c>
      <c r="BD82" s="5">
        <f t="shared" si="157"/>
        <v>1.9132301370557827E-3</v>
      </c>
      <c r="BE82" s="5">
        <f t="shared" si="158"/>
        <v>1.9053541885373003E-3</v>
      </c>
      <c r="BF82" s="5">
        <f t="shared" si="159"/>
        <v>9.4875533096173102E-4</v>
      </c>
      <c r="BG82" s="5">
        <f t="shared" si="160"/>
        <v>3.1494990395786372E-4</v>
      </c>
      <c r="BH82" s="5">
        <f t="shared" si="161"/>
        <v>7.8413347545449989E-5</v>
      </c>
      <c r="BI82" s="5">
        <f t="shared" si="162"/>
        <v>1.5618110679865181E-5</v>
      </c>
      <c r="BJ82" s="8">
        <f t="shared" si="163"/>
        <v>0.23013568263923628</v>
      </c>
      <c r="BK82" s="8">
        <f t="shared" si="164"/>
        <v>0.24668969194540954</v>
      </c>
      <c r="BL82" s="8">
        <f t="shared" si="165"/>
        <v>0.46925838131722009</v>
      </c>
      <c r="BM82" s="8">
        <f t="shared" si="166"/>
        <v>0.48782633951107696</v>
      </c>
      <c r="BN82" s="8">
        <f t="shared" si="167"/>
        <v>0.5105815520654825</v>
      </c>
    </row>
    <row r="83" spans="1:66" x14ac:dyDescent="0.25">
      <c r="A83" t="s">
        <v>21</v>
      </c>
      <c r="B83" t="s">
        <v>270</v>
      </c>
      <c r="C83" t="s">
        <v>23</v>
      </c>
      <c r="D83" s="11">
        <v>44258</v>
      </c>
      <c r="E83">
        <f>VLOOKUP(A83,home!$A$2:$E$405,3,FALSE)</f>
        <v>1.3971428571428599</v>
      </c>
      <c r="F83">
        <f>VLOOKUP(B83,home!$B$2:$E$405,3,FALSE)</f>
        <v>0.76</v>
      </c>
      <c r="G83">
        <f>VLOOKUP(C83,away!$B$2:$E$405,4,FALSE)</f>
        <v>0.88</v>
      </c>
      <c r="H83">
        <f>VLOOKUP(A83,away!$A$2:$E$405,3,FALSE)</f>
        <v>1.3571428571428601</v>
      </c>
      <c r="I83">
        <f>VLOOKUP(C83,away!$B$2:$E$405,3,FALSE)</f>
        <v>1.35</v>
      </c>
      <c r="J83">
        <f>VLOOKUP(B83,home!$B$2:$E$405,4,FALSE)</f>
        <v>1.08</v>
      </c>
      <c r="K83" s="3">
        <f t="shared" si="168"/>
        <v>0.93440914285714471</v>
      </c>
      <c r="L83" s="3">
        <f t="shared" si="169"/>
        <v>1.9787142857142903</v>
      </c>
      <c r="M83" s="5">
        <f t="shared" si="114"/>
        <v>5.4305844268949716E-2</v>
      </c>
      <c r="N83" s="5">
        <f t="shared" si="115"/>
        <v>5.0743877395482889E-2</v>
      </c>
      <c r="O83" s="5">
        <f t="shared" si="116"/>
        <v>0.10745574985274631</v>
      </c>
      <c r="P83" s="5">
        <f t="shared" si="117"/>
        <v>0.10040763511497644</v>
      </c>
      <c r="Q83" s="5">
        <f t="shared" si="118"/>
        <v>2.3707771491180602E-2</v>
      </c>
      <c r="R83" s="5">
        <f t="shared" si="119"/>
        <v>0.10631211365788522</v>
      </c>
      <c r="S83" s="5">
        <f t="shared" si="120"/>
        <v>4.6411640059643773E-2</v>
      </c>
      <c r="T83" s="5">
        <f t="shared" si="121"/>
        <v>4.6910906132049034E-2</v>
      </c>
      <c r="U83" s="5">
        <f t="shared" si="122"/>
        <v>9.9339010998395871E-2</v>
      </c>
      <c r="V83" s="5">
        <f t="shared" si="123"/>
        <v>9.5346460259359399E-3</v>
      </c>
      <c r="W83" s="5">
        <f t="shared" si="124"/>
        <v>7.3842528127090416E-3</v>
      </c>
      <c r="X83" s="5">
        <f t="shared" si="125"/>
        <v>1.4611326529833308E-2</v>
      </c>
      <c r="Y83" s="5">
        <f t="shared" si="126"/>
        <v>1.4455820268908692E-2</v>
      </c>
      <c r="Z83" s="5">
        <f t="shared" si="127"/>
        <v>7.012043267977959E-2</v>
      </c>
      <c r="AA83" s="5">
        <f t="shared" si="128"/>
        <v>6.5521173397084964E-2</v>
      </c>
      <c r="AB83" s="5">
        <f t="shared" si="129"/>
        <v>3.0611791736482256E-2</v>
      </c>
      <c r="AC83" s="5">
        <f t="shared" si="130"/>
        <v>1.1018050543295961E-3</v>
      </c>
      <c r="AD83" s="5">
        <f t="shared" si="131"/>
        <v>1.7249783353409786E-3</v>
      </c>
      <c r="AE83" s="5">
        <f t="shared" si="132"/>
        <v>3.4132392746868494E-3</v>
      </c>
      <c r="AF83" s="5">
        <f t="shared" si="133"/>
        <v>3.376912656691977E-3</v>
      </c>
      <c r="AG83" s="5">
        <f t="shared" si="134"/>
        <v>2.2273151051352704E-3</v>
      </c>
      <c r="AH83" s="5">
        <f t="shared" si="135"/>
        <v>3.4687075465986754E-2</v>
      </c>
      <c r="AI83" s="5">
        <f t="shared" si="136"/>
        <v>3.2411920454393776E-2</v>
      </c>
      <c r="AJ83" s="5">
        <f t="shared" si="137"/>
        <v>1.5142997405072021E-2</v>
      </c>
      <c r="AK83" s="5">
        <f t="shared" si="138"/>
        <v>4.7165850751871062E-3</v>
      </c>
      <c r="AL83" s="5">
        <f t="shared" si="139"/>
        <v>8.1486360337255489E-5</v>
      </c>
      <c r="AM83" s="5">
        <f t="shared" si="140"/>
        <v>3.2236710555462168E-4</v>
      </c>
      <c r="AN83" s="5">
        <f t="shared" si="141"/>
        <v>6.3787239700529642E-4</v>
      </c>
      <c r="AO83" s="5">
        <f t="shared" si="142"/>
        <v>6.3108361220859876E-4</v>
      </c>
      <c r="AP83" s="5">
        <f t="shared" si="143"/>
        <v>4.1624471965244389E-4</v>
      </c>
      <c r="AQ83" s="5">
        <f t="shared" si="144"/>
        <v>2.0590734328235758E-4</v>
      </c>
      <c r="AR83" s="5">
        <f t="shared" si="145"/>
        <v>1.3727162350839536E-2</v>
      </c>
      <c r="AS83" s="5">
        <f t="shared" si="146"/>
        <v>1.2826786006108839E-2</v>
      </c>
      <c r="AT83" s="5">
        <f t="shared" si="147"/>
        <v>5.9927330587900883E-3</v>
      </c>
      <c r="AU83" s="5">
        <f t="shared" si="148"/>
        <v>1.8665548536119078E-3</v>
      </c>
      <c r="AV83" s="5">
        <f t="shared" si="149"/>
        <v>4.3603148021483646E-4</v>
      </c>
      <c r="AW83" s="5">
        <f t="shared" si="150"/>
        <v>4.1850686635892583E-6</v>
      </c>
      <c r="AX83" s="5">
        <f t="shared" si="151"/>
        <v>5.0203795131105435E-5</v>
      </c>
      <c r="AY83" s="5">
        <f t="shared" si="152"/>
        <v>9.9338966622991858E-5</v>
      </c>
      <c r="AZ83" s="5">
        <f t="shared" si="153"/>
        <v>9.8281716192504556E-5</v>
      </c>
      <c r="BA83" s="5">
        <f t="shared" si="154"/>
        <v>6.4823811951542079E-5</v>
      </c>
      <c r="BB83" s="5">
        <f t="shared" si="155"/>
        <v>3.2066950690743259E-5</v>
      </c>
      <c r="BC83" s="5">
        <f t="shared" si="156"/>
        <v>1.2690266686213884E-5</v>
      </c>
      <c r="BD83" s="5">
        <f t="shared" si="157"/>
        <v>4.5270220409875895E-3</v>
      </c>
      <c r="BE83" s="5">
        <f t="shared" si="158"/>
        <v>4.2300907850146155E-3</v>
      </c>
      <c r="BF83" s="5">
        <f t="shared" si="159"/>
        <v>1.9763177523167063E-3</v>
      </c>
      <c r="BG83" s="5">
        <f t="shared" si="160"/>
        <v>6.1556312565187103E-4</v>
      </c>
      <c r="BH83" s="5">
        <f t="shared" si="161"/>
        <v>1.437969531537074E-4</v>
      </c>
      <c r="BI83" s="5">
        <f t="shared" si="162"/>
        <v>2.6873037548364949E-5</v>
      </c>
      <c r="BJ83" s="8">
        <f t="shared" si="163"/>
        <v>0.17112728068699698</v>
      </c>
      <c r="BK83" s="8">
        <f t="shared" si="164"/>
        <v>0.21194239585079569</v>
      </c>
      <c r="BL83" s="8">
        <f t="shared" si="165"/>
        <v>0.54256734948747232</v>
      </c>
      <c r="BM83" s="8">
        <f t="shared" si="166"/>
        <v>0.55272931302586403</v>
      </c>
      <c r="BN83" s="8">
        <f t="shared" si="167"/>
        <v>0.44293299178122114</v>
      </c>
    </row>
    <row r="84" spans="1:66" x14ac:dyDescent="0.25">
      <c r="A84" t="s">
        <v>24</v>
      </c>
      <c r="B84" t="s">
        <v>290</v>
      </c>
      <c r="C84" t="s">
        <v>286</v>
      </c>
      <c r="D84" s="11">
        <v>44258</v>
      </c>
      <c r="E84">
        <f>VLOOKUP(A84,home!$A$2:$E$405,3,FALSE)</f>
        <v>1.6283185840708001</v>
      </c>
      <c r="F84">
        <f>VLOOKUP(B84,home!$B$2:$E$405,3,FALSE)</f>
        <v>1.01</v>
      </c>
      <c r="G84">
        <f>VLOOKUP(C84,away!$B$2:$E$405,4,FALSE)</f>
        <v>0.72</v>
      </c>
      <c r="H84">
        <f>VLOOKUP(A84,away!$A$2:$E$405,3,FALSE)</f>
        <v>1.4070796460177</v>
      </c>
      <c r="I84">
        <f>VLOOKUP(C84,away!$B$2:$E$405,3,FALSE)</f>
        <v>1.08</v>
      </c>
      <c r="J84">
        <f>VLOOKUP(B84,home!$B$2:$E$405,4,FALSE)</f>
        <v>1</v>
      </c>
      <c r="K84" s="3">
        <f t="shared" si="168"/>
        <v>1.1841132743362859</v>
      </c>
      <c r="L84" s="3">
        <f t="shared" si="169"/>
        <v>1.519646017699116</v>
      </c>
      <c r="M84" s="5">
        <f t="shared" ref="M84:M100" si="170">_xlfn.POISSON.DIST(0,K84,FALSE) * _xlfn.POISSON.DIST(0,L84,FALSE)</f>
        <v>6.695334187990358E-2</v>
      </c>
      <c r="N84" s="5">
        <f t="shared" ref="N84:N100" si="171">_xlfn.POISSON.DIST(1,K84,FALSE) * _xlfn.POISSON.DIST(0,L84,FALSE)</f>
        <v>7.9280340881169392E-2</v>
      </c>
      <c r="O84" s="5">
        <f t="shared" ref="O84:O100" si="172">_xlfn.POISSON.DIST(0,K84,FALSE) * _xlfn.POISSON.DIST(1,L84,FALSE)</f>
        <v>0.10174537935944292</v>
      </c>
      <c r="P84" s="5">
        <f t="shared" ref="P84:P100" si="173">_xlfn.POISSON.DIST(1,K84,FALSE) * _xlfn.POISSON.DIST(1,L84,FALSE)</f>
        <v>0.12047805430189751</v>
      </c>
      <c r="Q84" s="5">
        <f t="shared" ref="Q84:Q100" si="174">_xlfn.POISSON.DIST(2,K84,FALSE) * _xlfn.POISSON.DIST(0,L84,FALSE)</f>
        <v>4.6938452015649203E-2</v>
      </c>
      <c r="R84" s="5">
        <f t="shared" ref="R84:R100" si="175">_xlfn.POISSON.DIST(0,K84,FALSE) * _xlfn.POISSON.DIST(2,L84,FALSE)</f>
        <v>7.7308480281431641E-2</v>
      </c>
      <c r="S84" s="5">
        <f t="shared" ref="S84:S100" si="176">_xlfn.POISSON.DIST(2,K84,FALSE) * _xlfn.POISSON.DIST(2,L84,FALSE)</f>
        <v>5.4198047329761877E-2</v>
      </c>
      <c r="T84" s="5">
        <f t="shared" ref="T84:T100" si="177">_xlfn.POISSON.DIST(2,K84,FALSE) * _xlfn.POISSON.DIST(1,L84,FALSE)</f>
        <v>7.1329831682542366E-2</v>
      </c>
      <c r="U84" s="5">
        <f t="shared" ref="U84:U100" si="178">_xlfn.POISSON.DIST(1,K84,FALSE) * _xlfn.POISSON.DIST(2,L84,FALSE)</f>
        <v>9.1541997720008206E-2</v>
      </c>
      <c r="V84" s="5">
        <f t="shared" ref="V84:V100" si="179">_xlfn.POISSON.DIST(3,K84,FALSE) * _xlfn.POISSON.DIST(3,L84,FALSE)</f>
        <v>1.0836195120550196E-2</v>
      </c>
      <c r="W84" s="5">
        <f t="shared" ref="W84:W100" si="180">_xlfn.POISSON.DIST(3,K84,FALSE) * _xlfn.POISSON.DIST(0,L84,FALSE)</f>
        <v>1.8526814702842339E-2</v>
      </c>
      <c r="X84" s="5">
        <f t="shared" ref="X84:X100" si="181">_xlfn.POISSON.DIST(3,K84,FALSE) * _xlfn.POISSON.DIST(1,L84,FALSE)</f>
        <v>2.8154200183823794E-2</v>
      </c>
      <c r="Y84" s="5">
        <f t="shared" ref="Y84:Y100" si="182">_xlfn.POISSON.DIST(3,K84,FALSE) * _xlfn.POISSON.DIST(2,L84,FALSE)</f>
        <v>2.1392209095425774E-2</v>
      </c>
      <c r="Z84" s="5">
        <f t="shared" ref="Z84:Z100" si="183">_xlfn.POISSON.DIST(0,K84,FALSE) * _xlfn.POISSON.DIST(3,L84,FALSE)</f>
        <v>3.9160508064682742E-2</v>
      </c>
      <c r="AA84" s="5">
        <f t="shared" ref="AA84:AA100" si="184">_xlfn.POISSON.DIST(1,K84,FALSE) * _xlfn.POISSON.DIST(3,L84,FALSE)</f>
        <v>4.6370477429144012E-2</v>
      </c>
      <c r="AB84" s="5">
        <f t="shared" ref="AB84:AB100" si="185">_xlfn.POISSON.DIST(2,K84,FALSE) * _xlfn.POISSON.DIST(3,L84,FALSE)</f>
        <v>2.7453948930580278E-2</v>
      </c>
      <c r="AC84" s="5">
        <f t="shared" ref="AC84:AC100" si="186">_xlfn.POISSON.DIST(4,K84,FALSE) * _xlfn.POISSON.DIST(4,L84,FALSE)</f>
        <v>1.2186879581953551E-3</v>
      </c>
      <c r="AD84" s="5">
        <f t="shared" ref="AD84:AD100" si="187">_xlfn.POISSON.DIST(4,K84,FALSE) * _xlfn.POISSON.DIST(0,L84,FALSE)</f>
        <v>5.4844618052010711E-3</v>
      </c>
      <c r="AE84" s="5">
        <f t="shared" ref="AE84:AE100" si="188">_xlfn.POISSON.DIST(4,K84,FALSE) * _xlfn.POISSON.DIST(1,L84,FALSE)</f>
        <v>8.334440541496714E-3</v>
      </c>
      <c r="AF84" s="5">
        <f t="shared" ref="AF84:AF100" si="189">_xlfn.POISSON.DIST(4,K84,FALSE) * _xlfn.POISSON.DIST(2,L84,FALSE)</f>
        <v>6.3326996893177728E-3</v>
      </c>
      <c r="AG84" s="5">
        <f t="shared" ref="AG84:AG100" si="190">_xlfn.POISSON.DIST(4,K84,FALSE) * _xlfn.POISSON.DIST(3,L84,FALSE)</f>
        <v>3.2078206213853942E-3</v>
      </c>
      <c r="AH84" s="5">
        <f t="shared" ref="AH84:AH100" si="191">_xlfn.POISSON.DIST(0,K84,FALSE) * _xlfn.POISSON.DIST(4,L84,FALSE)</f>
        <v>1.4877527532892319E-2</v>
      </c>
      <c r="AI84" s="5">
        <f t="shared" ref="AI84:AI100" si="192">_xlfn.POISSON.DIST(1,K84,FALSE) * _xlfn.POISSON.DIST(4,L84,FALSE)</f>
        <v>1.761667784100137E-2</v>
      </c>
      <c r="AJ84" s="5">
        <f t="shared" ref="AJ84:AJ100" si="193">_xlfn.POISSON.DIST(2,K84,FALSE) * _xlfn.POISSON.DIST(4,L84,FALSE)</f>
        <v>1.0430071040617812E-2</v>
      </c>
      <c r="AK84" s="5">
        <f t="shared" ref="AK84:AK100" si="194">_xlfn.POISSON.DIST(3,K84,FALSE) * _xlfn.POISSON.DIST(4,L84,FALSE)</f>
        <v>4.1167951904886764E-3</v>
      </c>
      <c r="AL84" s="5">
        <f t="shared" ref="AL84:AL100" si="195">_xlfn.POISSON.DIST(5,K84,FALSE) * _xlfn.POISSON.DIST(5,L84,FALSE)</f>
        <v>8.771789421229697E-5</v>
      </c>
      <c r="AM84" s="5">
        <f t="shared" ref="AM84:AM100" si="196">_xlfn.POISSON.DIST(5,K84,FALSE) * _xlfn.POISSON.DIST(0,L84,FALSE)</f>
        <v>1.298844805225787E-3</v>
      </c>
      <c r="AN84" s="5">
        <f t="shared" ref="AN84:AN100" si="197">_xlfn.POISSON.DIST(5,K84,FALSE) * _xlfn.POISSON.DIST(1,L84,FALSE)</f>
        <v>1.9737843358705511E-3</v>
      </c>
      <c r="AO84" s="5">
        <f t="shared" ref="AO84:AO100" si="198">_xlfn.POISSON.DIST(5,K84,FALSE) * _xlfn.POISSON.DIST(2,L84,FALSE)</f>
        <v>1.4997267529012889E-3</v>
      </c>
      <c r="AP84" s="5">
        <f t="shared" ref="AP84:AP100" si="199">_xlfn.POISSON.DIST(5,K84,FALSE) * _xlfn.POISSON.DIST(3,L84,FALSE)</f>
        <v>7.5968459589442327E-4</v>
      </c>
      <c r="AQ84" s="5">
        <f t="shared" ref="AQ84:AQ100" si="200">_xlfn.POISSON.DIST(5,K84,FALSE) * _xlfn.POISSON.DIST(4,L84,FALSE)</f>
        <v>2.8861291771458081E-4</v>
      </c>
      <c r="AR84" s="5">
        <f t="shared" ref="AR84:AR100" si="201">_xlfn.POISSON.DIST(0,K84,FALSE) * _xlfn.POISSON.DIST(5,L84,FALSE)</f>
        <v>4.5217150937137476E-3</v>
      </c>
      <c r="AS84" s="5">
        <f t="shared" ref="AS84:AS100" si="202">_xlfn.POISSON.DIST(1,K84,FALSE) * _xlfn.POISSON.DIST(5,L84,FALSE)</f>
        <v>5.354222865233192E-3</v>
      </c>
      <c r="AT84" s="5">
        <f t="shared" ref="AT84:AT100" si="203">_xlfn.POISSON.DIST(2,K84,FALSE) * _xlfn.POISSON.DIST(5,L84,FALSE)</f>
        <v>3.170003184238743E-3</v>
      </c>
      <c r="AU84" s="5">
        <f t="shared" ref="AU84:AU100" si="204">_xlfn.POISSON.DIST(3,K84,FALSE) * _xlfn.POISSON.DIST(5,L84,FALSE)</f>
        <v>1.2512142833817966E-3</v>
      </c>
      <c r="AV84" s="5">
        <f t="shared" ref="AV84:AV100" si="205">_xlfn.POISSON.DIST(4,K84,FALSE) * _xlfn.POISSON.DIST(5,L84,FALSE)</f>
        <v>3.7039486049788721E-4</v>
      </c>
      <c r="AW84" s="5">
        <f t="shared" ref="AW84:AW100" si="206">_xlfn.POISSON.DIST(6,K84,FALSE) * _xlfn.POISSON.DIST(6,L84,FALSE)</f>
        <v>4.3845132070204011E-6</v>
      </c>
      <c r="AX84" s="5">
        <f t="shared" ref="AX84:AX100" si="207">_xlfn.POISSON.DIST(6,K84,FALSE) * _xlfn.POISSON.DIST(0,L84,FALSE)</f>
        <v>2.5632989586176353E-4</v>
      </c>
      <c r="AY84" s="5">
        <f t="shared" ref="AY84:AY100" si="208">_xlfn.POISSON.DIST(6,K84,FALSE) * _xlfn.POISSON.DIST(1,L84,FALSE)</f>
        <v>3.8953070546355809E-4</v>
      </c>
      <c r="AZ84" s="5">
        <f t="shared" ref="AZ84:AZ100" si="209">_xlfn.POISSON.DIST(6,K84,FALSE) * _xlfn.POISSON.DIST(2,L84,FALSE)</f>
        <v>2.9597439266461166E-4</v>
      </c>
      <c r="BA84" s="5">
        <f t="shared" ref="BA84:BA100" si="210">_xlfn.POISSON.DIST(6,K84,FALSE) * _xlfn.POISSON.DIST(3,L84,FALSE)</f>
        <v>1.499254357178972E-4</v>
      </c>
      <c r="BB84" s="5">
        <f t="shared" ref="BB84:BB100" si="211">_xlfn.POISSON.DIST(6,K84,FALSE) * _xlfn.POISSON.DIST(4,L84,FALSE)</f>
        <v>5.6958397835126847E-5</v>
      </c>
      <c r="BC84" s="5">
        <f t="shared" ref="BC84:BC100" si="212">_xlfn.POISSON.DIST(6,K84,FALSE) * _xlfn.POISSON.DIST(5,L84,FALSE)</f>
        <v>1.7311320488934471E-5</v>
      </c>
      <c r="BD84" s="5">
        <f t="shared" ref="BD84:BD100" si="213">_xlfn.POISSON.DIST(0,K84,FALSE) * _xlfn.POISSON.DIST(6,L84,FALSE)</f>
        <v>1.1452343892220146E-3</v>
      </c>
      <c r="BE84" s="5">
        <f t="shared" ref="BE84:BE100" si="214">_xlfn.POISSON.DIST(1,K84,FALSE) * _xlfn.POISSON.DIST(6,L84,FALSE)</f>
        <v>1.3560872425041962E-3</v>
      </c>
      <c r="BF84" s="5">
        <f t="shared" ref="BF84:BF100" si="215">_xlfn.POISSON.DIST(2,K84,FALSE) * _xlfn.POISSON.DIST(6,L84,FALSE)</f>
        <v>8.0288045250365451E-4</v>
      </c>
      <c r="BG84" s="5">
        <f t="shared" ref="BG84:BG100" si="216">_xlfn.POISSON.DIST(3,K84,FALSE) * _xlfn.POISSON.DIST(6,L84,FALSE)</f>
        <v>3.1690046717156701E-4</v>
      </c>
      <c r="BH84" s="5">
        <f t="shared" ref="BH84:BH100" si="217">_xlfn.POISSON.DIST(4,K84,FALSE) * _xlfn.POISSON.DIST(6,L84,FALSE)</f>
        <v>9.3811512455305729E-5</v>
      </c>
      <c r="BI84" s="5">
        <f t="shared" ref="BI84:BI100" si="218">_xlfn.POISSON.DIST(5,K84,FALSE) * _xlfn.POISSON.DIST(6,L84,FALSE)</f>
        <v>2.2216691436778257E-5</v>
      </c>
      <c r="BJ84" s="8">
        <f t="shared" ref="BJ84:BJ100" si="219">SUM(N84,Q84,T84,W84,X84,Y84,AD84,AE84,AF84,AG84,AM84,AN84,AO84,AP84,AQ84,AX84,AY84,AZ84,BA84,BB84,BC84)</f>
        <v>0.29596795477449239</v>
      </c>
      <c r="BK84" s="8">
        <f t="shared" ref="BK84:BK100" si="220">SUM(M84,P84,S84,V84,AC84,AL84,AY84)</f>
        <v>0.25416157518998439</v>
      </c>
      <c r="BL84" s="8">
        <f t="shared" ref="BL84:BL100" si="221">SUM(O84,R84,U84,AA84,AB84,AH84,AI84,AJ84,AK84,AR84,AS84,AT84,AU84,AV84,BD84,BE84,BF84,BG84,BH84,BI84)</f>
        <v>0.4098660363679662</v>
      </c>
      <c r="BM84" s="8">
        <f t="shared" ref="BM84:BM100" si="222">SUM(S84:BI84)</f>
        <v>0.50606687948537499</v>
      </c>
      <c r="BN84" s="8">
        <f t="shared" ref="BN84:BN100" si="223">SUM(M84:R84)</f>
        <v>0.49270404871949425</v>
      </c>
    </row>
    <row r="85" spans="1:66" x14ac:dyDescent="0.25">
      <c r="A85" t="s">
        <v>24</v>
      </c>
      <c r="B85" t="s">
        <v>292</v>
      </c>
      <c r="C85" t="s">
        <v>288</v>
      </c>
      <c r="D85" s="11">
        <v>44258</v>
      </c>
      <c r="E85">
        <f>VLOOKUP(A85,home!$A$2:$E$405,3,FALSE)</f>
        <v>1.6283185840708001</v>
      </c>
      <c r="F85">
        <f>VLOOKUP(B85,home!$B$2:$E$405,3,FALSE)</f>
        <v>1.7</v>
      </c>
      <c r="G85">
        <f>VLOOKUP(C85,away!$B$2:$E$405,4,FALSE)</f>
        <v>1.84</v>
      </c>
      <c r="H85">
        <f>VLOOKUP(A85,away!$A$2:$E$405,3,FALSE)</f>
        <v>1.4070796460177</v>
      </c>
      <c r="I85">
        <f>VLOOKUP(C85,away!$B$2:$E$405,3,FALSE)</f>
        <v>0.76</v>
      </c>
      <c r="J85">
        <f>VLOOKUP(B85,home!$B$2:$E$405,4,FALSE)</f>
        <v>0.92</v>
      </c>
      <c r="K85" s="3">
        <f t="shared" si="168"/>
        <v>5.0933805309734623</v>
      </c>
      <c r="L85" s="3">
        <f t="shared" si="169"/>
        <v>0.98383008849557596</v>
      </c>
      <c r="M85" s="5">
        <f t="shared" si="170"/>
        <v>2.2945681583554731E-3</v>
      </c>
      <c r="N85" s="5">
        <f t="shared" si="171"/>
        <v>1.16871087847594E-2</v>
      </c>
      <c r="O85" s="5">
        <f t="shared" si="172"/>
        <v>2.2574651942939956E-3</v>
      </c>
      <c r="P85" s="5">
        <f t="shared" si="173"/>
        <v>1.1498129269967263E-2</v>
      </c>
      <c r="Q85" s="5">
        <f t="shared" si="174"/>
        <v>2.9763446173831226E-2</v>
      </c>
      <c r="R85" s="5">
        <f t="shared" si="175"/>
        <v>1.110481090938972E-3</v>
      </c>
      <c r="S85" s="5">
        <f t="shared" si="176"/>
        <v>1.4404341861393126E-2</v>
      </c>
      <c r="T85" s="5">
        <f t="shared" si="177"/>
        <v>2.9282173883133686E-2</v>
      </c>
      <c r="U85" s="5">
        <f t="shared" si="178"/>
        <v>5.6561027686027306E-3</v>
      </c>
      <c r="V85" s="5">
        <f t="shared" si="179"/>
        <v>8.0200510917246594E-3</v>
      </c>
      <c r="W85" s="5">
        <f t="shared" si="180"/>
        <v>5.0532185758822866E-2</v>
      </c>
      <c r="X85" s="5">
        <f t="shared" si="181"/>
        <v>4.971508478697758E-2</v>
      </c>
      <c r="Y85" s="5">
        <f t="shared" si="182"/>
        <v>2.4455598132768604E-2</v>
      </c>
      <c r="Z85" s="5">
        <f t="shared" si="183"/>
        <v>3.6417490332371757E-4</v>
      </c>
      <c r="AA85" s="5">
        <f t="shared" si="184"/>
        <v>1.854881362458166E-3</v>
      </c>
      <c r="AB85" s="5">
        <f t="shared" si="185"/>
        <v>4.7238083094049768E-3</v>
      </c>
      <c r="AC85" s="5">
        <f t="shared" si="186"/>
        <v>2.5117902868944273E-3</v>
      </c>
      <c r="AD85" s="5">
        <f t="shared" si="187"/>
        <v>6.4344912782880709E-2</v>
      </c>
      <c r="AE85" s="5">
        <f t="shared" si="188"/>
        <v>6.330446123742163E-2</v>
      </c>
      <c r="AF85" s="5">
        <f t="shared" si="189"/>
        <v>3.1140416850688638E-2</v>
      </c>
      <c r="AG85" s="5">
        <f t="shared" si="190"/>
        <v>1.0212293022000711E-2</v>
      </c>
      <c r="AH85" s="5">
        <f t="shared" si="191"/>
        <v>8.95715568412102E-5</v>
      </c>
      <c r="AI85" s="5">
        <f t="shared" si="192"/>
        <v>4.5622202374400291E-4</v>
      </c>
      <c r="AJ85" s="5">
        <f t="shared" si="193"/>
        <v>1.1618561867695087E-3</v>
      </c>
      <c r="AK85" s="5">
        <f t="shared" si="194"/>
        <v>1.9725918938276279E-3</v>
      </c>
      <c r="AL85" s="5">
        <f t="shared" si="195"/>
        <v>5.0346535687062521E-4</v>
      </c>
      <c r="AM85" s="5">
        <f t="shared" si="196"/>
        <v>6.5546625207101999E-2</v>
      </c>
      <c r="AN85" s="5">
        <f t="shared" si="197"/>
        <v>6.4486742078089507E-2</v>
      </c>
      <c r="AO85" s="5">
        <f t="shared" si="198"/>
        <v>3.172199858273908E-2</v>
      </c>
      <c r="AP85" s="5">
        <f t="shared" si="199"/>
        <v>1.040301889097091E-2</v>
      </c>
      <c r="AQ85" s="5">
        <f t="shared" si="200"/>
        <v>2.5587007490312642E-3</v>
      </c>
      <c r="AR85" s="5">
        <f t="shared" si="201"/>
        <v>1.7624638538754874E-5</v>
      </c>
      <c r="AS85" s="5">
        <f t="shared" si="202"/>
        <v>8.9768990798738652E-5</v>
      </c>
      <c r="AT85" s="5">
        <f t="shared" si="203"/>
        <v>2.2861381500971571E-4</v>
      </c>
      <c r="AU85" s="5">
        <f t="shared" si="204"/>
        <v>3.8813905149401832E-4</v>
      </c>
      <c r="AV85" s="5">
        <f t="shared" si="205"/>
        <v>4.9423497204753477E-4</v>
      </c>
      <c r="AW85" s="5">
        <f t="shared" si="206"/>
        <v>7.007987459388999E-5</v>
      </c>
      <c r="AX85" s="5">
        <f t="shared" si="207"/>
        <v>5.5642317450144613E-2</v>
      </c>
      <c r="AY85" s="5">
        <f t="shared" si="208"/>
        <v>5.4742586101074707E-2</v>
      </c>
      <c r="AZ85" s="5">
        <f t="shared" si="209"/>
        <v>2.6928701664148503E-2</v>
      </c>
      <c r="BA85" s="5">
        <f t="shared" si="210"/>
        <v>8.8310889804367292E-3</v>
      </c>
      <c r="BB85" s="5">
        <f t="shared" si="211"/>
        <v>2.172072763283843E-3</v>
      </c>
      <c r="BC85" s="5">
        <f t="shared" si="212"/>
        <v>4.2739010778407484E-4</v>
      </c>
      <c r="BD85" s="5">
        <f t="shared" si="213"/>
        <v>2.8899416155476237E-6</v>
      </c>
      <c r="BE85" s="5">
        <f t="shared" si="214"/>
        <v>1.4719572360280261E-5</v>
      </c>
      <c r="BF85" s="5">
        <f t="shared" si="215"/>
        <v>3.7486191642053294E-5</v>
      </c>
      <c r="BG85" s="5">
        <f t="shared" si="216"/>
        <v>6.3643812896658136E-5</v>
      </c>
      <c r="BH85" s="5">
        <f t="shared" si="217"/>
        <v>8.1040539381189069E-5</v>
      </c>
      <c r="BI85" s="5">
        <f t="shared" si="218"/>
        <v>8.2554061100747301E-5</v>
      </c>
      <c r="BJ85" s="8">
        <f t="shared" si="219"/>
        <v>0.68789892398809027</v>
      </c>
      <c r="BK85" s="8">
        <f t="shared" si="220"/>
        <v>9.3974932126280275E-2</v>
      </c>
      <c r="BL85" s="8">
        <f t="shared" si="221"/>
        <v>2.0783695973766433E-2</v>
      </c>
      <c r="BM85" s="8">
        <f t="shared" si="222"/>
        <v>0.68973802209283352</v>
      </c>
      <c r="BN85" s="8">
        <f t="shared" si="223"/>
        <v>5.8611198672146328E-2</v>
      </c>
    </row>
    <row r="86" spans="1:66" x14ac:dyDescent="0.25">
      <c r="A86" t="s">
        <v>24</v>
      </c>
      <c r="B86" t="s">
        <v>289</v>
      </c>
      <c r="C86" t="s">
        <v>181</v>
      </c>
      <c r="D86" s="11">
        <v>44258</v>
      </c>
      <c r="E86">
        <f>VLOOKUP(A86,home!$A$2:$E$405,3,FALSE)</f>
        <v>1.6283185840708001</v>
      </c>
      <c r="F86">
        <f>VLOOKUP(B86,home!$B$2:$E$405,3,FALSE)</f>
        <v>0.61</v>
      </c>
      <c r="G86">
        <f>VLOOKUP(C86,away!$B$2:$E$405,4,FALSE)</f>
        <v>0.79</v>
      </c>
      <c r="H86">
        <f>VLOOKUP(A86,away!$A$2:$E$405,3,FALSE)</f>
        <v>1.4070796460177</v>
      </c>
      <c r="I86">
        <f>VLOOKUP(C86,away!$B$2:$E$405,3,FALSE)</f>
        <v>0.76</v>
      </c>
      <c r="J86">
        <f>VLOOKUP(B86,home!$B$2:$E$405,4,FALSE)</f>
        <v>1.46</v>
      </c>
      <c r="K86" s="3">
        <f t="shared" si="168"/>
        <v>0.78468672566371855</v>
      </c>
      <c r="L86" s="3">
        <f t="shared" si="169"/>
        <v>1.5612955752212401</v>
      </c>
      <c r="M86" s="5">
        <f t="shared" si="170"/>
        <v>9.575309756609042E-2</v>
      </c>
      <c r="N86" s="5">
        <f t="shared" si="171"/>
        <v>7.5136184601294065E-2</v>
      </c>
      <c r="O86" s="5">
        <f t="shared" si="172"/>
        <v>0.14949888754366467</v>
      </c>
      <c r="P86" s="5">
        <f t="shared" si="173"/>
        <v>0.11730979255700671</v>
      </c>
      <c r="Q86" s="5">
        <f t="shared" si="174"/>
        <v>2.9479183336827072E-2</v>
      </c>
      <c r="R86" s="5">
        <f t="shared" si="175"/>
        <v>0.11670597581121073</v>
      </c>
      <c r="S86" s="5">
        <f t="shared" si="176"/>
        <v>3.5929875324057961E-2</v>
      </c>
      <c r="T86" s="5">
        <f t="shared" si="177"/>
        <v>4.6025718504923818E-2</v>
      </c>
      <c r="U86" s="5">
        <f t="shared" si="178"/>
        <v>9.1577630024688092E-2</v>
      </c>
      <c r="V86" s="5">
        <f t="shared" si="179"/>
        <v>4.890965906647028E-3</v>
      </c>
      <c r="W86" s="5">
        <f t="shared" si="180"/>
        <v>7.7106412826050963E-3</v>
      </c>
      <c r="X86" s="5">
        <f t="shared" si="181"/>
        <v>1.2038590116649565E-2</v>
      </c>
      <c r="Y86" s="5">
        <f t="shared" si="182"/>
        <v>9.3978987405135602E-3</v>
      </c>
      <c r="Z86" s="5">
        <f t="shared" si="183"/>
        <v>6.0737507878640108E-2</v>
      </c>
      <c r="AA86" s="5">
        <f t="shared" si="184"/>
        <v>4.7659916182264422E-2</v>
      </c>
      <c r="AB86" s="5">
        <f t="shared" si="185"/>
        <v>1.8699051787234168E-2</v>
      </c>
      <c r="AC86" s="5">
        <f t="shared" si="186"/>
        <v>3.745036782727433E-4</v>
      </c>
      <c r="AD86" s="5">
        <f t="shared" si="187"/>
        <v>1.5126094652037222E-3</v>
      </c>
      <c r="AE86" s="5">
        <f t="shared" si="188"/>
        <v>2.3616304650603379E-3</v>
      </c>
      <c r="AF86" s="5">
        <f t="shared" si="189"/>
        <v>1.8436015977031925E-3</v>
      </c>
      <c r="AG86" s="5">
        <f t="shared" si="190"/>
        <v>9.5946900565493422E-4</v>
      </c>
      <c r="AH86" s="5">
        <f t="shared" si="191"/>
        <v>2.3707300575221527E-2</v>
      </c>
      <c r="AI86" s="5">
        <f t="shared" si="192"/>
        <v>1.8602804062696172E-2</v>
      </c>
      <c r="AJ86" s="5">
        <f t="shared" si="193"/>
        <v>7.2986867040603885E-3</v>
      </c>
      <c r="AK86" s="5">
        <f t="shared" si="194"/>
        <v>1.9090608571514882E-3</v>
      </c>
      <c r="AL86" s="5">
        <f t="shared" si="195"/>
        <v>1.8352596386634149E-5</v>
      </c>
      <c r="AM86" s="5">
        <f t="shared" si="196"/>
        <v>2.373849136917315E-4</v>
      </c>
      <c r="AN86" s="5">
        <f t="shared" si="197"/>
        <v>3.7062801537117641E-4</v>
      </c>
      <c r="AO86" s="5">
        <f t="shared" si="198"/>
        <v>2.8932994022602378E-4</v>
      </c>
      <c r="AP86" s="5">
        <f t="shared" si="199"/>
        <v>1.5057651848463891E-4</v>
      </c>
      <c r="AQ86" s="5">
        <f t="shared" si="200"/>
        <v>5.8773613010571552E-5</v>
      </c>
      <c r="AR86" s="5">
        <f t="shared" si="201"/>
        <v>7.4028206977066547E-3</v>
      </c>
      <c r="AS86" s="5">
        <f t="shared" si="202"/>
        <v>5.8088951339590397E-3</v>
      </c>
      <c r="AT86" s="5">
        <f t="shared" si="203"/>
        <v>2.279081451195113E-3</v>
      </c>
      <c r="AU86" s="5">
        <f t="shared" si="204"/>
        <v>5.9612165381973644E-4</v>
      </c>
      <c r="AV86" s="5">
        <f t="shared" si="205"/>
        <v>1.1694218715826243E-4</v>
      </c>
      <c r="AW86" s="5">
        <f t="shared" si="206"/>
        <v>6.2456328066756521E-7</v>
      </c>
      <c r="AX86" s="5">
        <f t="shared" si="207"/>
        <v>3.1045465107788192E-5</v>
      </c>
      <c r="AY86" s="5">
        <f t="shared" si="208"/>
        <v>4.8471147303475099E-5</v>
      </c>
      <c r="AZ86" s="5">
        <f t="shared" si="209"/>
        <v>3.7838893905406313E-5</v>
      </c>
      <c r="BA86" s="5">
        <f t="shared" si="210"/>
        <v>1.9692565875258937E-5</v>
      </c>
      <c r="BB86" s="5">
        <f t="shared" si="211"/>
        <v>7.6864789914486494E-6</v>
      </c>
      <c r="BC86" s="5">
        <f t="shared" si="212"/>
        <v>2.4001731276759555E-6</v>
      </c>
      <c r="BD86" s="5">
        <f t="shared" si="213"/>
        <v>1.9263318665809341E-3</v>
      </c>
      <c r="BE86" s="5">
        <f t="shared" si="214"/>
        <v>1.5115670449290723E-3</v>
      </c>
      <c r="BF86" s="5">
        <f t="shared" si="215"/>
        <v>5.9305329755328829E-4</v>
      </c>
      <c r="BG86" s="5">
        <f t="shared" si="216"/>
        <v>1.551203500670536E-4</v>
      </c>
      <c r="BH86" s="5">
        <f t="shared" si="217"/>
        <v>3.0430219894481518E-5</v>
      </c>
      <c r="BI86" s="5">
        <f t="shared" si="218"/>
        <v>4.775637922045532E-6</v>
      </c>
      <c r="BJ86" s="8">
        <f t="shared" si="219"/>
        <v>0.18771935484153054</v>
      </c>
      <c r="BK86" s="8">
        <f t="shared" si="220"/>
        <v>0.254325058775765</v>
      </c>
      <c r="BL86" s="8">
        <f t="shared" si="221"/>
        <v>0.49608445308897714</v>
      </c>
      <c r="BM86" s="8">
        <f t="shared" si="222"/>
        <v>0.41493540658479638</v>
      </c>
      <c r="BN86" s="8">
        <f t="shared" si="223"/>
        <v>0.58388312141609355</v>
      </c>
    </row>
    <row r="87" spans="1:66" x14ac:dyDescent="0.25">
      <c r="A87" t="s">
        <v>24</v>
      </c>
      <c r="B87" t="s">
        <v>326</v>
      </c>
      <c r="C87" t="s">
        <v>180</v>
      </c>
      <c r="D87" s="11">
        <v>44258</v>
      </c>
      <c r="E87">
        <f>VLOOKUP(A87,home!$A$2:$E$405,3,FALSE)</f>
        <v>1.6283185840708001</v>
      </c>
      <c r="F87">
        <f>VLOOKUP(B87,home!$B$2:$E$405,3,FALSE)</f>
        <v>0.79</v>
      </c>
      <c r="G87">
        <f>VLOOKUP(C87,away!$B$2:$E$405,4,FALSE)</f>
        <v>1.05</v>
      </c>
      <c r="H87">
        <f>VLOOKUP(A87,away!$A$2:$E$405,3,FALSE)</f>
        <v>1.4070796460177</v>
      </c>
      <c r="I87">
        <f>VLOOKUP(C87,away!$B$2:$E$405,3,FALSE)</f>
        <v>0.54</v>
      </c>
      <c r="J87">
        <f>VLOOKUP(B87,home!$B$2:$E$405,4,FALSE)</f>
        <v>1.3</v>
      </c>
      <c r="K87" s="3">
        <f t="shared" si="168"/>
        <v>1.3506902654867288</v>
      </c>
      <c r="L87" s="3">
        <f t="shared" si="169"/>
        <v>0.98776991150442539</v>
      </c>
      <c r="M87" s="5">
        <f t="shared" si="170"/>
        <v>9.6476080001925382E-2</v>
      </c>
      <c r="N87" s="5">
        <f t="shared" si="171"/>
        <v>0.13030930211091946</v>
      </c>
      <c r="O87" s="5">
        <f t="shared" si="172"/>
        <v>9.5296169005795697E-2</v>
      </c>
      <c r="P87" s="5">
        <f t="shared" si="173"/>
        <v>0.12871560781430635</v>
      </c>
      <c r="Q87" s="5">
        <f t="shared" si="174"/>
        <v>8.8003752931794105E-2</v>
      </c>
      <c r="R87" s="5">
        <f t="shared" si="175"/>
        <v>4.706534421278278E-2</v>
      </c>
      <c r="S87" s="5">
        <f t="shared" si="176"/>
        <v>4.2932164363113846E-2</v>
      </c>
      <c r="T87" s="5">
        <f t="shared" si="177"/>
        <v>8.6927459245495581E-2</v>
      </c>
      <c r="U87" s="5">
        <f t="shared" si="178"/>
        <v>6.3570702269987844E-2</v>
      </c>
      <c r="V87" s="5">
        <f t="shared" si="179"/>
        <v>6.3643174910087332E-3</v>
      </c>
      <c r="W87" s="5">
        <f t="shared" si="180"/>
        <v>3.9621937470424487E-2</v>
      </c>
      <c r="X87" s="5">
        <f t="shared" si="181"/>
        <v>3.9137357668795072E-2</v>
      </c>
      <c r="Y87" s="5">
        <f t="shared" si="182"/>
        <v>1.9329352160511373E-2</v>
      </c>
      <c r="Z87" s="5">
        <f t="shared" si="183"/>
        <v>1.5496576962661927E-2</v>
      </c>
      <c r="AA87" s="5">
        <f t="shared" si="184"/>
        <v>2.0931075651833362E-2</v>
      </c>
      <c r="AB87" s="5">
        <f t="shared" si="185"/>
        <v>1.4135700064548807E-2</v>
      </c>
      <c r="AC87" s="5">
        <f t="shared" si="186"/>
        <v>5.3069307060495032E-4</v>
      </c>
      <c r="AD87" s="5">
        <f t="shared" si="187"/>
        <v>1.3379241310256551E-2</v>
      </c>
      <c r="AE87" s="5">
        <f t="shared" si="188"/>
        <v>1.3215612005028465E-2</v>
      </c>
      <c r="AF87" s="5">
        <f t="shared" si="189"/>
        <v>6.5269919503418939E-3</v>
      </c>
      <c r="AG87" s="5">
        <f t="shared" si="190"/>
        <v>2.1490554203931036E-3</v>
      </c>
      <c r="AH87" s="5">
        <f t="shared" si="191"/>
        <v>3.8267631137575216E-3</v>
      </c>
      <c r="AI87" s="5">
        <f t="shared" si="192"/>
        <v>5.1687716860759677E-3</v>
      </c>
      <c r="AJ87" s="5">
        <f t="shared" si="193"/>
        <v>3.4907048004531181E-3</v>
      </c>
      <c r="AK87" s="5">
        <f t="shared" si="194"/>
        <v>1.5716203312199405E-3</v>
      </c>
      <c r="AL87" s="5">
        <f t="shared" si="195"/>
        <v>2.8321416518744769E-5</v>
      </c>
      <c r="AM87" s="5">
        <f t="shared" si="196"/>
        <v>3.6142421994722852E-3</v>
      </c>
      <c r="AN87" s="5">
        <f t="shared" si="197"/>
        <v>3.5700396975282987E-3</v>
      </c>
      <c r="AO87" s="5">
        <f t="shared" si="198"/>
        <v>1.7631888980474064E-3</v>
      </c>
      <c r="AP87" s="5">
        <f t="shared" si="199"/>
        <v>5.8054164726329077E-4</v>
      </c>
      <c r="AQ87" s="5">
        <f t="shared" si="200"/>
        <v>1.4336039288547349E-4</v>
      </c>
      <c r="AR87" s="5">
        <f t="shared" si="201"/>
        <v>7.5599229244493354E-4</v>
      </c>
      <c r="AS87" s="5">
        <f t="shared" si="202"/>
        <v>1.0211114301883679E-3</v>
      </c>
      <c r="AT87" s="5">
        <f t="shared" si="203"/>
        <v>6.8960263436633018E-4</v>
      </c>
      <c r="AU87" s="5">
        <f t="shared" si="204"/>
        <v>3.1047985509753538E-4</v>
      </c>
      <c r="AV87" s="5">
        <f t="shared" si="205"/>
        <v>1.0484052947749274E-4</v>
      </c>
      <c r="AW87" s="5">
        <f t="shared" si="206"/>
        <v>1.0496005104465086E-6</v>
      </c>
      <c r="AX87" s="5">
        <f t="shared" si="207"/>
        <v>8.1362029265642636E-4</v>
      </c>
      <c r="AY87" s="5">
        <f t="shared" si="208"/>
        <v>8.0366964447544287E-4</v>
      </c>
      <c r="AZ87" s="5">
        <f t="shared" si="209"/>
        <v>3.9692034680115056E-4</v>
      </c>
      <c r="BA87" s="5">
        <f t="shared" si="210"/>
        <v>1.3068865861135947E-4</v>
      </c>
      <c r="BB87" s="5">
        <f t="shared" si="211"/>
        <v>3.227258118779365E-5</v>
      </c>
      <c r="BC87" s="5">
        <f t="shared" si="212"/>
        <v>6.3755769327772647E-6</v>
      </c>
      <c r="BD87" s="5">
        <f t="shared" si="213"/>
        <v>1.2445773996772654E-4</v>
      </c>
      <c r="BE87" s="5">
        <f t="shared" si="214"/>
        <v>1.6810385783888683E-4</v>
      </c>
      <c r="BF87" s="5">
        <f t="shared" si="215"/>
        <v>1.135281221868747E-4</v>
      </c>
      <c r="BG87" s="5">
        <f t="shared" si="216"/>
        <v>5.1113776498933197E-5</v>
      </c>
      <c r="BH87" s="5">
        <f t="shared" si="217"/>
        <v>1.7259720087343345E-5</v>
      </c>
      <c r="BI87" s="5">
        <f t="shared" si="218"/>
        <v>4.6625071814000803E-6</v>
      </c>
      <c r="BJ87" s="8">
        <f t="shared" si="219"/>
        <v>0.45045498220982172</v>
      </c>
      <c r="BK87" s="8">
        <f t="shared" si="220"/>
        <v>0.27585085380195346</v>
      </c>
      <c r="BL87" s="8">
        <f t="shared" si="221"/>
        <v>0.2584180036017909</v>
      </c>
      <c r="BM87" s="8">
        <f t="shared" si="222"/>
        <v>0.41355154045473924</v>
      </c>
      <c r="BN87" s="8">
        <f t="shared" si="223"/>
        <v>0.58586625607752374</v>
      </c>
    </row>
    <row r="88" spans="1:66" x14ac:dyDescent="0.25">
      <c r="A88" t="s">
        <v>24</v>
      </c>
      <c r="B88" t="s">
        <v>287</v>
      </c>
      <c r="C88" t="s">
        <v>26</v>
      </c>
      <c r="D88" s="11">
        <v>44258</v>
      </c>
      <c r="E88">
        <f>VLOOKUP(A88,home!$A$2:$E$405,3,FALSE)</f>
        <v>1.6283185840708001</v>
      </c>
      <c r="F88">
        <f>VLOOKUP(B88,home!$B$2:$E$405,3,FALSE)</f>
        <v>0.83</v>
      </c>
      <c r="G88">
        <f>VLOOKUP(C88,away!$B$2:$E$405,4,FALSE)</f>
        <v>1.1599999999999999</v>
      </c>
      <c r="H88">
        <f>VLOOKUP(A88,away!$A$2:$E$405,3,FALSE)</f>
        <v>1.4070796460177</v>
      </c>
      <c r="I88">
        <f>VLOOKUP(C88,away!$B$2:$E$405,3,FALSE)</f>
        <v>0.83</v>
      </c>
      <c r="J88">
        <f>VLOOKUP(B88,home!$B$2:$E$405,4,FALSE)</f>
        <v>0.96</v>
      </c>
      <c r="K88" s="3">
        <f t="shared" si="168"/>
        <v>1.567745132743366</v>
      </c>
      <c r="L88" s="3">
        <f t="shared" si="169"/>
        <v>1.1211610619469032</v>
      </c>
      <c r="M88" s="5">
        <f t="shared" si="170"/>
        <v>6.7955228525204345E-2</v>
      </c>
      <c r="N88" s="5">
        <f t="shared" si="171"/>
        <v>0.10653647876485224</v>
      </c>
      <c r="O88" s="5">
        <f t="shared" si="172"/>
        <v>7.6188756178162578E-2</v>
      </c>
      <c r="P88" s="5">
        <f t="shared" si="173"/>
        <v>0.11944455166808542</v>
      </c>
      <c r="Q88" s="5">
        <f t="shared" si="174"/>
        <v>8.3511023021607053E-2</v>
      </c>
      <c r="R88" s="5">
        <f t="shared" si="175"/>
        <v>4.2709933392561239E-2</v>
      </c>
      <c r="S88" s="5">
        <f t="shared" si="176"/>
        <v>5.2486766775783719E-2</v>
      </c>
      <c r="T88" s="5">
        <f t="shared" si="177"/>
        <v>9.3629307255177222E-2</v>
      </c>
      <c r="U88" s="5">
        <f t="shared" si="178"/>
        <v>6.6958290195981235E-2</v>
      </c>
      <c r="V88" s="5">
        <f t="shared" si="179"/>
        <v>1.0250635213309931E-2</v>
      </c>
      <c r="W88" s="5">
        <f t="shared" si="180"/>
        <v>4.3641333290847871E-2</v>
      </c>
      <c r="X88" s="5">
        <f t="shared" si="181"/>
        <v>4.8928963577145733E-2</v>
      </c>
      <c r="Y88" s="5">
        <f t="shared" si="182"/>
        <v>2.7428624382057041E-2</v>
      </c>
      <c r="Z88" s="5">
        <f t="shared" si="183"/>
        <v>1.5961571426028484E-2</v>
      </c>
      <c r="AA88" s="5">
        <f t="shared" si="184"/>
        <v>2.5023675914091742E-2</v>
      </c>
      <c r="AB88" s="5">
        <f t="shared" si="185"/>
        <v>1.9615373058832368E-2</v>
      </c>
      <c r="AC88" s="5">
        <f t="shared" si="186"/>
        <v>1.1260930118430616E-3</v>
      </c>
      <c r="AD88" s="5">
        <f t="shared" si="187"/>
        <v>1.7104621963289449E-2</v>
      </c>
      <c r="AE88" s="5">
        <f t="shared" si="188"/>
        <v>1.9177036124561918E-2</v>
      </c>
      <c r="AF88" s="5">
        <f t="shared" si="189"/>
        <v>1.0750273093203987E-2</v>
      </c>
      <c r="AG88" s="5">
        <f t="shared" si="190"/>
        <v>4.0175958657986009E-3</v>
      </c>
      <c r="AH88" s="5">
        <f t="shared" si="191"/>
        <v>4.4738730925868589E-3</v>
      </c>
      <c r="AI88" s="5">
        <f t="shared" si="192"/>
        <v>7.0138927654145589E-3</v>
      </c>
      <c r="AJ88" s="5">
        <f t="shared" si="193"/>
        <v>5.4979981222812915E-3</v>
      </c>
      <c r="AK88" s="5">
        <f t="shared" si="194"/>
        <v>2.8731532653462201E-3</v>
      </c>
      <c r="AL88" s="5">
        <f t="shared" si="195"/>
        <v>7.9173113154212029E-5</v>
      </c>
      <c r="AM88" s="5">
        <f t="shared" si="196"/>
        <v>5.3631375660724611E-3</v>
      </c>
      <c r="AN88" s="5">
        <f t="shared" si="197"/>
        <v>6.0129410089451293E-3</v>
      </c>
      <c r="AO88" s="5">
        <f t="shared" si="198"/>
        <v>3.370737663506504E-3</v>
      </c>
      <c r="AP88" s="5">
        <f t="shared" si="199"/>
        <v>1.2597132727871251E-3</v>
      </c>
      <c r="AQ88" s="5">
        <f t="shared" si="200"/>
        <v>3.5308536766665542E-4</v>
      </c>
      <c r="AR88" s="5">
        <f t="shared" si="201"/>
        <v>1.0031864615000718E-3</v>
      </c>
      <c r="AS88" s="5">
        <f t="shared" si="202"/>
        <v>1.5727406922507777E-3</v>
      </c>
      <c r="AT88" s="5">
        <f t="shared" si="203"/>
        <v>1.2328282826717947E-3</v>
      </c>
      <c r="AU88" s="5">
        <f t="shared" si="204"/>
        <v>6.4425351322235612E-4</v>
      </c>
      <c r="AV88" s="5">
        <f t="shared" si="205"/>
        <v>2.5250632740179068E-4</v>
      </c>
      <c r="AW88" s="5">
        <f t="shared" si="206"/>
        <v>3.865615808994645E-6</v>
      </c>
      <c r="AX88" s="5">
        <f t="shared" si="207"/>
        <v>1.4013388025738659E-3</v>
      </c>
      <c r="AY88" s="5">
        <f t="shared" si="208"/>
        <v>1.571126500041117E-3</v>
      </c>
      <c r="AZ88" s="5">
        <f t="shared" si="209"/>
        <v>8.807429276195104E-4</v>
      </c>
      <c r="BA88" s="5">
        <f t="shared" si="210"/>
        <v>3.2915155867737158E-4</v>
      </c>
      <c r="BB88" s="5">
        <f t="shared" si="211"/>
        <v>9.2257977767050059E-5</v>
      </c>
      <c r="BC88" s="5">
        <f t="shared" si="212"/>
        <v>2.0687210465275928E-5</v>
      </c>
      <c r="BD88" s="5">
        <f t="shared" si="213"/>
        <v>1.8745559975102963E-4</v>
      </c>
      <c r="BE88" s="5">
        <f t="shared" si="214"/>
        <v>2.938826041151652E-4</v>
      </c>
      <c r="BF88" s="5">
        <f t="shared" si="215"/>
        <v>2.3036651109974792E-4</v>
      </c>
      <c r="BG88" s="5">
        <f t="shared" si="216"/>
        <v>1.2038532550790011E-4</v>
      </c>
      <c r="BH88" s="5">
        <f t="shared" si="217"/>
        <v>4.7183377029684063E-5</v>
      </c>
      <c r="BI88" s="5">
        <f t="shared" si="218"/>
        <v>1.4794301936936463E-5</v>
      </c>
      <c r="BJ88" s="8">
        <f t="shared" si="219"/>
        <v>0.47538017719466308</v>
      </c>
      <c r="BK88" s="8">
        <f t="shared" si="220"/>
        <v>0.25291357480742177</v>
      </c>
      <c r="BL88" s="8">
        <f t="shared" si="221"/>
        <v>0.25595452898174542</v>
      </c>
      <c r="BM88" s="8">
        <f t="shared" si="222"/>
        <v>0.50229661997515396</v>
      </c>
      <c r="BN88" s="8">
        <f t="shared" si="223"/>
        <v>0.49634597155047289</v>
      </c>
    </row>
    <row r="89" spans="1:66" x14ac:dyDescent="0.25">
      <c r="A89" t="s">
        <v>24</v>
      </c>
      <c r="B89" t="s">
        <v>293</v>
      </c>
      <c r="C89" t="s">
        <v>184</v>
      </c>
      <c r="D89" s="11">
        <v>44258</v>
      </c>
      <c r="E89">
        <f>VLOOKUP(A89,home!$A$2:$E$405,3,FALSE)</f>
        <v>1.6283185840708001</v>
      </c>
      <c r="F89">
        <f>VLOOKUP(B89,home!$B$2:$E$405,3,FALSE)</f>
        <v>0.9</v>
      </c>
      <c r="G89">
        <f>VLOOKUP(C89,away!$B$2:$E$405,4,FALSE)</f>
        <v>0.83</v>
      </c>
      <c r="H89">
        <f>VLOOKUP(A89,away!$A$2:$E$405,3,FALSE)</f>
        <v>1.4070796460177</v>
      </c>
      <c r="I89">
        <f>VLOOKUP(C89,away!$B$2:$E$405,3,FALSE)</f>
        <v>0.65</v>
      </c>
      <c r="J89">
        <f>VLOOKUP(B89,home!$B$2:$E$405,4,FALSE)</f>
        <v>1</v>
      </c>
      <c r="K89" s="3">
        <f t="shared" si="168"/>
        <v>1.2163539823008875</v>
      </c>
      <c r="L89" s="3">
        <f t="shared" si="169"/>
        <v>0.91460176991150499</v>
      </c>
      <c r="M89" s="5">
        <f t="shared" si="170"/>
        <v>0.11872376910530127</v>
      </c>
      <c r="N89" s="5">
        <f t="shared" si="171"/>
        <v>0.14441012934500427</v>
      </c>
      <c r="O89" s="5">
        <f t="shared" si="172"/>
        <v>0.10858496935427341</v>
      </c>
      <c r="P89" s="5">
        <f t="shared" si="173"/>
        <v>0.13207775989209028</v>
      </c>
      <c r="Q89" s="5">
        <f t="shared" si="174"/>
        <v>8.7826917956691133E-2</v>
      </c>
      <c r="R89" s="5">
        <f t="shared" si="175"/>
        <v>4.9656002578602483E-2</v>
      </c>
      <c r="S89" s="5">
        <f t="shared" si="176"/>
        <v>3.673345023825924E-2</v>
      </c>
      <c r="T89" s="5">
        <f t="shared" si="177"/>
        <v>8.0326654609062256E-2</v>
      </c>
      <c r="U89" s="5">
        <f t="shared" si="178"/>
        <v>6.0399276481626268E-2</v>
      </c>
      <c r="V89" s="5">
        <f t="shared" si="179"/>
        <v>4.5405789488761296E-3</v>
      </c>
      <c r="W89" s="5">
        <f t="shared" si="180"/>
        <v>3.5609540469944856E-2</v>
      </c>
      <c r="X89" s="5">
        <f t="shared" si="181"/>
        <v>3.2568548739546933E-2</v>
      </c>
      <c r="Y89" s="5">
        <f t="shared" si="182"/>
        <v>1.4893626160319366E-2</v>
      </c>
      <c r="Z89" s="5">
        <f t="shared" si="183"/>
        <v>1.5138489281706699E-2</v>
      </c>
      <c r="AA89" s="5">
        <f t="shared" si="184"/>
        <v>1.8413761723823245E-2</v>
      </c>
      <c r="AB89" s="5">
        <f t="shared" si="185"/>
        <v>1.1198826200956035E-2</v>
      </c>
      <c r="AC89" s="5">
        <f t="shared" si="186"/>
        <v>3.1570631385575406E-4</v>
      </c>
      <c r="AD89" s="5">
        <f t="shared" si="187"/>
        <v>1.0828451589630514E-2</v>
      </c>
      <c r="AE89" s="5">
        <f t="shared" si="188"/>
        <v>9.9037209892771181E-3</v>
      </c>
      <c r="AF89" s="5">
        <f t="shared" si="189"/>
        <v>4.5289803727512857E-3</v>
      </c>
      <c r="AG89" s="5">
        <f t="shared" si="190"/>
        <v>1.380737821604265E-3</v>
      </c>
      <c r="AH89" s="5">
        <f t="shared" si="191"/>
        <v>3.461422272708823E-3</v>
      </c>
      <c r="AI89" s="5">
        <f t="shared" si="192"/>
        <v>4.2103147658343653E-3</v>
      </c>
      <c r="AJ89" s="5">
        <f t="shared" si="193"/>
        <v>2.5606165660814304E-3</v>
      </c>
      <c r="AK89" s="5">
        <f t="shared" si="194"/>
        <v>1.038205385766257E-3</v>
      </c>
      <c r="AL89" s="5">
        <f t="shared" si="195"/>
        <v>1.404867215119277E-5</v>
      </c>
      <c r="AM89" s="5">
        <f t="shared" si="196"/>
        <v>2.6342460426398888E-3</v>
      </c>
      <c r="AN89" s="5">
        <f t="shared" si="197"/>
        <v>2.4092860929808206E-3</v>
      </c>
      <c r="AO89" s="5">
        <f t="shared" si="198"/>
        <v>1.1017686624317164E-3</v>
      </c>
      <c r="AP89" s="5">
        <f t="shared" si="199"/>
        <v>3.3589318956435985E-4</v>
      </c>
      <c r="AQ89" s="5">
        <f t="shared" si="200"/>
        <v>7.6802126419196022E-5</v>
      </c>
      <c r="AR89" s="5">
        <f t="shared" si="201"/>
        <v>6.3316458740611883E-4</v>
      </c>
      <c r="AS89" s="5">
        <f t="shared" si="202"/>
        <v>7.7015226734333093E-4</v>
      </c>
      <c r="AT89" s="5">
        <f t="shared" si="203"/>
        <v>4.6838888868055935E-4</v>
      </c>
      <c r="AU89" s="5">
        <f t="shared" si="204"/>
        <v>1.899088966706951E-4</v>
      </c>
      <c r="AV89" s="5">
        <f t="shared" si="205"/>
        <v>5.7749110684941958E-5</v>
      </c>
      <c r="AW89" s="5">
        <f t="shared" si="206"/>
        <v>4.3413499559408085E-7</v>
      </c>
      <c r="AX89" s="5">
        <f t="shared" si="207"/>
        <v>5.3402927738756408E-4</v>
      </c>
      <c r="AY89" s="5">
        <f t="shared" si="208"/>
        <v>4.8842412228322825E-4</v>
      </c>
      <c r="AZ89" s="5">
        <f t="shared" si="209"/>
        <v>2.233567833538569E-4</v>
      </c>
      <c r="BA89" s="5">
        <f t="shared" si="210"/>
        <v>6.8094169792392713E-5</v>
      </c>
      <c r="BB89" s="5">
        <f t="shared" si="211"/>
        <v>1.5569762053194225E-5</v>
      </c>
      <c r="BC89" s="5">
        <f t="shared" si="212"/>
        <v>2.8480263861904857E-6</v>
      </c>
      <c r="BD89" s="5">
        <f t="shared" si="213"/>
        <v>9.6515575381153984E-5</v>
      </c>
      <c r="BE89" s="5">
        <f t="shared" si="214"/>
        <v>1.1739710446892815E-4</v>
      </c>
      <c r="BF89" s="5">
        <f t="shared" si="215"/>
        <v>7.1398217765687057E-5</v>
      </c>
      <c r="BG89" s="5">
        <f t="shared" si="216"/>
        <v>2.8948502169493137E-5</v>
      </c>
      <c r="BH89" s="5">
        <f t="shared" si="217"/>
        <v>8.8029064738772188E-6</v>
      </c>
      <c r="BI89" s="5">
        <f t="shared" si="218"/>
        <v>2.1414900690645626E-6</v>
      </c>
      <c r="BJ89" s="8">
        <f t="shared" si="219"/>
        <v>0.43016762630912431</v>
      </c>
      <c r="BK89" s="8">
        <f t="shared" si="220"/>
        <v>0.29289373729281709</v>
      </c>
      <c r="BL89" s="8">
        <f t="shared" si="221"/>
        <v>0.26196796287678625</v>
      </c>
      <c r="BM89" s="8">
        <f t="shared" si="222"/>
        <v>0.35840027754118392</v>
      </c>
      <c r="BN89" s="8">
        <f t="shared" si="223"/>
        <v>0.64127954823196287</v>
      </c>
    </row>
    <row r="90" spans="1:66" x14ac:dyDescent="0.25">
      <c r="A90" t="s">
        <v>24</v>
      </c>
      <c r="B90" t="s">
        <v>327</v>
      </c>
      <c r="C90" t="s">
        <v>185</v>
      </c>
      <c r="D90" s="11">
        <v>44258</v>
      </c>
      <c r="E90">
        <f>VLOOKUP(A90,home!$A$2:$E$405,3,FALSE)</f>
        <v>1.6283185840708001</v>
      </c>
      <c r="F90">
        <f>VLOOKUP(B90,home!$B$2:$E$405,3,FALSE)</f>
        <v>1.06</v>
      </c>
      <c r="G90">
        <f>VLOOKUP(C90,away!$B$2:$E$405,4,FALSE)</f>
        <v>1.05</v>
      </c>
      <c r="H90">
        <f>VLOOKUP(A90,away!$A$2:$E$405,3,FALSE)</f>
        <v>1.4070796460177</v>
      </c>
      <c r="I90">
        <f>VLOOKUP(C90,away!$B$2:$E$405,3,FALSE)</f>
        <v>0.94</v>
      </c>
      <c r="J90">
        <f>VLOOKUP(B90,home!$B$2:$E$405,4,FALSE)</f>
        <v>0.95</v>
      </c>
      <c r="K90" s="3">
        <f t="shared" si="168"/>
        <v>1.8123185840708007</v>
      </c>
      <c r="L90" s="3">
        <f t="shared" si="169"/>
        <v>1.2565221238938058</v>
      </c>
      <c r="M90" s="5">
        <f t="shared" si="170"/>
        <v>4.6475001738630839E-2</v>
      </c>
      <c r="N90" s="5">
        <f t="shared" si="171"/>
        <v>8.422750934564345E-2</v>
      </c>
      <c r="O90" s="5">
        <f t="shared" si="172"/>
        <v>5.8396867892592741E-2</v>
      </c>
      <c r="P90" s="5">
        <f t="shared" si="173"/>
        <v>0.10583372893327327</v>
      </c>
      <c r="Q90" s="5">
        <f t="shared" si="174"/>
        <v>7.6323540238553353E-2</v>
      </c>
      <c r="R90" s="5">
        <f t="shared" si="175"/>
        <v>3.668847823657332E-2</v>
      </c>
      <c r="S90" s="5">
        <f t="shared" si="176"/>
        <v>6.0251628622378761E-2</v>
      </c>
      <c r="T90" s="5">
        <f t="shared" si="177"/>
        <v>9.5902216883641395E-2</v>
      </c>
      <c r="U90" s="5">
        <f t="shared" si="178"/>
        <v>6.6491210929418954E-2</v>
      </c>
      <c r="V90" s="5">
        <f t="shared" si="179"/>
        <v>1.5245124123742276E-2</v>
      </c>
      <c r="W90" s="5">
        <f t="shared" si="180"/>
        <v>4.6107523458801938E-2</v>
      </c>
      <c r="X90" s="5">
        <f t="shared" si="181"/>
        <v>5.7935123303937283E-2</v>
      </c>
      <c r="Y90" s="5">
        <f t="shared" si="182"/>
        <v>3.6398382090956409E-2</v>
      </c>
      <c r="Z90" s="5">
        <f t="shared" si="183"/>
        <v>1.5366628198750265E-2</v>
      </c>
      <c r="AA90" s="5">
        <f t="shared" si="184"/>
        <v>2.7849225859101517E-2</v>
      </c>
      <c r="AB90" s="5">
        <f t="shared" si="185"/>
        <v>2.52358347882174E-2</v>
      </c>
      <c r="AC90" s="5">
        <f t="shared" si="186"/>
        <v>2.1697798194017038E-3</v>
      </c>
      <c r="AD90" s="5">
        <f t="shared" si="187"/>
        <v>2.089038040746679E-2</v>
      </c>
      <c r="AE90" s="5">
        <f t="shared" si="188"/>
        <v>2.6249225158539717E-2</v>
      </c>
      <c r="AF90" s="5">
        <f t="shared" si="189"/>
        <v>1.6491366073387529E-2</v>
      </c>
      <c r="AG90" s="5">
        <f t="shared" si="190"/>
        <v>6.9072554414810515E-3</v>
      </c>
      <c r="AH90" s="5">
        <f t="shared" si="191"/>
        <v>4.8271270753450311E-3</v>
      </c>
      <c r="AI90" s="5">
        <f t="shared" si="192"/>
        <v>8.7482921063191318E-3</v>
      </c>
      <c r="AJ90" s="5">
        <f t="shared" si="193"/>
        <v>7.9273461815810263E-3</v>
      </c>
      <c r="AK90" s="5">
        <f t="shared" si="194"/>
        <v>4.7889589357473332E-3</v>
      </c>
      <c r="AL90" s="5">
        <f t="shared" si="195"/>
        <v>1.9764250083766544E-4</v>
      </c>
      <c r="AM90" s="5">
        <f t="shared" si="196"/>
        <v>7.5720049281521127E-3</v>
      </c>
      <c r="AN90" s="5">
        <f t="shared" si="197"/>
        <v>9.5143917144560556E-3</v>
      </c>
      <c r="AO90" s="5">
        <f t="shared" si="198"/>
        <v>5.9775218423029778E-3</v>
      </c>
      <c r="AP90" s="5">
        <f t="shared" si="199"/>
        <v>2.5036294803040516E-3</v>
      </c>
      <c r="AQ90" s="5">
        <f t="shared" si="200"/>
        <v>7.8646645800869769E-4</v>
      </c>
      <c r="AR90" s="5">
        <f t="shared" si="201"/>
        <v>1.2130783930035664E-3</v>
      </c>
      <c r="AS90" s="5">
        <f t="shared" si="202"/>
        <v>2.1984845155751057E-3</v>
      </c>
      <c r="AT90" s="5">
        <f t="shared" si="203"/>
        <v>1.9921771721843284E-3</v>
      </c>
      <c r="AU90" s="5">
        <f t="shared" si="204"/>
        <v>1.2034865706370915E-3</v>
      </c>
      <c r="AV90" s="5">
        <f t="shared" si="205"/>
        <v>5.4527526941130936E-4</v>
      </c>
      <c r="AW90" s="5">
        <f t="shared" si="206"/>
        <v>1.2502087189548277E-5</v>
      </c>
      <c r="AX90" s="5">
        <f t="shared" si="207"/>
        <v>2.287147541660962E-3</v>
      </c>
      <c r="AY90" s="5">
        <f t="shared" si="208"/>
        <v>2.8738514867063286E-3</v>
      </c>
      <c r="AZ90" s="5">
        <f t="shared" si="209"/>
        <v>1.8055289869158041E-3</v>
      </c>
      <c r="BA90" s="5">
        <f t="shared" si="210"/>
        <v>7.5622903913042609E-4</v>
      </c>
      <c r="BB90" s="5">
        <f t="shared" si="211"/>
        <v>2.3755462959958366E-4</v>
      </c>
      <c r="BC90" s="5">
        <f t="shared" si="212"/>
        <v>5.9698529545055026E-5</v>
      </c>
      <c r="BD90" s="5">
        <f t="shared" si="213"/>
        <v>2.5404330647108768E-4</v>
      </c>
      <c r="BE90" s="5">
        <f t="shared" si="214"/>
        <v>4.604074054763461E-4</v>
      </c>
      <c r="BF90" s="5">
        <f t="shared" si="215"/>
        <v>4.1720244859430133E-4</v>
      </c>
      <c r="BG90" s="5">
        <f t="shared" si="216"/>
        <v>2.5203458363576514E-4</v>
      </c>
      <c r="BH90" s="5">
        <f t="shared" si="217"/>
        <v>1.1419173993791092E-4</v>
      </c>
      <c r="BI90" s="5">
        <f t="shared" si="218"/>
        <v>4.1390362487371115E-5</v>
      </c>
      <c r="BJ90" s="8">
        <f t="shared" si="219"/>
        <v>0.50180654703919092</v>
      </c>
      <c r="BK90" s="8">
        <f t="shared" si="220"/>
        <v>0.23304675722497081</v>
      </c>
      <c r="BL90" s="8">
        <f t="shared" si="221"/>
        <v>0.24964511377231061</v>
      </c>
      <c r="BM90" s="8">
        <f t="shared" si="222"/>
        <v>0.58905857045043886</v>
      </c>
      <c r="BN90" s="8">
        <f t="shared" si="223"/>
        <v>0.40794512638526698</v>
      </c>
    </row>
    <row r="91" spans="1:66" x14ac:dyDescent="0.25">
      <c r="A91" t="s">
        <v>213</v>
      </c>
      <c r="B91" t="s">
        <v>216</v>
      </c>
      <c r="C91" t="s">
        <v>222</v>
      </c>
      <c r="D91" s="11">
        <v>44258</v>
      </c>
      <c r="E91">
        <f>VLOOKUP(A91,home!$A$2:$E$405,3,FALSE)</f>
        <v>1.2638888888888899</v>
      </c>
      <c r="F91">
        <f>VLOOKUP(B91,home!$B$2:$E$405,3,FALSE)</f>
        <v>0.56999999999999995</v>
      </c>
      <c r="G91">
        <f>VLOOKUP(C91,away!$B$2:$E$405,4,FALSE)</f>
        <v>1.19</v>
      </c>
      <c r="H91">
        <f>VLOOKUP(A91,away!$A$2:$E$405,3,FALSE)</f>
        <v>1.1527777777777799</v>
      </c>
      <c r="I91">
        <f>VLOOKUP(C91,away!$B$2:$E$405,3,FALSE)</f>
        <v>1.19</v>
      </c>
      <c r="J91">
        <f>VLOOKUP(B91,home!$B$2:$E$405,4,FALSE)</f>
        <v>1.3</v>
      </c>
      <c r="K91" s="3">
        <f t="shared" si="168"/>
        <v>0.85729583333333403</v>
      </c>
      <c r="L91" s="3">
        <f t="shared" si="169"/>
        <v>1.7833472222222253</v>
      </c>
      <c r="M91" s="5">
        <f t="shared" si="170"/>
        <v>7.1315395047055932E-2</v>
      </c>
      <c r="N91" s="5">
        <f t="shared" si="171"/>
        <v>6.1138391026361739E-2</v>
      </c>
      <c r="O91" s="5">
        <f t="shared" si="172"/>
        <v>0.12718011165884785</v>
      </c>
      <c r="P91" s="5">
        <f t="shared" si="173"/>
        <v>0.10903097980799843</v>
      </c>
      <c r="Q91" s="5">
        <f t="shared" si="174"/>
        <v>2.6206843941802008E-2</v>
      </c>
      <c r="R91" s="5">
        <f t="shared" si="175"/>
        <v>0.1134031494243594</v>
      </c>
      <c r="S91" s="5">
        <f t="shared" si="176"/>
        <v>4.1673170814128864E-2</v>
      </c>
      <c r="T91" s="5">
        <f t="shared" si="177"/>
        <v>4.6735902346823968E-2</v>
      </c>
      <c r="U91" s="5">
        <f t="shared" si="178"/>
        <v>9.7220047488380798E-2</v>
      </c>
      <c r="V91" s="5">
        <f t="shared" si="179"/>
        <v>7.0791425774858778E-3</v>
      </c>
      <c r="W91" s="5">
        <f t="shared" si="180"/>
        <v>7.4890060387079295E-3</v>
      </c>
      <c r="X91" s="5">
        <f t="shared" si="181"/>
        <v>1.3355498116335258E-2</v>
      </c>
      <c r="Y91" s="5">
        <f t="shared" si="182"/>
        <v>1.1908745233580325E-2</v>
      </c>
      <c r="Z91" s="5">
        <f t="shared" si="183"/>
        <v>6.7412397172394417E-2</v>
      </c>
      <c r="AA91" s="5">
        <f t="shared" si="184"/>
        <v>5.7792367210905561E-2</v>
      </c>
      <c r="AB91" s="5">
        <f t="shared" si="185"/>
        <v>2.4772577804189667E-2</v>
      </c>
      <c r="AC91" s="5">
        <f t="shared" si="186"/>
        <v>6.7643691354661117E-4</v>
      </c>
      <c r="AD91" s="5">
        <f t="shared" si="187"/>
        <v>1.6050734181981211E-3</v>
      </c>
      <c r="AE91" s="5">
        <f t="shared" si="188"/>
        <v>2.8624032218063514E-3</v>
      </c>
      <c r="AF91" s="5">
        <f t="shared" si="189"/>
        <v>2.5523294172441532E-3</v>
      </c>
      <c r="AG91" s="5">
        <f t="shared" si="190"/>
        <v>1.5172298588128103E-3</v>
      </c>
      <c r="AH91" s="5">
        <f t="shared" si="191"/>
        <v>3.0054927810182749E-2</v>
      </c>
      <c r="AI91" s="5">
        <f t="shared" si="192"/>
        <v>2.5765964382803815E-2</v>
      </c>
      <c r="AJ91" s="5">
        <f t="shared" si="193"/>
        <v>1.10445269535964E-2</v>
      </c>
      <c r="AK91" s="5">
        <f t="shared" si="194"/>
        <v>3.1561423128186319E-3</v>
      </c>
      <c r="AL91" s="5">
        <f t="shared" si="195"/>
        <v>4.1366989225045353E-5</v>
      </c>
      <c r="AM91" s="5">
        <f t="shared" si="196"/>
        <v>2.7520455072306836E-4</v>
      </c>
      <c r="AN91" s="5">
        <f t="shared" si="197"/>
        <v>4.9078527107489949E-4</v>
      </c>
      <c r="AO91" s="5">
        <f t="shared" si="198"/>
        <v>4.3762027493950199E-4</v>
      </c>
      <c r="AP91" s="5">
        <f t="shared" si="199"/>
        <v>2.6014296723382904E-4</v>
      </c>
      <c r="AQ91" s="5">
        <f t="shared" si="200"/>
        <v>1.1598130949927414E-4</v>
      </c>
      <c r="AR91" s="5">
        <f t="shared" si="201"/>
        <v>1.0719674404875786E-2</v>
      </c>
      <c r="AS91" s="5">
        <f t="shared" si="202"/>
        <v>9.189932201989999E-3</v>
      </c>
      <c r="AT91" s="5">
        <f t="shared" si="203"/>
        <v>3.9392452926909289E-3</v>
      </c>
      <c r="AU91" s="5">
        <f t="shared" si="204"/>
        <v>1.1256995253006276E-3</v>
      </c>
      <c r="AV91" s="5">
        <f t="shared" si="205"/>
        <v>2.4126437815638499E-4</v>
      </c>
      <c r="AW91" s="5">
        <f t="shared" si="206"/>
        <v>1.7567826553897153E-6</v>
      </c>
      <c r="AX91" s="5">
        <f t="shared" si="207"/>
        <v>3.9321952441543092E-5</v>
      </c>
      <c r="AY91" s="5">
        <f t="shared" si="208"/>
        <v>7.012469465898033E-5</v>
      </c>
      <c r="AZ91" s="5">
        <f t="shared" si="209"/>
        <v>6.2528339714637153E-5</v>
      </c>
      <c r="BA91" s="5">
        <f t="shared" si="210"/>
        <v>3.7169913646755266E-5</v>
      </c>
      <c r="BB91" s="5">
        <f t="shared" si="211"/>
        <v>1.657171556304525E-5</v>
      </c>
      <c r="BC91" s="5">
        <f t="shared" si="212"/>
        <v>5.9106245833627153E-6</v>
      </c>
      <c r="BD91" s="5">
        <f t="shared" si="213"/>
        <v>3.1861502621769854E-3</v>
      </c>
      <c r="BE91" s="5">
        <f t="shared" si="214"/>
        <v>2.7314733441382391E-3</v>
      </c>
      <c r="BF91" s="5">
        <f t="shared" si="215"/>
        <v>1.1708403583953902E-3</v>
      </c>
      <c r="BG91" s="5">
        <f t="shared" si="216"/>
        <v>3.3458552025029188E-4</v>
      </c>
      <c r="BH91" s="5">
        <f t="shared" si="217"/>
        <v>7.1709693101060256E-5</v>
      </c>
      <c r="BI91" s="5">
        <f t="shared" si="218"/>
        <v>1.2295284221030222E-5</v>
      </c>
      <c r="BJ91" s="8">
        <f t="shared" si="219"/>
        <v>0.17718278423375158</v>
      </c>
      <c r="BK91" s="8">
        <f t="shared" si="220"/>
        <v>0.22988661684409972</v>
      </c>
      <c r="BL91" s="8">
        <f t="shared" si="221"/>
        <v>0.52311268531138189</v>
      </c>
      <c r="BM91" s="8">
        <f t="shared" si="222"/>
        <v>0.48925124474319837</v>
      </c>
      <c r="BN91" s="8">
        <f t="shared" si="223"/>
        <v>0.50827487090642531</v>
      </c>
    </row>
    <row r="92" spans="1:66" x14ac:dyDescent="0.25">
      <c r="A92" t="s">
        <v>213</v>
      </c>
      <c r="B92" t="s">
        <v>215</v>
      </c>
      <c r="C92" t="s">
        <v>315</v>
      </c>
      <c r="D92" s="11">
        <v>44258</v>
      </c>
      <c r="E92">
        <f>VLOOKUP(A92,home!$A$2:$E$405,3,FALSE)</f>
        <v>1.2638888888888899</v>
      </c>
      <c r="F92">
        <f>VLOOKUP(B92,home!$B$2:$E$405,3,FALSE)</f>
        <v>0.88</v>
      </c>
      <c r="G92">
        <f>VLOOKUP(C92,away!$B$2:$E$405,4,FALSE)</f>
        <v>0.4</v>
      </c>
      <c r="H92">
        <f>VLOOKUP(A92,away!$A$2:$E$405,3,FALSE)</f>
        <v>1.1527777777777799</v>
      </c>
      <c r="I92">
        <f>VLOOKUP(C92,away!$B$2:$E$405,3,FALSE)</f>
        <v>1.41</v>
      </c>
      <c r="J92">
        <f>VLOOKUP(B92,home!$B$2:$E$405,4,FALSE)</f>
        <v>1.06</v>
      </c>
      <c r="K92" s="3">
        <f t="shared" si="168"/>
        <v>0.44488888888888928</v>
      </c>
      <c r="L92" s="3">
        <f t="shared" si="169"/>
        <v>1.7229416666666699</v>
      </c>
      <c r="M92" s="5">
        <f t="shared" si="170"/>
        <v>0.11442558778979003</v>
      </c>
      <c r="N92" s="5">
        <f t="shared" si="171"/>
        <v>5.0906672612257751E-2</v>
      </c>
      <c r="O92" s="5">
        <f t="shared" si="172"/>
        <v>0.19714861293585417</v>
      </c>
      <c r="P92" s="5">
        <f t="shared" si="173"/>
        <v>8.7709227355017877E-2</v>
      </c>
      <c r="Q92" s="5">
        <f t="shared" si="174"/>
        <v>1.1323906507748898E-2</v>
      </c>
      <c r="R92" s="5">
        <f t="shared" si="175"/>
        <v>0.16983777987636145</v>
      </c>
      <c r="S92" s="5">
        <f t="shared" si="176"/>
        <v>1.6807666693717957E-2</v>
      </c>
      <c r="T92" s="5">
        <f t="shared" si="177"/>
        <v>1.9510430351638432E-2</v>
      </c>
      <c r="U92" s="5">
        <f t="shared" si="178"/>
        <v>7.5558941180550218E-2</v>
      </c>
      <c r="V92" s="5">
        <f t="shared" si="179"/>
        <v>1.4314858219910305E-3</v>
      </c>
      <c r="W92" s="5">
        <f t="shared" si="180"/>
        <v>1.6792933947046896E-3</v>
      </c>
      <c r="X92" s="5">
        <f t="shared" si="181"/>
        <v>2.8933245602948275E-3</v>
      </c>
      <c r="Y92" s="5">
        <f t="shared" si="182"/>
        <v>2.4925147200609908E-3</v>
      </c>
      <c r="Z92" s="5">
        <f t="shared" si="183"/>
        <v>9.7540195841048394E-2</v>
      </c>
      <c r="AA92" s="5">
        <f t="shared" si="184"/>
        <v>4.3394549349728688E-2</v>
      </c>
      <c r="AB92" s="5">
        <f t="shared" si="185"/>
        <v>9.6528764220174309E-3</v>
      </c>
      <c r="AC92" s="5">
        <f t="shared" si="186"/>
        <v>6.8578692625524676E-5</v>
      </c>
      <c r="AD92" s="5">
        <f t="shared" si="187"/>
        <v>1.867747431221551E-4</v>
      </c>
      <c r="AE92" s="5">
        <f t="shared" si="188"/>
        <v>3.2180198720612498E-4</v>
      </c>
      <c r="AF92" s="5">
        <f t="shared" si="189"/>
        <v>2.7722302608678377E-4</v>
      </c>
      <c r="AG92" s="5">
        <f t="shared" si="190"/>
        <v>1.5921303420144697E-4</v>
      </c>
      <c r="AH92" s="5">
        <f t="shared" si="191"/>
        <v>4.2014016897342348E-2</v>
      </c>
      <c r="AI92" s="5">
        <f t="shared" si="192"/>
        <v>1.8691569295217661E-2</v>
      </c>
      <c r="AJ92" s="5">
        <f t="shared" si="193"/>
        <v>4.1578357476695308E-3</v>
      </c>
      <c r="AK92" s="5">
        <f t="shared" si="194"/>
        <v>6.165916419877338E-4</v>
      </c>
      <c r="AL92" s="5">
        <f t="shared" si="195"/>
        <v>2.1026710054580068E-6</v>
      </c>
      <c r="AM92" s="5">
        <f t="shared" si="196"/>
        <v>1.6618801588024665E-5</v>
      </c>
      <c r="AN92" s="5">
        <f t="shared" si="197"/>
        <v>2.8633225706073913E-5</v>
      </c>
      <c r="AO92" s="5">
        <f t="shared" si="198"/>
        <v>2.4666688810032969E-5</v>
      </c>
      <c r="AP92" s="5">
        <f t="shared" si="199"/>
        <v>1.4166421976502099E-5</v>
      </c>
      <c r="AQ92" s="5">
        <f t="shared" si="200"/>
        <v>6.10197967272447E-6</v>
      </c>
      <c r="AR92" s="5">
        <f t="shared" si="201"/>
        <v>1.4477540059293723E-2</v>
      </c>
      <c r="AS92" s="5">
        <f t="shared" si="202"/>
        <v>6.4408967108235699E-3</v>
      </c>
      <c r="AT92" s="5">
        <f t="shared" si="203"/>
        <v>1.4327416905631995E-3</v>
      </c>
      <c r="AU92" s="5">
        <f t="shared" si="204"/>
        <v>2.1247028625981683E-4</v>
      </c>
      <c r="AV92" s="5">
        <f t="shared" si="205"/>
        <v>2.3631417394008538E-5</v>
      </c>
      <c r="AW92" s="5">
        <f t="shared" si="206"/>
        <v>4.4770398346692568E-8</v>
      </c>
      <c r="AX92" s="5">
        <f t="shared" si="207"/>
        <v>1.2322533621935327E-6</v>
      </c>
      <c r="AY92" s="5">
        <f t="shared" si="208"/>
        <v>2.1231006616133325E-6</v>
      </c>
      <c r="AZ92" s="5">
        <f t="shared" si="209"/>
        <v>1.828989296210593E-6</v>
      </c>
      <c r="BA92" s="5">
        <f t="shared" si="210"/>
        <v>1.0504139554428596E-6</v>
      </c>
      <c r="BB92" s="5">
        <f t="shared" si="211"/>
        <v>4.5245049277016263E-7</v>
      </c>
      <c r="BC92" s="5">
        <f t="shared" si="212"/>
        <v>1.5590916121951592E-7</v>
      </c>
      <c r="BD92" s="5">
        <f t="shared" si="213"/>
        <v>4.1573261664988358E-3</v>
      </c>
      <c r="BE92" s="5">
        <f t="shared" si="214"/>
        <v>1.8495482189623729E-3</v>
      </c>
      <c r="BF92" s="5">
        <f t="shared" si="215"/>
        <v>4.1142172604029698E-4</v>
      </c>
      <c r="BG92" s="5">
        <f t="shared" si="216"/>
        <v>6.1012318187605568E-5</v>
      </c>
      <c r="BH92" s="5">
        <f t="shared" si="217"/>
        <v>6.7859256117548033E-6</v>
      </c>
      <c r="BI92" s="5">
        <f t="shared" si="218"/>
        <v>6.0379658109925038E-7</v>
      </c>
      <c r="BJ92" s="8">
        <f t="shared" si="219"/>
        <v>8.9848185172004907E-2</v>
      </c>
      <c r="BK92" s="8">
        <f t="shared" si="220"/>
        <v>0.22044677212480951</v>
      </c>
      <c r="BL92" s="8">
        <f t="shared" si="221"/>
        <v>0.59014675166294528</v>
      </c>
      <c r="BM92" s="8">
        <f t="shared" si="222"/>
        <v>0.36662803939351496</v>
      </c>
      <c r="BN92" s="8">
        <f t="shared" si="223"/>
        <v>0.63135178707703021</v>
      </c>
    </row>
    <row r="93" spans="1:66" x14ac:dyDescent="0.25">
      <c r="A93" t="s">
        <v>40</v>
      </c>
      <c r="B93" t="s">
        <v>335</v>
      </c>
      <c r="C93" t="s">
        <v>42</v>
      </c>
      <c r="D93" s="11">
        <v>44258</v>
      </c>
      <c r="E93">
        <f>VLOOKUP(A93,home!$A$2:$E$405,3,FALSE)</f>
        <v>1.50512820512821</v>
      </c>
      <c r="F93">
        <f>VLOOKUP(B93,home!$B$2:$E$405,3,FALSE)</f>
        <v>0.63</v>
      </c>
      <c r="G93">
        <f>VLOOKUP(C93,away!$B$2:$E$405,4,FALSE)</f>
        <v>1.08</v>
      </c>
      <c r="H93">
        <f>VLOOKUP(A93,away!$A$2:$E$405,3,FALSE)</f>
        <v>1.1769230769230801</v>
      </c>
      <c r="I93">
        <f>VLOOKUP(C93,away!$B$2:$E$405,3,FALSE)</f>
        <v>0.7</v>
      </c>
      <c r="J93">
        <f>VLOOKUP(B93,home!$B$2:$E$405,4,FALSE)</f>
        <v>1.3</v>
      </c>
      <c r="K93" s="3">
        <f t="shared" si="168"/>
        <v>1.0240892307692342</v>
      </c>
      <c r="L93" s="3">
        <f t="shared" si="169"/>
        <v>1.0710000000000028</v>
      </c>
      <c r="M93" s="5">
        <f t="shared" si="170"/>
        <v>0.12305926249139239</v>
      </c>
      <c r="N93" s="5">
        <f t="shared" si="171"/>
        <v>0.12602366546383928</v>
      </c>
      <c r="O93" s="5">
        <f t="shared" si="172"/>
        <v>0.13179647012828158</v>
      </c>
      <c r="P93" s="5">
        <f t="shared" si="173"/>
        <v>0.13497134571177222</v>
      </c>
      <c r="Q93" s="5">
        <f t="shared" si="174"/>
        <v>6.4529739311791234E-2</v>
      </c>
      <c r="R93" s="5">
        <f t="shared" si="175"/>
        <v>7.0577009753694978E-2</v>
      </c>
      <c r="S93" s="5">
        <f t="shared" si="176"/>
        <v>3.7009128354968363E-2</v>
      </c>
      <c r="T93" s="5">
        <f t="shared" si="177"/>
        <v>6.9111350802928601E-2</v>
      </c>
      <c r="U93" s="5">
        <f t="shared" si="178"/>
        <v>7.2277155628654222E-2</v>
      </c>
      <c r="V93" s="5">
        <f t="shared" si="179"/>
        <v>4.5101773248290618E-3</v>
      </c>
      <c r="W93" s="5">
        <f t="shared" si="180"/>
        <v>2.202807036451717E-2</v>
      </c>
      <c r="X93" s="5">
        <f t="shared" si="181"/>
        <v>2.3592063360397951E-2</v>
      </c>
      <c r="Y93" s="5">
        <f t="shared" si="182"/>
        <v>1.2633549929493136E-2</v>
      </c>
      <c r="Z93" s="5">
        <f t="shared" si="183"/>
        <v>2.5195992482069177E-2</v>
      </c>
      <c r="AA93" s="5">
        <f t="shared" si="184"/>
        <v>2.5802944559429629E-2</v>
      </c>
      <c r="AB93" s="5">
        <f t="shared" si="185"/>
        <v>1.3212258822723743E-2</v>
      </c>
      <c r="AC93" s="5">
        <f t="shared" si="186"/>
        <v>3.0917253332184098E-4</v>
      </c>
      <c r="AD93" s="5">
        <f t="shared" si="187"/>
        <v>5.6396774087322356E-3</v>
      </c>
      <c r="AE93" s="5">
        <f t="shared" si="188"/>
        <v>6.0400945047522402E-3</v>
      </c>
      <c r="AF93" s="5">
        <f t="shared" si="189"/>
        <v>3.2344706072948331E-3</v>
      </c>
      <c r="AG93" s="5">
        <f t="shared" si="190"/>
        <v>1.1547060068042587E-3</v>
      </c>
      <c r="AH93" s="5">
        <f t="shared" si="191"/>
        <v>6.7462269870740381E-3</v>
      </c>
      <c r="AI93" s="5">
        <f t="shared" si="192"/>
        <v>6.9087384057872998E-3</v>
      </c>
      <c r="AJ93" s="5">
        <f t="shared" si="193"/>
        <v>3.5375822997842903E-3</v>
      </c>
      <c r="AK93" s="5">
        <f t="shared" si="194"/>
        <v>1.2075999787229843E-3</v>
      </c>
      <c r="AL93" s="5">
        <f t="shared" si="195"/>
        <v>1.3564012016563323E-5</v>
      </c>
      <c r="AM93" s="5">
        <f t="shared" si="196"/>
        <v>1.1551065798590453E-3</v>
      </c>
      <c r="AN93" s="5">
        <f t="shared" si="197"/>
        <v>1.2371191470290407E-3</v>
      </c>
      <c r="AO93" s="5">
        <f t="shared" si="198"/>
        <v>6.6247730323405307E-4</v>
      </c>
      <c r="AP93" s="5">
        <f t="shared" si="199"/>
        <v>2.365043972545576E-4</v>
      </c>
      <c r="AQ93" s="5">
        <f t="shared" si="200"/>
        <v>6.3324052364907948E-5</v>
      </c>
      <c r="AR93" s="5">
        <f t="shared" si="201"/>
        <v>1.4450418206312632E-3</v>
      </c>
      <c r="AS93" s="5">
        <f t="shared" si="202"/>
        <v>1.4798517665196439E-3</v>
      </c>
      <c r="AT93" s="5">
        <f t="shared" si="203"/>
        <v>7.577501286137972E-4</v>
      </c>
      <c r="AU93" s="5">
        <f t="shared" si="204"/>
        <v>2.5866791544246399E-4</v>
      </c>
      <c r="AV93" s="5">
        <f t="shared" si="205"/>
        <v>6.6224756637538534E-5</v>
      </c>
      <c r="AW93" s="5">
        <f t="shared" si="206"/>
        <v>4.1325006930756344E-7</v>
      </c>
      <c r="AX93" s="5">
        <f t="shared" si="207"/>
        <v>1.9715536813738835E-4</v>
      </c>
      <c r="AY93" s="5">
        <f t="shared" si="208"/>
        <v>2.1115339927514347E-4</v>
      </c>
      <c r="AZ93" s="5">
        <f t="shared" si="209"/>
        <v>1.1307264531183963E-4</v>
      </c>
      <c r="BA93" s="5">
        <f t="shared" si="210"/>
        <v>4.036693437632686E-5</v>
      </c>
      <c r="BB93" s="5">
        <f t="shared" si="211"/>
        <v>1.0808246679261541E-5</v>
      </c>
      <c r="BC93" s="5">
        <f t="shared" si="212"/>
        <v>2.315126438697829E-6</v>
      </c>
      <c r="BD93" s="5">
        <f t="shared" si="213"/>
        <v>2.5793996498268105E-4</v>
      </c>
      <c r="BE93" s="5">
        <f t="shared" si="214"/>
        <v>2.6415354032375703E-4</v>
      </c>
      <c r="BF93" s="5">
        <f t="shared" si="215"/>
        <v>1.3525839795756311E-4</v>
      </c>
      <c r="BG93" s="5">
        <f t="shared" si="216"/>
        <v>4.6172222906479927E-5</v>
      </c>
      <c r="BH93" s="5">
        <f t="shared" si="217"/>
        <v>1.1821119059800656E-5</v>
      </c>
      <c r="BI93" s="5">
        <f t="shared" si="218"/>
        <v>2.4211761449565586E-6</v>
      </c>
      <c r="BJ93" s="8">
        <f t="shared" si="219"/>
        <v>0.33791679096051119</v>
      </c>
      <c r="BK93" s="8">
        <f t="shared" si="220"/>
        <v>0.3000838038275756</v>
      </c>
      <c r="BL93" s="8">
        <f t="shared" si="221"/>
        <v>0.33679128937337283</v>
      </c>
      <c r="BM93" s="8">
        <f t="shared" si="222"/>
        <v>0.34881964363355139</v>
      </c>
      <c r="BN93" s="8">
        <f t="shared" si="223"/>
        <v>0.65095749286077165</v>
      </c>
    </row>
    <row r="94" spans="1:66" x14ac:dyDescent="0.25">
      <c r="A94" t="s">
        <v>40</v>
      </c>
      <c r="B94" t="s">
        <v>234</v>
      </c>
      <c r="C94" t="s">
        <v>232</v>
      </c>
      <c r="D94" s="11">
        <v>44258</v>
      </c>
      <c r="E94">
        <f>VLOOKUP(A94,home!$A$2:$E$405,3,FALSE)</f>
        <v>1.50512820512821</v>
      </c>
      <c r="F94">
        <f>VLOOKUP(B94,home!$B$2:$E$405,3,FALSE)</f>
        <v>0.91</v>
      </c>
      <c r="G94">
        <f>VLOOKUP(C94,away!$B$2:$E$405,4,FALSE)</f>
        <v>1.07</v>
      </c>
      <c r="H94">
        <f>VLOOKUP(A94,away!$A$2:$E$405,3,FALSE)</f>
        <v>1.1769230769230801</v>
      </c>
      <c r="I94">
        <f>VLOOKUP(C94,away!$B$2:$E$405,3,FALSE)</f>
        <v>0.78</v>
      </c>
      <c r="J94">
        <f>VLOOKUP(B94,home!$B$2:$E$405,4,FALSE)</f>
        <v>1.25</v>
      </c>
      <c r="K94" s="3">
        <f t="shared" si="168"/>
        <v>1.4655433333333383</v>
      </c>
      <c r="L94" s="3">
        <f t="shared" si="169"/>
        <v>1.1475000000000031</v>
      </c>
      <c r="M94" s="5">
        <f t="shared" si="170"/>
        <v>7.331109382365919E-2</v>
      </c>
      <c r="N94" s="5">
        <f t="shared" si="171"/>
        <v>0.1074405848126386</v>
      </c>
      <c r="O94" s="5">
        <f t="shared" si="172"/>
        <v>8.4124480162649132E-2</v>
      </c>
      <c r="P94" s="5">
        <f t="shared" si="173"/>
        <v>0.12328807107250311</v>
      </c>
      <c r="Q94" s="5">
        <f t="shared" si="174"/>
        <v>7.8729416400798835E-2</v>
      </c>
      <c r="R94" s="5">
        <f t="shared" si="175"/>
        <v>4.8266420493320084E-2</v>
      </c>
      <c r="S94" s="5">
        <f t="shared" si="176"/>
        <v>5.1833725552302465E-2</v>
      </c>
      <c r="T94" s="5">
        <f t="shared" si="177"/>
        <v>9.0342005319916888E-2</v>
      </c>
      <c r="U94" s="5">
        <f t="shared" si="178"/>
        <v>7.0736530777848861E-2</v>
      </c>
      <c r="V94" s="5">
        <f t="shared" si="179"/>
        <v>9.6854827929383873E-3</v>
      </c>
      <c r="W94" s="5">
        <f t="shared" si="180"/>
        <v>3.8460457114471699E-2</v>
      </c>
      <c r="X94" s="5">
        <f t="shared" si="181"/>
        <v>4.4133374538856393E-2</v>
      </c>
      <c r="Y94" s="5">
        <f t="shared" si="182"/>
        <v>2.5321523641668928E-2</v>
      </c>
      <c r="Z94" s="5">
        <f t="shared" si="183"/>
        <v>1.8461905838694975E-2</v>
      </c>
      <c r="AA94" s="5">
        <f t="shared" si="184"/>
        <v>2.7056723022527256E-2</v>
      </c>
      <c r="AB94" s="5">
        <f t="shared" si="185"/>
        <v>1.9826400023755738E-2</v>
      </c>
      <c r="AC94" s="5">
        <f t="shared" si="186"/>
        <v>1.0180114194411403E-3</v>
      </c>
      <c r="AD94" s="5">
        <f t="shared" si="187"/>
        <v>1.4091366630266694E-2</v>
      </c>
      <c r="AE94" s="5">
        <f t="shared" si="188"/>
        <v>1.6169843208231071E-2</v>
      </c>
      <c r="AF94" s="5">
        <f t="shared" si="189"/>
        <v>9.277447540722605E-3</v>
      </c>
      <c r="AG94" s="5">
        <f t="shared" si="190"/>
        <v>3.5486236843264045E-3</v>
      </c>
      <c r="AH94" s="5">
        <f t="shared" si="191"/>
        <v>5.2962592374756375E-3</v>
      </c>
      <c r="AI94" s="5">
        <f t="shared" si="192"/>
        <v>7.7618974170875306E-3</v>
      </c>
      <c r="AJ94" s="5">
        <f t="shared" si="193"/>
        <v>5.6876985068149456E-3</v>
      </c>
      <c r="AK94" s="5">
        <f t="shared" si="194"/>
        <v>2.7785228762242085E-3</v>
      </c>
      <c r="AL94" s="5">
        <f t="shared" si="195"/>
        <v>6.8480039069980224E-5</v>
      </c>
      <c r="AM94" s="5">
        <f t="shared" si="196"/>
        <v>4.1303016845086462E-3</v>
      </c>
      <c r="AN94" s="5">
        <f t="shared" si="197"/>
        <v>4.7395211829736831E-3</v>
      </c>
      <c r="AO94" s="5">
        <f t="shared" si="198"/>
        <v>2.7193002787311584E-3</v>
      </c>
      <c r="AP94" s="5">
        <f t="shared" si="199"/>
        <v>1.0401323566146706E-3</v>
      </c>
      <c r="AQ94" s="5">
        <f t="shared" si="200"/>
        <v>2.9838796980383457E-4</v>
      </c>
      <c r="AR94" s="5">
        <f t="shared" si="201"/>
        <v>1.2154914950006622E-3</v>
      </c>
      <c r="AS94" s="5">
        <f t="shared" si="202"/>
        <v>1.7813554572215931E-3</v>
      </c>
      <c r="AT94" s="5">
        <f t="shared" si="203"/>
        <v>1.3053268073140334E-3</v>
      </c>
      <c r="AU94" s="5">
        <f t="shared" si="204"/>
        <v>6.376710000934576E-4</v>
      </c>
      <c r="AV94" s="5">
        <f t="shared" si="205"/>
        <v>2.3363362076174237E-4</v>
      </c>
      <c r="AW94" s="5">
        <f t="shared" si="206"/>
        <v>3.198989813122641E-6</v>
      </c>
      <c r="AX94" s="5">
        <f t="shared" si="207"/>
        <v>1.0088560163978495E-3</v>
      </c>
      <c r="AY94" s="5">
        <f t="shared" si="208"/>
        <v>1.1576622788165352E-3</v>
      </c>
      <c r="AZ94" s="5">
        <f t="shared" si="209"/>
        <v>6.6420873247098903E-4</v>
      </c>
      <c r="BA94" s="5">
        <f t="shared" si="210"/>
        <v>2.5405984017015388E-4</v>
      </c>
      <c r="BB94" s="5">
        <f t="shared" si="211"/>
        <v>7.2883416648813121E-5</v>
      </c>
      <c r="BC94" s="5">
        <f t="shared" si="212"/>
        <v>1.6726744120902658E-5</v>
      </c>
      <c r="BD94" s="5">
        <f t="shared" si="213"/>
        <v>2.324627484188772E-4</v>
      </c>
      <c r="BE94" s="5">
        <f t="shared" si="214"/>
        <v>3.4068423119363049E-4</v>
      </c>
      <c r="BF94" s="5">
        <f t="shared" si="215"/>
        <v>2.4964375189880951E-4</v>
      </c>
      <c r="BG94" s="5">
        <f t="shared" si="216"/>
        <v>1.2195457876787407E-4</v>
      </c>
      <c r="BH94" s="5">
        <f t="shared" si="217"/>
        <v>4.4682429970683336E-5</v>
      </c>
      <c r="BI94" s="5">
        <f t="shared" si="218"/>
        <v>1.3096807472133748E-5</v>
      </c>
      <c r="BJ94" s="8">
        <f t="shared" si="219"/>
        <v>0.44361668339315535</v>
      </c>
      <c r="BK94" s="8">
        <f t="shared" si="220"/>
        <v>0.26036252697873086</v>
      </c>
      <c r="BL94" s="8">
        <f t="shared" si="221"/>
        <v>0.27771093544581682</v>
      </c>
      <c r="BM94" s="8">
        <f t="shared" si="222"/>
        <v>0.48383752160182553</v>
      </c>
      <c r="BN94" s="8">
        <f t="shared" si="223"/>
        <v>0.51516006676556891</v>
      </c>
    </row>
    <row r="95" spans="1:66" x14ac:dyDescent="0.25">
      <c r="A95" t="s">
        <v>40</v>
      </c>
      <c r="B95" t="s">
        <v>235</v>
      </c>
      <c r="C95" t="s">
        <v>317</v>
      </c>
      <c r="D95" s="11">
        <v>44258</v>
      </c>
      <c r="E95">
        <f>VLOOKUP(A95,home!$A$2:$E$405,3,FALSE)</f>
        <v>1.50512820512821</v>
      </c>
      <c r="F95">
        <f>VLOOKUP(B95,home!$B$2:$E$405,3,FALSE)</f>
        <v>0.63</v>
      </c>
      <c r="G95">
        <f>VLOOKUP(C95,away!$B$2:$E$405,4,FALSE)</f>
        <v>1.01</v>
      </c>
      <c r="H95">
        <f>VLOOKUP(A95,away!$A$2:$E$405,3,FALSE)</f>
        <v>1.1769230769230801</v>
      </c>
      <c r="I95">
        <f>VLOOKUP(C95,away!$B$2:$E$405,3,FALSE)</f>
        <v>0.91</v>
      </c>
      <c r="J95">
        <f>VLOOKUP(B95,home!$B$2:$E$405,4,FALSE)</f>
        <v>0.66</v>
      </c>
      <c r="K95" s="3">
        <f t="shared" si="168"/>
        <v>0.95771307692308005</v>
      </c>
      <c r="L95" s="3">
        <f t="shared" si="169"/>
        <v>0.70686000000000193</v>
      </c>
      <c r="M95" s="5">
        <f t="shared" si="170"/>
        <v>0.18927144508352378</v>
      </c>
      <c r="N95" s="5">
        <f t="shared" si="171"/>
        <v>0.18126773804461932</v>
      </c>
      <c r="O95" s="5">
        <f t="shared" si="172"/>
        <v>0.13378841367173996</v>
      </c>
      <c r="P95" s="5">
        <f t="shared" si="173"/>
        <v>0.12813091331421997</v>
      </c>
      <c r="Q95" s="5">
        <f t="shared" si="174"/>
        <v>8.6801241574799598E-2</v>
      </c>
      <c r="R95" s="5">
        <f t="shared" si="175"/>
        <v>4.7284839044003178E-2</v>
      </c>
      <c r="S95" s="5">
        <f t="shared" si="176"/>
        <v>2.1685166163722212E-2</v>
      </c>
      <c r="T95" s="5">
        <f t="shared" si="177"/>
        <v>6.1356325619563015E-2</v>
      </c>
      <c r="U95" s="5">
        <f t="shared" si="178"/>
        <v>4.5285308692644875E-2</v>
      </c>
      <c r="V95" s="5">
        <f t="shared" si="179"/>
        <v>1.6311318526927782E-3</v>
      </c>
      <c r="W95" s="5">
        <f t="shared" si="180"/>
        <v>2.7710228049781641E-2</v>
      </c>
      <c r="X95" s="5">
        <f t="shared" si="181"/>
        <v>1.9587251799268703E-2</v>
      </c>
      <c r="Y95" s="5">
        <f t="shared" si="182"/>
        <v>6.9227224034155562E-3</v>
      </c>
      <c r="Z95" s="5">
        <f t="shared" si="183"/>
        <v>1.1141253775548064E-2</v>
      </c>
      <c r="AA95" s="5">
        <f t="shared" si="184"/>
        <v>1.0670124434161017E-2</v>
      </c>
      <c r="AB95" s="5">
        <f t="shared" si="185"/>
        <v>5.1094588514962432E-3</v>
      </c>
      <c r="AC95" s="5">
        <f t="shared" si="186"/>
        <v>6.9014112882034381E-5</v>
      </c>
      <c r="AD95" s="5">
        <f t="shared" si="187"/>
        <v>6.6346119419491527E-3</v>
      </c>
      <c r="AE95" s="5">
        <f t="shared" si="188"/>
        <v>4.6897417972861909E-3</v>
      </c>
      <c r="AF95" s="5">
        <f t="shared" si="189"/>
        <v>1.6574954434148627E-3</v>
      </c>
      <c r="AG95" s="5">
        <f t="shared" si="190"/>
        <v>3.9053907637741115E-4</v>
      </c>
      <c r="AH95" s="5">
        <f t="shared" si="191"/>
        <v>1.9688266609459806E-3</v>
      </c>
      <c r="AI95" s="5">
        <f t="shared" si="192"/>
        <v>1.8855710393827689E-3</v>
      </c>
      <c r="AJ95" s="5">
        <f t="shared" si="193"/>
        <v>9.0291802094216082E-4</v>
      </c>
      <c r="AK95" s="5">
        <f t="shared" si="194"/>
        <v>2.8824546534860499E-4</v>
      </c>
      <c r="AL95" s="5">
        <f t="shared" si="195"/>
        <v>1.8688167803111513E-6</v>
      </c>
      <c r="AM95" s="5">
        <f t="shared" si="196"/>
        <v>1.2708109234229473E-3</v>
      </c>
      <c r="AN95" s="5">
        <f t="shared" si="197"/>
        <v>8.98285409330747E-4</v>
      </c>
      <c r="AO95" s="5">
        <f t="shared" si="198"/>
        <v>3.1748101221976675E-4</v>
      </c>
      <c r="AP95" s="5">
        <f t="shared" si="199"/>
        <v>7.4804876099221663E-5</v>
      </c>
      <c r="AQ95" s="5">
        <f t="shared" si="200"/>
        <v>1.3219143679873988E-5</v>
      </c>
      <c r="AR95" s="5">
        <f t="shared" si="201"/>
        <v>2.7833696271125605E-4</v>
      </c>
      <c r="AS95" s="5">
        <f t="shared" si="202"/>
        <v>2.6656694897962165E-4</v>
      </c>
      <c r="AT95" s="5">
        <f t="shared" si="203"/>
        <v>1.2764732645663553E-4</v>
      </c>
      <c r="AU95" s="5">
        <f t="shared" si="204"/>
        <v>4.074983792726311E-5</v>
      </c>
      <c r="AV95" s="5">
        <f t="shared" si="205"/>
        <v>9.7566631663589934E-6</v>
      </c>
      <c r="AW95" s="5">
        <f t="shared" si="206"/>
        <v>3.5142531929405391E-8</v>
      </c>
      <c r="AX95" s="5">
        <f t="shared" si="207"/>
        <v>2.0284537327647519E-4</v>
      </c>
      <c r="AY95" s="5">
        <f t="shared" si="208"/>
        <v>1.4338328055420963E-4</v>
      </c>
      <c r="AZ95" s="5">
        <f t="shared" si="209"/>
        <v>5.0675952846274442E-5</v>
      </c>
      <c r="BA95" s="5">
        <f t="shared" si="210"/>
        <v>1.194026800963922E-5</v>
      </c>
      <c r="BB95" s="5">
        <f t="shared" si="211"/>
        <v>2.1100244613234E-6</v>
      </c>
      <c r="BC95" s="5">
        <f t="shared" si="212"/>
        <v>2.9829837814621261E-7</v>
      </c>
      <c r="BD95" s="5">
        <f t="shared" si="213"/>
        <v>3.2790877577013157E-5</v>
      </c>
      <c r="BE95" s="5">
        <f t="shared" si="214"/>
        <v>3.1404252259289303E-5</v>
      </c>
      <c r="BF95" s="5">
        <f t="shared" si="215"/>
        <v>1.503813152985627E-5</v>
      </c>
      <c r="BG95" s="5">
        <f t="shared" si="216"/>
        <v>4.8007384062108784E-6</v>
      </c>
      <c r="BH95" s="5">
        <f t="shared" si="217"/>
        <v>1.1494324876287559E-6</v>
      </c>
      <c r="BI95" s="5">
        <f t="shared" si="218"/>
        <v>2.2016530488845726E-7</v>
      </c>
      <c r="BJ95" s="8">
        <f t="shared" si="219"/>
        <v>0.40000375031275409</v>
      </c>
      <c r="BK95" s="8">
        <f t="shared" si="220"/>
        <v>0.3409329226243753</v>
      </c>
      <c r="BL95" s="8">
        <f t="shared" si="221"/>
        <v>0.24799216721747086</v>
      </c>
      <c r="BM95" s="8">
        <f t="shared" si="222"/>
        <v>0.23338215505922016</v>
      </c>
      <c r="BN95" s="8">
        <f t="shared" si="223"/>
        <v>0.76654459073290582</v>
      </c>
    </row>
    <row r="96" spans="1:66" x14ac:dyDescent="0.25">
      <c r="A96" t="s">
        <v>40</v>
      </c>
      <c r="B96" t="s">
        <v>333</v>
      </c>
      <c r="C96" t="s">
        <v>321</v>
      </c>
      <c r="D96" s="11">
        <v>44258</v>
      </c>
      <c r="E96">
        <f>VLOOKUP(A96,home!$A$2:$E$405,3,FALSE)</f>
        <v>1.50512820512821</v>
      </c>
      <c r="F96">
        <f>VLOOKUP(B96,home!$B$2:$E$405,3,FALSE)</f>
        <v>0.92</v>
      </c>
      <c r="G96">
        <f>VLOOKUP(C96,away!$B$2:$E$405,4,FALSE)</f>
        <v>0.63</v>
      </c>
      <c r="H96">
        <f>VLOOKUP(A96,away!$A$2:$E$405,3,FALSE)</f>
        <v>1.1769230769230801</v>
      </c>
      <c r="I96">
        <f>VLOOKUP(C96,away!$B$2:$E$405,3,FALSE)</f>
        <v>1.08</v>
      </c>
      <c r="J96">
        <f>VLOOKUP(B96,home!$B$2:$E$405,4,FALSE)</f>
        <v>1.04</v>
      </c>
      <c r="K96" s="3">
        <f t="shared" si="168"/>
        <v>0.87237230769231056</v>
      </c>
      <c r="L96" s="3">
        <f t="shared" si="169"/>
        <v>1.3219200000000038</v>
      </c>
      <c r="M96" s="5">
        <f t="shared" si="170"/>
        <v>0.11143739699462915</v>
      </c>
      <c r="N96" s="5">
        <f t="shared" si="171"/>
        <v>9.7214899179428785E-2</v>
      </c>
      <c r="O96" s="5">
        <f t="shared" si="172"/>
        <v>0.14731132383514056</v>
      </c>
      <c r="P96" s="5">
        <f t="shared" si="173"/>
        <v>0.12851031952327086</v>
      </c>
      <c r="Q96" s="5">
        <f t="shared" si="174"/>
        <v>4.2403792969616792E-2</v>
      </c>
      <c r="R96" s="5">
        <f t="shared" si="175"/>
        <v>9.7366892602074803E-2</v>
      </c>
      <c r="S96" s="5">
        <f t="shared" si="176"/>
        <v>3.7049730766703766E-2</v>
      </c>
      <c r="T96" s="5">
        <f t="shared" si="177"/>
        <v>5.6054422002395986E-2</v>
      </c>
      <c r="U96" s="5">
        <f t="shared" si="178"/>
        <v>8.4940180792101361E-2</v>
      </c>
      <c r="V96" s="5">
        <f t="shared" si="179"/>
        <v>4.7473318527688551E-3</v>
      </c>
      <c r="W96" s="5">
        <f t="shared" si="180"/>
        <v>1.2330631575937194E-2</v>
      </c>
      <c r="X96" s="5">
        <f t="shared" si="181"/>
        <v>1.6300108492862942E-2</v>
      </c>
      <c r="Y96" s="5">
        <f t="shared" si="182"/>
        <v>1.0773719709442721E-2</v>
      </c>
      <c r="Z96" s="5">
        <f t="shared" si="183"/>
        <v>4.2903747556178373E-2</v>
      </c>
      <c r="AA96" s="5">
        <f t="shared" si="184"/>
        <v>3.742804126423166E-2</v>
      </c>
      <c r="AB96" s="5">
        <f t="shared" si="185"/>
        <v>1.6325593365040397E-2</v>
      </c>
      <c r="AC96" s="5">
        <f t="shared" si="186"/>
        <v>3.4216584251320169E-4</v>
      </c>
      <c r="AD96" s="5">
        <f t="shared" si="187"/>
        <v>2.6892253808009996E-3</v>
      </c>
      <c r="AE96" s="5">
        <f t="shared" si="188"/>
        <v>3.5549408153884676E-3</v>
      </c>
      <c r="AF96" s="5">
        <f t="shared" si="189"/>
        <v>2.3496736813391683E-3</v>
      </c>
      <c r="AG96" s="5">
        <f t="shared" si="190"/>
        <v>1.0353602109452944E-3</v>
      </c>
      <c r="AH96" s="5">
        <f t="shared" si="191"/>
        <v>1.4178830492365862E-2</v>
      </c>
      <c r="AI96" s="5">
        <f t="shared" si="192"/>
        <v>1.2369219077003307E-2</v>
      </c>
      <c r="AJ96" s="5">
        <f t="shared" si="193"/>
        <v>5.3952820952785632E-3</v>
      </c>
      <c r="AK96" s="5">
        <f t="shared" si="194"/>
        <v>1.568898230703055E-3</v>
      </c>
      <c r="AL96" s="5">
        <f t="shared" si="195"/>
        <v>1.5783513591380821E-5</v>
      </c>
      <c r="AM96" s="5">
        <f t="shared" si="196"/>
        <v>4.6920115027082035E-4</v>
      </c>
      <c r="AN96" s="5">
        <f t="shared" si="197"/>
        <v>6.2024638456600455E-4</v>
      </c>
      <c r="AO96" s="5">
        <f t="shared" si="198"/>
        <v>4.0995805034274764E-4</v>
      </c>
      <c r="AP96" s="5">
        <f t="shared" si="199"/>
        <v>1.8064391530302887E-4</v>
      </c>
      <c r="AQ96" s="5">
        <f t="shared" si="200"/>
        <v>5.9699201129345118E-5</v>
      </c>
      <c r="AR96" s="5">
        <f t="shared" si="201"/>
        <v>3.7486559208936661E-3</v>
      </c>
      <c r="AS96" s="5">
        <f t="shared" si="202"/>
        <v>3.2702236164544509E-3</v>
      </c>
      <c r="AT96" s="5">
        <f t="shared" si="203"/>
        <v>1.4264262614781314E-3</v>
      </c>
      <c r="AU96" s="5">
        <f t="shared" si="204"/>
        <v>4.1479158982619762E-4</v>
      </c>
      <c r="AV96" s="5">
        <f t="shared" si="205"/>
        <v>9.0463174107010551E-5</v>
      </c>
      <c r="AW96" s="5">
        <f t="shared" si="206"/>
        <v>5.0560135843355977E-7</v>
      </c>
      <c r="AX96" s="5">
        <f t="shared" si="207"/>
        <v>6.8219681705606995E-5</v>
      </c>
      <c r="AY96" s="5">
        <f t="shared" si="208"/>
        <v>9.0180961640276246E-5</v>
      </c>
      <c r="AZ96" s="5">
        <f t="shared" si="209"/>
        <v>5.9606008405757161E-5</v>
      </c>
      <c r="BA96" s="5">
        <f t="shared" si="210"/>
        <v>2.6264791543912915E-5</v>
      </c>
      <c r="BB96" s="5">
        <f t="shared" si="211"/>
        <v>8.6799883094323609E-6</v>
      </c>
      <c r="BC96" s="5">
        <f t="shared" si="212"/>
        <v>2.2948500292009714E-6</v>
      </c>
      <c r="BD96" s="5">
        <f t="shared" si="213"/>
        <v>8.2590387249129526E-4</v>
      </c>
      <c r="BE96" s="5">
        <f t="shared" si="214"/>
        <v>7.2049566717724708E-4</v>
      </c>
      <c r="BF96" s="5">
        <f t="shared" si="215"/>
        <v>3.1427023392886295E-4</v>
      </c>
      <c r="BG96" s="5">
        <f t="shared" si="216"/>
        <v>9.1386883070508165E-5</v>
      </c>
      <c r="BH96" s="5">
        <f t="shared" si="217"/>
        <v>1.9930846519256633E-5</v>
      </c>
      <c r="BI96" s="5">
        <f t="shared" si="218"/>
        <v>3.4774237144530345E-6</v>
      </c>
      <c r="BJ96" s="8">
        <f t="shared" si="219"/>
        <v>0.2467017690014045</v>
      </c>
      <c r="BK96" s="8">
        <f t="shared" si="220"/>
        <v>0.28219290945511749</v>
      </c>
      <c r="BL96" s="8">
        <f t="shared" si="221"/>
        <v>0.42781028724360076</v>
      </c>
      <c r="BM96" s="8">
        <f t="shared" si="222"/>
        <v>0.37527441279185841</v>
      </c>
      <c r="BN96" s="8">
        <f t="shared" si="223"/>
        <v>0.6242446251041609</v>
      </c>
    </row>
    <row r="97" spans="1:66" x14ac:dyDescent="0.25">
      <c r="A97" t="s">
        <v>40</v>
      </c>
      <c r="B97" t="s">
        <v>237</v>
      </c>
      <c r="C97" t="s">
        <v>319</v>
      </c>
      <c r="D97" s="11">
        <v>44258</v>
      </c>
      <c r="E97">
        <f>VLOOKUP(A97,home!$A$2:$E$405,3,FALSE)</f>
        <v>1.50512820512821</v>
      </c>
      <c r="F97">
        <f>VLOOKUP(B97,home!$B$2:$E$405,3,FALSE)</f>
        <v>0.7</v>
      </c>
      <c r="G97">
        <f>VLOOKUP(C97,away!$B$2:$E$405,4,FALSE)</f>
        <v>1.22</v>
      </c>
      <c r="H97">
        <f>VLOOKUP(A97,away!$A$2:$E$405,3,FALSE)</f>
        <v>1.1769230769230801</v>
      </c>
      <c r="I97">
        <f>VLOOKUP(C97,away!$B$2:$E$405,3,FALSE)</f>
        <v>0.73</v>
      </c>
      <c r="J97">
        <f>VLOOKUP(B97,home!$B$2:$E$405,4,FALSE)</f>
        <v>1.0900000000000001</v>
      </c>
      <c r="K97" s="3">
        <f t="shared" si="168"/>
        <v>1.2853794871794912</v>
      </c>
      <c r="L97" s="3">
        <f t="shared" si="169"/>
        <v>0.93647769230769484</v>
      </c>
      <c r="M97" s="5">
        <f t="shared" si="170"/>
        <v>0.1084075894027173</v>
      </c>
      <c r="N97" s="5">
        <f t="shared" si="171"/>
        <v>0.1393448916728296</v>
      </c>
      <c r="O97" s="5">
        <f t="shared" si="172"/>
        <v>0.10152128915249682</v>
      </c>
      <c r="P97" s="5">
        <f t="shared" si="173"/>
        <v>0.13049338258863719</v>
      </c>
      <c r="Q97" s="5">
        <f t="shared" si="174"/>
        <v>8.9555532699751764E-2</v>
      </c>
      <c r="R97" s="5">
        <f t="shared" si="175"/>
        <v>4.7536211292816211E-2</v>
      </c>
      <c r="S97" s="5">
        <f t="shared" si="176"/>
        <v>3.9269674275677631E-2</v>
      </c>
      <c r="T97" s="5">
        <f t="shared" si="177"/>
        <v>8.3866758596049834E-2</v>
      </c>
      <c r="U97" s="5">
        <f t="shared" si="178"/>
        <v>6.1102070894016029E-2</v>
      </c>
      <c r="V97" s="5">
        <f t="shared" si="179"/>
        <v>5.2522282471393934E-3</v>
      </c>
      <c r="W97" s="5">
        <f t="shared" si="180"/>
        <v>3.8370948231897711E-2</v>
      </c>
      <c r="X97" s="5">
        <f t="shared" si="181"/>
        <v>3.593353705186559E-2</v>
      </c>
      <c r="Y97" s="5">
        <f t="shared" si="182"/>
        <v>1.6825477927392064E-2</v>
      </c>
      <c r="Z97" s="5">
        <f t="shared" si="183"/>
        <v>1.4838867150849172E-2</v>
      </c>
      <c r="AA97" s="5">
        <f t="shared" si="184"/>
        <v>1.9073575448683103E-2</v>
      </c>
      <c r="AB97" s="5">
        <f t="shared" si="185"/>
        <v>1.2258391314453814E-2</v>
      </c>
      <c r="AC97" s="5">
        <f t="shared" si="186"/>
        <v>3.951412868514238E-4</v>
      </c>
      <c r="AD97" s="5">
        <f t="shared" si="187"/>
        <v>1.2330307440226864E-2</v>
      </c>
      <c r="AE97" s="5">
        <f t="shared" si="188"/>
        <v>1.1547057857068053E-2</v>
      </c>
      <c r="AF97" s="5">
        <f t="shared" si="189"/>
        <v>5.406781047465262E-3</v>
      </c>
      <c r="AG97" s="5">
        <f t="shared" si="190"/>
        <v>1.687776612714417E-3</v>
      </c>
      <c r="AH97" s="5">
        <f t="shared" si="191"/>
        <v>3.4740670164719223E-3</v>
      </c>
      <c r="AI97" s="5">
        <f t="shared" si="192"/>
        <v>4.4654944800598647E-3</v>
      </c>
      <c r="AJ97" s="5">
        <f t="shared" si="193"/>
        <v>2.8699275023910992E-3</v>
      </c>
      <c r="AK97" s="5">
        <f t="shared" si="194"/>
        <v>1.229648647088597E-3</v>
      </c>
      <c r="AL97" s="5">
        <f t="shared" si="195"/>
        <v>1.9025724455552492E-5</v>
      </c>
      <c r="AM97" s="5">
        <f t="shared" si="196"/>
        <v>3.1698248508568545E-3</v>
      </c>
      <c r="AN97" s="5">
        <f t="shared" si="197"/>
        <v>2.9684702613500102E-3</v>
      </c>
      <c r="AO97" s="5">
        <f t="shared" si="198"/>
        <v>1.3899530900165383E-3</v>
      </c>
      <c r="AP97" s="5">
        <f t="shared" si="199"/>
        <v>4.3388668738487924E-4</v>
      </c>
      <c r="AQ97" s="5">
        <f t="shared" si="200"/>
        <v>1.0158130093130547E-4</v>
      </c>
      <c r="AR97" s="5">
        <f t="shared" si="201"/>
        <v>6.5067725250158095E-4</v>
      </c>
      <c r="AS97" s="5">
        <f t="shared" si="202"/>
        <v>8.3636719313984241E-4</v>
      </c>
      <c r="AT97" s="5">
        <f t="shared" si="203"/>
        <v>5.3752461690592071E-4</v>
      </c>
      <c r="AU97" s="5">
        <f t="shared" si="204"/>
        <v>2.3030770547496172E-4</v>
      </c>
      <c r="AV97" s="5">
        <f t="shared" si="205"/>
        <v>7.400820008922286E-5</v>
      </c>
      <c r="AW97" s="5">
        <f t="shared" si="206"/>
        <v>6.3616167724133244E-7</v>
      </c>
      <c r="AX97" s="5">
        <f t="shared" si="207"/>
        <v>6.7907130687386579E-4</v>
      </c>
      <c r="AY97" s="5">
        <f t="shared" si="208"/>
        <v>6.359351303736083E-4</v>
      </c>
      <c r="AZ97" s="5">
        <f t="shared" si="209"/>
        <v>2.9776953167483483E-4</v>
      </c>
      <c r="BA97" s="5">
        <f t="shared" si="210"/>
        <v>9.2951507954130809E-5</v>
      </c>
      <c r="BB97" s="5">
        <f t="shared" si="211"/>
        <v>2.1761753416351188E-5</v>
      </c>
      <c r="BC97" s="5">
        <f t="shared" si="212"/>
        <v>4.0758793239827317E-6</v>
      </c>
      <c r="BD97" s="5">
        <f t="shared" si="213"/>
        <v>1.0155745530996527E-4</v>
      </c>
      <c r="BE97" s="5">
        <f t="shared" si="214"/>
        <v>1.3053986982557725E-4</v>
      </c>
      <c r="BF97" s="5">
        <f t="shared" si="215"/>
        <v>8.3896635466439029E-5</v>
      </c>
      <c r="BG97" s="5">
        <f t="shared" si="216"/>
        <v>3.5946338090645389E-5</v>
      </c>
      <c r="BH97" s="5">
        <f t="shared" si="217"/>
        <v>1.1551171405233589E-5</v>
      </c>
      <c r="BI97" s="5">
        <f t="shared" si="218"/>
        <v>2.9695277554363106E-6</v>
      </c>
      <c r="BJ97" s="8">
        <f t="shared" si="219"/>
        <v>0.44466435043741748</v>
      </c>
      <c r="BK97" s="8">
        <f t="shared" si="220"/>
        <v>0.28447297665585214</v>
      </c>
      <c r="BL97" s="8">
        <f t="shared" si="221"/>
        <v>0.2562260217144422</v>
      </c>
      <c r="BM97" s="8">
        <f t="shared" si="222"/>
        <v>0.38270802018061578</v>
      </c>
      <c r="BN97" s="8">
        <f t="shared" si="223"/>
        <v>0.61685889680924899</v>
      </c>
    </row>
    <row r="98" spans="1:66" x14ac:dyDescent="0.25">
      <c r="A98" t="s">
        <v>69</v>
      </c>
      <c r="B98" t="s">
        <v>76</v>
      </c>
      <c r="C98" t="s">
        <v>259</v>
      </c>
      <c r="D98" s="11">
        <v>44289</v>
      </c>
      <c r="E98">
        <f>VLOOKUP(A98,home!$A$2:$E$405,3,FALSE)</f>
        <v>1.33234421364985</v>
      </c>
      <c r="F98">
        <f>VLOOKUP(B98,home!$B$2:$E$405,3,FALSE)</f>
        <v>0.4</v>
      </c>
      <c r="G98">
        <f>VLOOKUP(C98,away!$B$2:$E$405,4,FALSE)</f>
        <v>0.88</v>
      </c>
      <c r="H98">
        <f>VLOOKUP(A98,away!$A$2:$E$405,3,FALSE)</f>
        <v>1.3145400593471801</v>
      </c>
      <c r="I98">
        <f>VLOOKUP(C98,away!$B$2:$E$405,3,FALSE)</f>
        <v>1.24</v>
      </c>
      <c r="J98">
        <f>VLOOKUP(B98,home!$B$2:$E$405,4,FALSE)</f>
        <v>1.07</v>
      </c>
      <c r="K98" s="3">
        <f t="shared" si="168"/>
        <v>0.4689851632047472</v>
      </c>
      <c r="L98" s="3">
        <f t="shared" si="169"/>
        <v>1.7441317507418386</v>
      </c>
      <c r="M98" s="5">
        <f t="shared" si="170"/>
        <v>0.10935925336025638</v>
      </c>
      <c r="N98" s="5">
        <f t="shared" si="171"/>
        <v>5.1287867285109139E-2</v>
      </c>
      <c r="O98" s="5">
        <f t="shared" si="172"/>
        <v>0.19073694602304425</v>
      </c>
      <c r="P98" s="5">
        <f t="shared" si="173"/>
        <v>8.9452797759792466E-2</v>
      </c>
      <c r="Q98" s="5">
        <f t="shared" si="174"/>
        <v>1.2026624404565159E-2</v>
      </c>
      <c r="R98" s="5">
        <f t="shared" si="175"/>
        <v>0.1663351817991619</v>
      </c>
      <c r="S98" s="5">
        <f t="shared" si="176"/>
        <v>1.8292469043964706E-2</v>
      </c>
      <c r="T98" s="5">
        <f t="shared" si="177"/>
        <v>2.0976017478248753E-2</v>
      </c>
      <c r="U98" s="5">
        <f t="shared" si="178"/>
        <v>7.8008732382771243E-2</v>
      </c>
      <c r="V98" s="5">
        <f t="shared" si="179"/>
        <v>1.6625251012790353E-3</v>
      </c>
      <c r="W98" s="5">
        <f t="shared" si="180"/>
        <v>1.8801028030590631E-3</v>
      </c>
      <c r="X98" s="5">
        <f t="shared" si="181"/>
        <v>3.2791469934740419E-3</v>
      </c>
      <c r="Y98" s="5">
        <f t="shared" si="182"/>
        <v>2.8596321933338589E-3</v>
      </c>
      <c r="Z98" s="5">
        <f t="shared" si="183"/>
        <v>9.6703490613778059E-2</v>
      </c>
      <c r="AA98" s="5">
        <f t="shared" si="184"/>
        <v>4.5352502327971445E-2</v>
      </c>
      <c r="AB98" s="5">
        <f t="shared" si="185"/>
        <v>1.063482535301368E-2</v>
      </c>
      <c r="AC98" s="5">
        <f t="shared" si="186"/>
        <v>8.4993677424225253E-5</v>
      </c>
      <c r="AD98" s="5">
        <f t="shared" si="187"/>
        <v>2.2043507998358925E-4</v>
      </c>
      <c r="AE98" s="5">
        <f t="shared" si="188"/>
        <v>3.8446782197669476E-4</v>
      </c>
      <c r="AF98" s="5">
        <f t="shared" si="189"/>
        <v>3.3528126772405716E-4</v>
      </c>
      <c r="AG98" s="5">
        <f t="shared" si="190"/>
        <v>1.9492490148883423E-4</v>
      </c>
      <c r="AH98" s="5">
        <f t="shared" si="191"/>
        <v>4.2165907096763933E-2</v>
      </c>
      <c r="AI98" s="5">
        <f t="shared" si="192"/>
        <v>1.9775184821452043E-2</v>
      </c>
      <c r="AJ98" s="5">
        <f t="shared" si="193"/>
        <v>4.6371341404463622E-3</v>
      </c>
      <c r="AK98" s="5">
        <f t="shared" si="194"/>
        <v>7.2491570388651431E-4</v>
      </c>
      <c r="AL98" s="5">
        <f t="shared" si="195"/>
        <v>2.7808976392493635E-6</v>
      </c>
      <c r="AM98" s="5">
        <f t="shared" si="196"/>
        <v>2.0676156392431025E-5</v>
      </c>
      <c r="AN98" s="5">
        <f t="shared" si="197"/>
        <v>3.6061940847342782E-5</v>
      </c>
      <c r="AO98" s="5">
        <f t="shared" si="198"/>
        <v>3.1448388012612296E-5</v>
      </c>
      <c r="AP98" s="5">
        <f t="shared" si="199"/>
        <v>1.8283377347482042E-5</v>
      </c>
      <c r="AQ98" s="5">
        <f t="shared" si="200"/>
        <v>7.9721547356343848E-6</v>
      </c>
      <c r="AR98" s="5">
        <f t="shared" si="201"/>
        <v>1.4708579473259299E-2</v>
      </c>
      <c r="AS98" s="5">
        <f t="shared" si="202"/>
        <v>6.8981055447765068E-3</v>
      </c>
      <c r="AT98" s="5">
        <f t="shared" si="203"/>
        <v>1.6175545773602904E-3</v>
      </c>
      <c r="AU98" s="5">
        <f t="shared" si="204"/>
        <v>2.5286969915196735E-4</v>
      </c>
      <c r="AV98" s="5">
        <f t="shared" si="205"/>
        <v>2.964803428158017E-5</v>
      </c>
      <c r="AW98" s="5">
        <f t="shared" si="206"/>
        <v>6.3186004555042117E-8</v>
      </c>
      <c r="AX98" s="5">
        <f t="shared" si="207"/>
        <v>1.6161350966918573E-6</v>
      </c>
      <c r="AY98" s="5">
        <f t="shared" si="208"/>
        <v>2.8187525356284996E-6</v>
      </c>
      <c r="AZ98" s="5">
        <f t="shared" si="209"/>
        <v>2.4581378974368665E-6</v>
      </c>
      <c r="BA98" s="5">
        <f t="shared" si="210"/>
        <v>1.4291054515404741E-6</v>
      </c>
      <c r="BB98" s="5">
        <f t="shared" si="211"/>
        <v>6.2313704829749845E-7</v>
      </c>
      <c r="BC98" s="5">
        <f t="shared" si="212"/>
        <v>2.1736662219984321E-7</v>
      </c>
      <c r="BD98" s="5">
        <f t="shared" si="213"/>
        <v>4.2756167446035389E-3</v>
      </c>
      <c r="BE98" s="5">
        <f t="shared" si="214"/>
        <v>2.0052008167688404E-3</v>
      </c>
      <c r="BF98" s="5">
        <f t="shared" si="215"/>
        <v>4.7020471615531349E-4</v>
      </c>
      <c r="BG98" s="5">
        <f t="shared" si="216"/>
        <v>7.3506345181913865E-5</v>
      </c>
      <c r="BH98" s="5">
        <f t="shared" si="217"/>
        <v>8.6183463229310868E-6</v>
      </c>
      <c r="BI98" s="5">
        <f t="shared" si="218"/>
        <v>8.0837531136297381E-7</v>
      </c>
      <c r="BJ98" s="8">
        <f t="shared" si="219"/>
        <v>9.3568104880950506E-2</v>
      </c>
      <c r="BK98" s="8">
        <f t="shared" si="220"/>
        <v>0.2188576385928917</v>
      </c>
      <c r="BL98" s="8">
        <f t="shared" si="221"/>
        <v>0.58871204232168484</v>
      </c>
      <c r="BM98" s="8">
        <f t="shared" si="222"/>
        <v>0.37863985021084473</v>
      </c>
      <c r="BN98" s="8">
        <f t="shared" si="223"/>
        <v>0.61919867063192924</v>
      </c>
    </row>
    <row r="99" spans="1:66" x14ac:dyDescent="0.25">
      <c r="A99" t="s">
        <v>69</v>
      </c>
      <c r="B99" t="s">
        <v>71</v>
      </c>
      <c r="C99" t="s">
        <v>381</v>
      </c>
      <c r="D99" s="11">
        <v>44289</v>
      </c>
      <c r="E99">
        <f>VLOOKUP(A99,home!$A$2:$E$405,3,FALSE)</f>
        <v>1.33234421364985</v>
      </c>
      <c r="F99">
        <f>VLOOKUP(B99,home!$B$2:$E$405,3,FALSE)</f>
        <v>0.56999999999999995</v>
      </c>
      <c r="G99">
        <f>VLOOKUP(C99,away!$B$2:$E$405,4,FALSE)</f>
        <v>0.7</v>
      </c>
      <c r="H99">
        <f>VLOOKUP(A99,away!$A$2:$E$405,3,FALSE)</f>
        <v>1.3145400593471801</v>
      </c>
      <c r="I99">
        <f>VLOOKUP(C99,away!$B$2:$E$405,3,FALSE)</f>
        <v>1.03</v>
      </c>
      <c r="J99">
        <f>VLOOKUP(B99,home!$B$2:$E$405,4,FALSE)</f>
        <v>1.52</v>
      </c>
      <c r="K99" s="3">
        <f t="shared" si="168"/>
        <v>0.53160534124629011</v>
      </c>
      <c r="L99" s="3">
        <f t="shared" si="169"/>
        <v>2.0580439169139453</v>
      </c>
      <c r="M99" s="5">
        <f t="shared" si="170"/>
        <v>7.504635736722183E-2</v>
      </c>
      <c r="N99" s="5">
        <f t="shared" si="171"/>
        <v>3.9895044417492996E-2</v>
      </c>
      <c r="O99" s="5">
        <f t="shared" si="172"/>
        <v>0.15444869926616095</v>
      </c>
      <c r="P99" s="5">
        <f t="shared" si="173"/>
        <v>8.2105753478433116E-2</v>
      </c>
      <c r="Q99" s="5">
        <f t="shared" si="174"/>
        <v>1.0604209350798633E-2</v>
      </c>
      <c r="R99" s="5">
        <f t="shared" si="175"/>
        <v>0.15893110299999696</v>
      </c>
      <c r="S99" s="5">
        <f t="shared" si="176"/>
        <v>2.2457301695783808E-2</v>
      </c>
      <c r="T99" s="5">
        <f t="shared" si="177"/>
        <v>2.1823928548093105E-2</v>
      </c>
      <c r="U99" s="5">
        <f t="shared" si="178"/>
        <v>8.4488623244962674E-2</v>
      </c>
      <c r="V99" s="5">
        <f t="shared" si="179"/>
        <v>2.7299773122635208E-3</v>
      </c>
      <c r="W99" s="5">
        <f t="shared" si="180"/>
        <v>1.8790847768594694E-3</v>
      </c>
      <c r="X99" s="5">
        <f t="shared" si="181"/>
        <v>3.8672389943812295E-3</v>
      </c>
      <c r="Y99" s="5">
        <f t="shared" si="182"/>
        <v>3.9794738438193476E-3</v>
      </c>
      <c r="Z99" s="5">
        <f t="shared" si="183"/>
        <v>0.1090290632458558</v>
      </c>
      <c r="AA99" s="5">
        <f t="shared" si="184"/>
        <v>5.7960432372576517E-2</v>
      </c>
      <c r="AB99" s="5">
        <f t="shared" si="185"/>
        <v>1.540603771510303E-2</v>
      </c>
      <c r="AC99" s="5">
        <f t="shared" si="186"/>
        <v>1.8667365418018712E-4</v>
      </c>
      <c r="AD99" s="5">
        <f t="shared" si="187"/>
        <v>2.4973287600827174E-4</v>
      </c>
      <c r="AE99" s="5">
        <f t="shared" si="188"/>
        <v>5.1396122632224822E-4</v>
      </c>
      <c r="AF99" s="5">
        <f t="shared" si="189"/>
        <v>5.2887738768106734E-4</v>
      </c>
      <c r="AG99" s="5">
        <f t="shared" si="190"/>
        <v>3.6281763017011968E-4</v>
      </c>
      <c r="AH99" s="5">
        <f t="shared" si="191"/>
        <v>5.6096650094989847E-2</v>
      </c>
      <c r="AI99" s="5">
        <f t="shared" si="192"/>
        <v>2.9821278816520809E-2</v>
      </c>
      <c r="AJ99" s="5">
        <f t="shared" si="193"/>
        <v>7.9265755508286535E-3</v>
      </c>
      <c r="AK99" s="5">
        <f t="shared" si="194"/>
        <v>1.4046033002042555E-3</v>
      </c>
      <c r="AL99" s="5">
        <f t="shared" si="195"/>
        <v>8.1693404283636105E-6</v>
      </c>
      <c r="AM99" s="5">
        <f t="shared" si="196"/>
        <v>2.6551866154158956E-5</v>
      </c>
      <c r="AN99" s="5">
        <f t="shared" si="197"/>
        <v>5.4644906621280112E-5</v>
      </c>
      <c r="AO99" s="5">
        <f t="shared" si="198"/>
        <v>5.6230808831128073E-5</v>
      </c>
      <c r="AP99" s="5">
        <f t="shared" si="199"/>
        <v>3.8575158019351357E-5</v>
      </c>
      <c r="AQ99" s="5">
        <f t="shared" si="200"/>
        <v>1.9847342326430069E-5</v>
      </c>
      <c r="AR99" s="5">
        <f t="shared" si="201"/>
        <v>2.3089873897448779E-2</v>
      </c>
      <c r="AS99" s="5">
        <f t="shared" si="202"/>
        <v>1.2274700292587065E-2</v>
      </c>
      <c r="AT99" s="5">
        <f t="shared" si="203"/>
        <v>3.2626481188683418E-3</v>
      </c>
      <c r="AU99" s="5">
        <f t="shared" si="204"/>
        <v>5.7814705553252378E-4</v>
      </c>
      <c r="AV99" s="5">
        <f t="shared" si="205"/>
        <v>7.683651568672628E-5</v>
      </c>
      <c r="AW99" s="5">
        <f t="shared" si="206"/>
        <v>2.4827241410949273E-7</v>
      </c>
      <c r="AX99" s="5">
        <f t="shared" si="207"/>
        <v>2.3525189779345815E-6</v>
      </c>
      <c r="AY99" s="5">
        <f t="shared" si="208"/>
        <v>4.8415873719628778E-6</v>
      </c>
      <c r="AZ99" s="5">
        <f t="shared" si="209"/>
        <v>4.9820997195377885E-6</v>
      </c>
      <c r="BA99" s="5">
        <f t="shared" si="210"/>
        <v>3.4177933404178063E-6</v>
      </c>
      <c r="BB99" s="5">
        <f t="shared" si="211"/>
        <v>1.7584921983789651E-6</v>
      </c>
      <c r="BC99" s="5">
        <f t="shared" si="212"/>
        <v>7.2381083436289165E-7</v>
      </c>
      <c r="BD99" s="5">
        <f t="shared" si="213"/>
        <v>7.9199957528257592E-3</v>
      </c>
      <c r="BE99" s="5">
        <f t="shared" si="214"/>
        <v>4.2103120448501053E-3</v>
      </c>
      <c r="BF99" s="5">
        <f t="shared" si="215"/>
        <v>1.1191121856779528E-3</v>
      </c>
      <c r="BG99" s="5">
        <f t="shared" si="216"/>
        <v>1.983086717867366E-4</v>
      </c>
      <c r="BH99" s="5">
        <f t="shared" si="217"/>
        <v>2.6355487284321659E-5</v>
      </c>
      <c r="BI99" s="5">
        <f t="shared" si="218"/>
        <v>2.8021435622988155E-6</v>
      </c>
      <c r="BJ99" s="8">
        <f t="shared" si="219"/>
        <v>8.3918295436021445E-2</v>
      </c>
      <c r="BK99" s="8">
        <f t="shared" si="220"/>
        <v>0.18253907443568276</v>
      </c>
      <c r="BL99" s="8">
        <f t="shared" si="221"/>
        <v>0.61924309552745427</v>
      </c>
      <c r="BM99" s="8">
        <f t="shared" si="222"/>
        <v>0.47369376844995192</v>
      </c>
      <c r="BN99" s="8">
        <f t="shared" si="223"/>
        <v>0.52103116688010453</v>
      </c>
    </row>
    <row r="100" spans="1:66" s="15" customFormat="1" x14ac:dyDescent="0.25">
      <c r="A100" s="15" t="s">
        <v>69</v>
      </c>
      <c r="B100" s="15" t="s">
        <v>260</v>
      </c>
      <c r="C100" s="15" t="s">
        <v>77</v>
      </c>
      <c r="D100" s="16">
        <v>44289</v>
      </c>
      <c r="E100" s="15">
        <f>VLOOKUP(A100,home!$A$2:$E$405,3,FALSE)</f>
        <v>1.33234421364985</v>
      </c>
      <c r="F100" s="15">
        <f>VLOOKUP(B100,home!$B$2:$E$405,3,FALSE)</f>
        <v>1.1000000000000001</v>
      </c>
      <c r="G100" s="15">
        <f>VLOOKUP(C100,away!$B$2:$E$405,4,FALSE)</f>
        <v>0.66</v>
      </c>
      <c r="H100" s="15">
        <f>VLOOKUP(A100,away!$A$2:$E$405,3,FALSE)</f>
        <v>1.3145400593471801</v>
      </c>
      <c r="I100" s="15">
        <f>VLOOKUP(C100,away!$B$2:$E$405,3,FALSE)</f>
        <v>1.06</v>
      </c>
      <c r="J100" s="15">
        <f>VLOOKUP(B100,home!$B$2:$E$405,4,FALSE)</f>
        <v>0.89</v>
      </c>
      <c r="K100" s="17">
        <f t="shared" si="168"/>
        <v>0.96728189910979123</v>
      </c>
      <c r="L100" s="17">
        <f t="shared" si="169"/>
        <v>1.2401370919881298</v>
      </c>
      <c r="M100" s="18">
        <f t="shared" si="170"/>
        <v>0.10998415257175755</v>
      </c>
      <c r="N100" s="18">
        <f t="shared" si="171"/>
        <v>0.10638567997159068</v>
      </c>
      <c r="O100" s="18">
        <f t="shared" si="172"/>
        <v>0.13639542713511818</v>
      </c>
      <c r="P100" s="18">
        <f t="shared" si="173"/>
        <v>0.13193282778914825</v>
      </c>
      <c r="Q100" s="18">
        <f t="shared" si="174"/>
        <v>5.1452471280503349E-2</v>
      </c>
      <c r="R100" s="18">
        <f t="shared" si="175"/>
        <v>8.4574514183912167E-2</v>
      </c>
      <c r="S100" s="18">
        <f t="shared" si="176"/>
        <v>3.956540701871706E-2</v>
      </c>
      <c r="T100" s="18">
        <f t="shared" si="177"/>
        <v>6.3808118109406176E-2</v>
      </c>
      <c r="U100" s="18">
        <f t="shared" si="178"/>
        <v>8.1807396696102541E-2</v>
      </c>
      <c r="V100" s="18">
        <f t="shared" si="179"/>
        <v>5.2734627959769645E-3</v>
      </c>
      <c r="W100" s="18">
        <f t="shared" si="180"/>
        <v>1.6589681378032427E-2</v>
      </c>
      <c r="X100" s="18">
        <f t="shared" si="181"/>
        <v>2.0573479221162757E-2</v>
      </c>
      <c r="Y100" s="18">
        <f t="shared" si="182"/>
        <v>1.2756967346705502E-2</v>
      </c>
      <c r="Z100" s="18">
        <f t="shared" si="183"/>
        <v>3.4961330692115239E-2</v>
      </c>
      <c r="AA100" s="18">
        <f t="shared" si="184"/>
        <v>3.381746234727466E-2</v>
      </c>
      <c r="AB100" s="18">
        <f t="shared" si="185"/>
        <v>1.6355509601172841E-2</v>
      </c>
      <c r="AC100" s="18">
        <f t="shared" si="186"/>
        <v>3.9536540188152438E-4</v>
      </c>
      <c r="AD100" s="18">
        <f t="shared" si="187"/>
        <v>4.0117246272423851E-3</v>
      </c>
      <c r="AE100" s="18">
        <f t="shared" si="188"/>
        <v>4.9750885130855349E-3</v>
      </c>
      <c r="AF100" s="18">
        <f t="shared" si="189"/>
        <v>3.0848959005007229E-3</v>
      </c>
      <c r="AG100" s="18">
        <f t="shared" si="190"/>
        <v>1.2752312770443568E-3</v>
      </c>
      <c r="AH100" s="18">
        <f t="shared" si="191"/>
        <v>1.0839210744138782E-2</v>
      </c>
      <c r="AI100" s="18">
        <f t="shared" si="192"/>
        <v>1.0484572353441815E-2</v>
      </c>
      <c r="AJ100" s="18">
        <f t="shared" si="193"/>
        <v>5.0707685286956053E-3</v>
      </c>
      <c r="AK100" s="18">
        <f t="shared" si="194"/>
        <v>1.6349542041276159E-3</v>
      </c>
      <c r="AL100" s="18">
        <f t="shared" si="195"/>
        <v>1.8970615042450027E-5</v>
      </c>
      <c r="AM100" s="18">
        <f t="shared" si="196"/>
        <v>7.7609372322890694E-4</v>
      </c>
      <c r="AN100" s="18">
        <f t="shared" si="197"/>
        <v>9.6246261303533699E-4</v>
      </c>
      <c r="AO100" s="18">
        <f t="shared" si="198"/>
        <v>5.9679279303846992E-4</v>
      </c>
      <c r="AP100" s="18">
        <f t="shared" si="199"/>
        <v>2.4670162629273403E-4</v>
      </c>
      <c r="AQ100" s="18">
        <f t="shared" si="200"/>
        <v>7.6485959354853354E-5</v>
      </c>
      <c r="AR100" s="18">
        <f t="shared" si="201"/>
        <v>2.6884214583365526E-3</v>
      </c>
      <c r="AS100" s="18">
        <f t="shared" si="202"/>
        <v>2.600461413827295E-3</v>
      </c>
      <c r="AT100" s="18">
        <f t="shared" si="203"/>
        <v>1.2576896274642993E-3</v>
      </c>
      <c r="AU100" s="18">
        <f t="shared" si="204"/>
        <v>4.0551347044811778E-4</v>
      </c>
      <c r="AV100" s="18">
        <f t="shared" si="205"/>
        <v>9.806145995241438E-5</v>
      </c>
      <c r="AW100" s="18">
        <f t="shared" si="206"/>
        <v>6.3212311070018235E-7</v>
      </c>
      <c r="AX100" s="18">
        <f t="shared" si="207"/>
        <v>1.2511690174867425E-4</v>
      </c>
      <c r="AY100" s="18">
        <f t="shared" si="208"/>
        <v>1.5516211069316541E-4</v>
      </c>
      <c r="AZ100" s="18">
        <f t="shared" si="209"/>
        <v>9.6211144370881248E-5</v>
      </c>
      <c r="BA100" s="18">
        <f t="shared" si="210"/>
        <v>3.9771669598984945E-5</v>
      </c>
      <c r="BB100" s="18">
        <f t="shared" si="211"/>
        <v>1.2330580669999472E-5</v>
      </c>
      <c r="BC100" s="18">
        <f t="shared" si="212"/>
        <v>3.0583220909236381E-6</v>
      </c>
      <c r="BD100" s="18">
        <f t="shared" si="213"/>
        <v>5.5566852822999614E-4</v>
      </c>
      <c r="BE100" s="18">
        <f t="shared" si="214"/>
        <v>5.3748810926185328E-4</v>
      </c>
      <c r="BF100" s="18">
        <f t="shared" si="215"/>
        <v>2.5995125953786816E-4</v>
      </c>
      <c r="BG100" s="18">
        <f t="shared" si="216"/>
        <v>8.3815382667257131E-5</v>
      </c>
      <c r="BH100" s="18">
        <f t="shared" si="217"/>
        <v>2.0268275630249588E-5</v>
      </c>
      <c r="BI100" s="18">
        <f t="shared" si="218"/>
        <v>3.921027228661705E-6</v>
      </c>
      <c r="BJ100" s="19">
        <f t="shared" si="219"/>
        <v>0.2880035250693968</v>
      </c>
      <c r="BK100" s="19">
        <f t="shared" si="220"/>
        <v>0.28732534830321699</v>
      </c>
      <c r="BL100" s="19">
        <f t="shared" si="221"/>
        <v>0.38949107580656872</v>
      </c>
      <c r="BM100" s="19">
        <f t="shared" si="222"/>
        <v>0.37890167695168508</v>
      </c>
      <c r="BN100" s="19">
        <f t="shared" si="223"/>
        <v>0.62072507293203016</v>
      </c>
    </row>
    <row r="101" spans="1:66" x14ac:dyDescent="0.25">
      <c r="A101" t="s">
        <v>69</v>
      </c>
      <c r="B101" t="s">
        <v>263</v>
      </c>
      <c r="C101" t="s">
        <v>262</v>
      </c>
      <c r="D101" s="11">
        <v>44201</v>
      </c>
      <c r="E101" s="10">
        <f>VLOOKUP(A101,home!$A$2:$E$405,3,FALSE)</f>
        <v>1.33234421364985</v>
      </c>
      <c r="F101" s="10">
        <f>VLOOKUP(B101,home!$B$2:$E$405,3,FALSE)</f>
        <v>0.71</v>
      </c>
      <c r="G101" s="10">
        <f>VLOOKUP(C101,away!$B$2:$E$405,4,FALSE)</f>
        <v>0.4</v>
      </c>
      <c r="H101" s="10">
        <f>VLOOKUP(A101,away!$A$2:$E$405,3,FALSE)</f>
        <v>1.3145400593471801</v>
      </c>
      <c r="I101" s="10">
        <f>VLOOKUP(C101,away!$B$2:$E$405,3,FALSE)</f>
        <v>1.5</v>
      </c>
      <c r="J101" s="10">
        <f>VLOOKUP(B101,home!$B$2:$E$405,4,FALSE)</f>
        <v>1.21</v>
      </c>
      <c r="K101" s="12">
        <f t="shared" ref="K101:K164" si="224">E101*F101*G101</f>
        <v>0.37838575667655738</v>
      </c>
      <c r="L101" s="12">
        <f t="shared" ref="L101:L164" si="225">H101*I101*J101</f>
        <v>2.3858902077151316</v>
      </c>
      <c r="M101" s="13">
        <f t="shared" ref="M101:M164" si="226">_xlfn.POISSON.DIST(0,K101,FALSE) * _xlfn.POISSON.DIST(0,L101,FALSE)</f>
        <v>6.3021712797303675E-2</v>
      </c>
      <c r="N101" s="13">
        <f t="shared" ref="N101:N164" si="227">_xlfn.POISSON.DIST(1,K101,FALSE) * _xlfn.POISSON.DIST(0,L101,FALSE)</f>
        <v>2.3846518483860428E-2</v>
      </c>
      <c r="O101" s="13">
        <f t="shared" ref="O101:O164" si="228">_xlfn.POISSON.DIST(0,K101,FALSE) * _xlfn.POISSON.DIST(1,L101,FALSE)</f>
        <v>0.15036288743652226</v>
      </c>
      <c r="P101" s="13">
        <f t="shared" ref="P101:P164" si="229">_xlfn.POISSON.DIST(1,K101,FALSE) * _xlfn.POISSON.DIST(1,L101,FALSE)</f>
        <v>5.6895174938740488E-2</v>
      </c>
      <c r="Q101" s="13">
        <f t="shared" ref="Q101:Q164" si="230">_xlfn.POISSON.DIST(2,K101,FALSE) * _xlfn.POISSON.DIST(0,L101,FALSE)</f>
        <v>4.5115914703085201E-3</v>
      </c>
      <c r="R101" s="13">
        <f t="shared" ref="R101:R164" si="231">_xlfn.POISSON.DIST(0,K101,FALSE) * _xlfn.POISSON.DIST(2,L101,FALSE)</f>
        <v>0.17937467036928553</v>
      </c>
      <c r="S101" s="13">
        <f t="shared" ref="S101:S164" si="232">_xlfn.POISSON.DIST(2,K101,FALSE) * _xlfn.POISSON.DIST(2,L101,FALSE)</f>
        <v>1.2841054247927305E-2</v>
      </c>
      <c r="T101" s="13">
        <f t="shared" ref="T101:T164" si="233">_xlfn.POISSON.DIST(2,K101,FALSE) * _xlfn.POISSON.DIST(1,L101,FALSE)</f>
        <v>1.0764161910220211E-2</v>
      </c>
      <c r="U101" s="13">
        <f t="shared" ref="U101:U164" si="234">_xlfn.POISSON.DIST(1,K101,FALSE) * _xlfn.POISSON.DIST(2,L101,FALSE)</f>
        <v>6.7872820376290152E-2</v>
      </c>
      <c r="V101" s="13">
        <f t="shared" ref="V101:V164" si="235">_xlfn.POISSON.DIST(3,K101,FALSE) * _xlfn.POISSON.DIST(3,L101,FALSE)</f>
        <v>1.2880816880498276E-3</v>
      </c>
      <c r="W101" s="13">
        <f t="shared" ref="W101:W164" si="236">_xlfn.POISSON.DIST(3,K101,FALSE) * _xlfn.POISSON.DIST(0,L101,FALSE)</f>
        <v>5.690406507693974E-4</v>
      </c>
      <c r="X101" s="13">
        <f t="shared" ref="X101:X164" si="237">_xlfn.POISSON.DIST(3,K101,FALSE) * _xlfn.POISSON.DIST(1,L101,FALSE)</f>
        <v>1.3576685164625514E-3</v>
      </c>
      <c r="Y101" s="13">
        <f t="shared" ref="Y101:Y164" si="238">_xlfn.POISSON.DIST(3,K101,FALSE) * _xlfn.POISSON.DIST(2,L101,FALSE)</f>
        <v>1.6196240093755657E-3</v>
      </c>
      <c r="Z101" s="13">
        <f t="shared" ref="Z101:Z164" si="239">_xlfn.POISSON.DIST(0,K101,FALSE) * _xlfn.POISSON.DIST(3,L101,FALSE)</f>
        <v>0.14265608984873598</v>
      </c>
      <c r="AA101" s="13">
        <f t="shared" ref="AA101:AA164" si="240">_xlfn.POISSON.DIST(1,K101,FALSE) * _xlfn.POISSON.DIST(3,L101,FALSE)</f>
        <v>5.3979032501932915E-2</v>
      </c>
      <c r="AB101" s="13">
        <f t="shared" ref="AB101:AB164" si="241">_xlfn.POISSON.DIST(2,K101,FALSE) * _xlfn.POISSON.DIST(3,L101,FALSE)</f>
        <v>1.0212448528956185E-2</v>
      </c>
      <c r="AC101" s="13">
        <f t="shared" ref="AC101:AC164" si="242">_xlfn.POISSON.DIST(4,K101,FALSE) * _xlfn.POISSON.DIST(4,L101,FALSE)</f>
        <v>7.2678952344459408E-5</v>
      </c>
      <c r="AD101" s="13">
        <f t="shared" ref="AD101:AD164" si="243">_xlfn.POISSON.DIST(4,K101,FALSE) * _xlfn.POISSON.DIST(0,L101,FALSE)</f>
        <v>5.3829219305274748E-5</v>
      </c>
      <c r="AE101" s="13">
        <f t="shared" ref="AE101:AE164" si="244">_xlfn.POISSON.DIST(4,K101,FALSE) * _xlfn.POISSON.DIST(1,L101,FALSE)</f>
        <v>1.2843060722940534E-4</v>
      </c>
      <c r="AF101" s="13">
        <f t="shared" ref="AF101:AF164" si="245">_xlfn.POISSON.DIST(4,K101,FALSE) * _xlfn.POISSON.DIST(2,L101,FALSE)</f>
        <v>1.5321066407977322E-4</v>
      </c>
      <c r="AG101" s="13">
        <f t="shared" ref="AG101:AG164" si="246">_xlfn.POISSON.DIST(4,K101,FALSE) * _xlfn.POISSON.DIST(3,L101,FALSE)</f>
        <v>1.2184794104848781E-4</v>
      </c>
      <c r="AH101" s="13">
        <f t="shared" ref="AH101:AH164" si="247">_xlfn.POISSON.DIST(0,K101,FALSE) * _xlfn.POISSON.DIST(4,L101,FALSE)</f>
        <v>8.5090441960257293E-2</v>
      </c>
      <c r="AI101" s="13">
        <f t="shared" ref="AI101:AI164" si="248">_xlfn.POISSON.DIST(1,K101,FALSE) * _xlfn.POISSON.DIST(4,L101,FALSE)</f>
        <v>3.2197011267074638E-2</v>
      </c>
      <c r="AJ101" s="13">
        <f t="shared" ref="AJ101:AJ164" si="249">_xlfn.POISSON.DIST(2,K101,FALSE) * _xlfn.POISSON.DIST(4,L101,FALSE)</f>
        <v>6.0914452355078398E-3</v>
      </c>
      <c r="AK101" s="13">
        <f t="shared" ref="AK101:AK164" si="250">_xlfn.POISSON.DIST(3,K101,FALSE) * _xlfn.POISSON.DIST(4,L101,FALSE)</f>
        <v>7.6830537156381503E-4</v>
      </c>
      <c r="AL101" s="13">
        <f t="shared" ref="AL101:AL164" si="251">_xlfn.POISSON.DIST(5,K101,FALSE) * _xlfn.POISSON.DIST(5,L101,FALSE)</f>
        <v>2.6245441607098408E-6</v>
      </c>
      <c r="AM101" s="13">
        <f t="shared" ref="AM101:AM164" si="252">_xlfn.POISSON.DIST(5,K101,FALSE) * _xlfn.POISSON.DIST(0,L101,FALSE)</f>
        <v>4.0736419756269473E-6</v>
      </c>
      <c r="AN101" s="13">
        <f t="shared" ref="AN101:AN164" si="253">_xlfn.POISSON.DIST(5,K101,FALSE) * _xlfn.POISSON.DIST(1,L101,FALSE)</f>
        <v>9.7192624993856582E-6</v>
      </c>
      <c r="AO101" s="13">
        <f t="shared" ref="AO101:AO164" si="254">_xlfn.POISSON.DIST(5,K101,FALSE) * _xlfn.POISSON.DIST(2,L101,FALSE)</f>
        <v>1.1594546611748568E-5</v>
      </c>
      <c r="AP101" s="13">
        <f t="shared" ref="AP101:AP164" si="255">_xlfn.POISSON.DIST(5,K101,FALSE) * _xlfn.POISSON.DIST(3,L101,FALSE)</f>
        <v>9.2211050746225244E-6</v>
      </c>
      <c r="AQ101" s="13">
        <f t="shared" ref="AQ101:AQ164" si="256">_xlfn.POISSON.DIST(5,K101,FALSE) * _xlfn.POISSON.DIST(4,L101,FALSE)</f>
        <v>5.5001360754635462E-6</v>
      </c>
      <c r="AR101" s="13">
        <f t="shared" ref="AR101:AR164" si="257">_xlfn.POISSON.DIST(0,K101,FALSE) * _xlfn.POISSON.DIST(5,L101,FALSE)</f>
        <v>4.0603290448626109E-2</v>
      </c>
      <c r="AS101" s="13">
        <f t="shared" ref="AS101:AS164" si="258">_xlfn.POISSON.DIST(1,K101,FALSE) * _xlfn.POISSON.DIST(5,L101,FALSE)</f>
        <v>1.5363706779961421E-2</v>
      </c>
      <c r="AT101" s="13">
        <f t="shared" ref="AT101:AT164" si="259">_xlfn.POISSON.DIST(2,K101,FALSE) * _xlfn.POISSON.DIST(5,L101,FALSE)</f>
        <v>2.9067039076462286E-3</v>
      </c>
      <c r="AU101" s="13">
        <f t="shared" ref="AU101:AU164" si="260">_xlfn.POISSON.DIST(3,K101,FALSE) * _xlfn.POISSON.DIST(5,L101,FALSE)</f>
        <v>3.666184525098083E-4</v>
      </c>
      <c r="AV101" s="13">
        <f t="shared" ref="AV101:AV164" si="261">_xlfn.POISSON.DIST(4,K101,FALSE) * _xlfn.POISSON.DIST(5,L101,FALSE)</f>
        <v>3.4680800141128071E-5</v>
      </c>
      <c r="AW101" s="13">
        <f t="shared" ref="AW101:AW164" si="262">_xlfn.POISSON.DIST(6,K101,FALSE) * _xlfn.POISSON.DIST(6,L101,FALSE)</f>
        <v>6.5816778116838072E-8</v>
      </c>
      <c r="AX101" s="13">
        <f t="shared" ref="AX101:AX164" si="263">_xlfn.POISSON.DIST(6,K101,FALSE) * _xlfn.POISSON.DIST(0,L101,FALSE)</f>
        <v>2.5690135022949808E-7</v>
      </c>
      <c r="AY101" s="13">
        <f t="shared" ref="AY101:AY164" si="264">_xlfn.POISSON.DIST(6,K101,FALSE) * _xlfn.POISSON.DIST(1,L101,FALSE)</f>
        <v>6.1293841586135501E-7</v>
      </c>
      <c r="AZ101" s="13">
        <f t="shared" ref="AZ101:AZ164" si="265">_xlfn.POISSON.DIST(6,K101,FALSE) * _xlfn.POISSON.DIST(2,L101,FALSE)</f>
        <v>7.3120188216801611E-7</v>
      </c>
      <c r="BA101" s="13">
        <f t="shared" ref="BA101:BA164" si="266">_xlfn.POISSON.DIST(6,K101,FALSE) * _xlfn.POISSON.DIST(3,L101,FALSE)</f>
        <v>5.8152247017584779E-7</v>
      </c>
      <c r="BB101" s="13">
        <f t="shared" ref="BB101:BB164" si="267">_xlfn.POISSON.DIST(6,K101,FALSE) * _xlfn.POISSON.DIST(4,L101,FALSE)</f>
        <v>3.4686219178971743E-7</v>
      </c>
      <c r="BC101" s="13">
        <f t="shared" ref="BC101:BC164" si="268">_xlfn.POISSON.DIST(6,K101,FALSE) * _xlfn.POISSON.DIST(5,L101,FALSE)</f>
        <v>1.655150213635389E-7</v>
      </c>
      <c r="BD101" s="13">
        <f t="shared" ref="BD101:BD164" si="269">_xlfn.POISSON.DIST(0,K101,FALSE) * _xlfn.POISSON.DIST(6,L101,FALSE)</f>
        <v>1.61458321803984E-2</v>
      </c>
      <c r="BE101" s="13">
        <f t="shared" ref="BE101:BE164" si="270">_xlfn.POISSON.DIST(1,K101,FALSE) * _xlfn.POISSON.DIST(6,L101,FALSE)</f>
        <v>6.1093529267527581E-3</v>
      </c>
      <c r="BF101" s="13">
        <f t="shared" ref="BF101:BF164" si="271">_xlfn.POISSON.DIST(2,K101,FALSE) * _xlfn.POISSON.DIST(6,L101,FALSE)</f>
        <v>1.1558460649967414E-3</v>
      </c>
      <c r="BG101" s="13">
        <f t="shared" ref="BG101:BG164" si="272">_xlfn.POISSON.DIST(3,K101,FALSE) * _xlfn.POISSON.DIST(6,L101,FALSE)</f>
        <v>1.4578522930180451E-4</v>
      </c>
      <c r="BH101" s="13">
        <f t="shared" ref="BH101:BH164" si="273">_xlfn.POISSON.DIST(4,K101,FALSE) * _xlfn.POISSON.DIST(6,L101,FALSE)</f>
        <v>1.3790763575407176E-5</v>
      </c>
      <c r="BI101" s="13">
        <f t="shared" ref="BI101:BI164" si="274">_xlfn.POISSON.DIST(5,K101,FALSE) * _xlfn.POISSON.DIST(6,L101,FALSE)</f>
        <v>1.04364570212559E-6</v>
      </c>
      <c r="BJ101" s="14">
        <f t="shared" ref="BJ101:BJ164" si="275">SUM(N101,Q101,T101,W101,X101,Y101,AD101,AE101,AF101,AG101,AM101,AN101,AO101,AP101,AQ101,AX101,AY101,AZ101,BA101,BB101,BC101)</f>
        <v>4.3168727106228037E-2</v>
      </c>
      <c r="BK101" s="14">
        <f t="shared" ref="BK101:BK164" si="276">SUM(M101,P101,S101,V101,AC101,AL101,AY101)</f>
        <v>0.13412194010694234</v>
      </c>
      <c r="BL101" s="14">
        <f t="shared" ref="BL101:BL164" si="277">SUM(O101,R101,U101,AA101,AB101,AH101,AI101,AJ101,AK101,AR101,AS101,AT101,AU101,AV101,BD101,BE101,BF101,BG101,BH101,BI101)</f>
        <v>0.66879571424700268</v>
      </c>
      <c r="BM101" s="14">
        <f t="shared" ref="BM101:BM164" si="278">SUM(S101:BI101)</f>
        <v>0.5107293686912503</v>
      </c>
      <c r="BN101" s="14">
        <f t="shared" ref="BN101:BN164" si="279">SUM(M101:R101)</f>
        <v>0.47801255549602084</v>
      </c>
    </row>
    <row r="102" spans="1:66" x14ac:dyDescent="0.25">
      <c r="A102" t="s">
        <v>69</v>
      </c>
      <c r="B102" t="s">
        <v>73</v>
      </c>
      <c r="C102" t="s">
        <v>72</v>
      </c>
      <c r="D102" s="11">
        <v>44201</v>
      </c>
      <c r="E102" s="10">
        <f>VLOOKUP(A102,home!$A$2:$E$405,3,FALSE)</f>
        <v>1.33234421364985</v>
      </c>
      <c r="F102" s="10">
        <f>VLOOKUP(B102,home!$B$2:$E$405,3,FALSE)</f>
        <v>0.79</v>
      </c>
      <c r="G102" s="10">
        <f>VLOOKUP(C102,away!$B$2:$E$405,4,FALSE)</f>
        <v>1.46</v>
      </c>
      <c r="H102" s="10">
        <f>VLOOKUP(A102,away!$A$2:$E$405,3,FALSE)</f>
        <v>1.3145400593471801</v>
      </c>
      <c r="I102" s="10">
        <f>VLOOKUP(C102,away!$B$2:$E$405,3,FALSE)</f>
        <v>1.24</v>
      </c>
      <c r="J102" s="10">
        <f>VLOOKUP(B102,home!$B$2:$E$405,4,FALSE)</f>
        <v>0.85</v>
      </c>
      <c r="K102" s="12">
        <f t="shared" si="224"/>
        <v>1.5367258160237369</v>
      </c>
      <c r="L102" s="12">
        <f t="shared" si="225"/>
        <v>1.3855252225519279</v>
      </c>
      <c r="M102" s="13">
        <f t="shared" si="226"/>
        <v>5.3812417032948215E-2</v>
      </c>
      <c r="N102" s="13">
        <f t="shared" si="227"/>
        <v>8.2694930477166986E-2</v>
      </c>
      <c r="O102" s="13">
        <f t="shared" si="228"/>
        <v>7.4558461085632716E-2</v>
      </c>
      <c r="P102" s="13">
        <f t="shared" si="229"/>
        <v>0.11457591195329297</v>
      </c>
      <c r="Q102" s="13">
        <f t="shared" si="230"/>
        <v>6.3539717259275319E-2</v>
      </c>
      <c r="R102" s="13">
        <f t="shared" si="231"/>
        <v>5.165131419440027E-2</v>
      </c>
      <c r="S102" s="13">
        <f t="shared" si="232"/>
        <v>6.0987966735869585E-2</v>
      </c>
      <c r="T102" s="13">
        <f t="shared" si="233"/>
        <v>8.8035880896544003E-2</v>
      </c>
      <c r="U102" s="13">
        <f t="shared" si="234"/>
        <v>7.9373907954088177E-2</v>
      </c>
      <c r="V102" s="13">
        <f t="shared" si="235"/>
        <v>1.4428210464388426E-2</v>
      </c>
      <c r="W102" s="13">
        <f t="shared" si="236"/>
        <v>3.2547707951725798E-2</v>
      </c>
      <c r="X102" s="13">
        <f t="shared" si="237"/>
        <v>4.5095670303370028E-2</v>
      </c>
      <c r="Y102" s="13">
        <f t="shared" si="238"/>
        <v>3.1240594316602567E-2</v>
      </c>
      <c r="Z102" s="13">
        <f t="shared" si="239"/>
        <v>2.3854732864765336E-2</v>
      </c>
      <c r="AA102" s="13">
        <f t="shared" si="240"/>
        <v>3.6658183827634763E-2</v>
      </c>
      <c r="AB102" s="13">
        <f t="shared" si="241"/>
        <v>2.8166788728235102E-2</v>
      </c>
      <c r="AC102" s="13">
        <f t="shared" si="242"/>
        <v>1.9200091992699084E-3</v>
      </c>
      <c r="AD102" s="13">
        <f t="shared" si="243"/>
        <v>1.2504225765454522E-2</v>
      </c>
      <c r="AE102" s="13">
        <f t="shared" si="244"/>
        <v>1.7324920186520924E-2</v>
      </c>
      <c r="AF102" s="13">
        <f t="shared" si="245"/>
        <v>1.2002056948561898E-2</v>
      </c>
      <c r="AG102" s="13">
        <f t="shared" si="246"/>
        <v>5.5430508749123803E-3</v>
      </c>
      <c r="AH102" s="13">
        <f t="shared" si="247"/>
        <v>8.2628335153426928E-3</v>
      </c>
      <c r="AI102" s="13">
        <f t="shared" si="248"/>
        <v>1.2697709576533283E-2</v>
      </c>
      <c r="AJ102" s="13">
        <f t="shared" si="249"/>
        <v>9.7564490553152666E-3</v>
      </c>
      <c r="AK102" s="13">
        <f t="shared" si="250"/>
        <v>4.9976623786744563E-3</v>
      </c>
      <c r="AL102" s="13">
        <f t="shared" si="251"/>
        <v>1.6352122212266981E-4</v>
      </c>
      <c r="AM102" s="13">
        <f t="shared" si="252"/>
        <v>3.8431133086326273E-3</v>
      </c>
      <c r="AN102" s="13">
        <f t="shared" si="253"/>
        <v>5.3247304222354963E-3</v>
      </c>
      <c r="AO102" s="13">
        <f t="shared" si="254"/>
        <v>3.6887741516484288E-3</v>
      </c>
      <c r="AP102" s="13">
        <f t="shared" si="255"/>
        <v>1.7036298758021633E-3</v>
      </c>
      <c r="AQ102" s="13">
        <f t="shared" si="256"/>
        <v>5.9010554070422624E-4</v>
      </c>
      <c r="AR102" s="13">
        <f t="shared" si="257"/>
        <v>2.2896728490509432E-3</v>
      </c>
      <c r="AS102" s="13">
        <f t="shared" si="258"/>
        <v>3.5185993773852054E-3</v>
      </c>
      <c r="AT102" s="13">
        <f t="shared" si="259"/>
        <v>2.7035612497364465E-3</v>
      </c>
      <c r="AU102" s="13">
        <f t="shared" si="260"/>
        <v>1.384877455890465E-3</v>
      </c>
      <c r="AV102" s="13">
        <f t="shared" si="261"/>
        <v>5.3204423462403783E-4</v>
      </c>
      <c r="AW102" s="13">
        <f t="shared" si="262"/>
        <v>9.671246372246539E-6</v>
      </c>
      <c r="AX102" s="13">
        <f t="shared" si="263"/>
        <v>9.843019058800263E-4</v>
      </c>
      <c r="AY102" s="13">
        <f t="shared" si="264"/>
        <v>1.36377511720271E-3</v>
      </c>
      <c r="AZ102" s="13">
        <f t="shared" si="265"/>
        <v>9.4477241138653332E-4</v>
      </c>
      <c r="BA102" s="13">
        <f t="shared" si="266"/>
        <v>4.3633533518241615E-4</v>
      </c>
      <c r="BB102" s="13">
        <f t="shared" si="267"/>
        <v>1.5113840309647177E-4</v>
      </c>
      <c r="BC102" s="13">
        <f t="shared" si="268"/>
        <v>4.1881213917276418E-5</v>
      </c>
      <c r="BD102" s="13">
        <f t="shared" si="269"/>
        <v>5.2873324729206842E-4</v>
      </c>
      <c r="BE102" s="13">
        <f t="shared" si="270"/>
        <v>8.1251803090378423E-4</v>
      </c>
      <c r="BF102" s="13">
        <f t="shared" si="271"/>
        <v>6.2430871703730894E-4</v>
      </c>
      <c r="BG102" s="13">
        <f t="shared" si="272"/>
        <v>3.1979710754663027E-4</v>
      </c>
      <c r="BH102" s="13">
        <f t="shared" si="273"/>
        <v>1.2286011776415653E-4</v>
      </c>
      <c r="BI102" s="13">
        <f t="shared" si="274"/>
        <v>3.7760462945579167E-5</v>
      </c>
      <c r="BJ102" s="14">
        <f t="shared" si="275"/>
        <v>0.40960131266582267</v>
      </c>
      <c r="BK102" s="14">
        <f t="shared" si="276"/>
        <v>0.24725181172509447</v>
      </c>
      <c r="BL102" s="14">
        <f t="shared" si="277"/>
        <v>0.31899804316603325</v>
      </c>
      <c r="BM102" s="14">
        <f t="shared" si="278"/>
        <v>0.55751904454816925</v>
      </c>
      <c r="BN102" s="14">
        <f t="shared" si="279"/>
        <v>0.44083275200271649</v>
      </c>
    </row>
    <row r="103" spans="1:66" x14ac:dyDescent="0.25">
      <c r="A103" t="s">
        <v>69</v>
      </c>
      <c r="B103" t="s">
        <v>77</v>
      </c>
      <c r="C103" t="s">
        <v>76</v>
      </c>
      <c r="D103" s="11">
        <v>44201</v>
      </c>
      <c r="E103" s="10">
        <f>VLOOKUP(A103,home!$A$2:$E$405,3,FALSE)</f>
        <v>1.33234421364985</v>
      </c>
      <c r="F103" s="10">
        <f>VLOOKUP(B103,home!$B$2:$E$405,3,FALSE)</f>
        <v>1.28</v>
      </c>
      <c r="G103" s="10">
        <f>VLOOKUP(C103,away!$B$2:$E$405,4,FALSE)</f>
        <v>0.93</v>
      </c>
      <c r="H103" s="10">
        <f>VLOOKUP(A103,away!$A$2:$E$405,3,FALSE)</f>
        <v>1.3145400593471801</v>
      </c>
      <c r="I103" s="10">
        <f>VLOOKUP(C103,away!$B$2:$E$405,3,FALSE)</f>
        <v>0.71</v>
      </c>
      <c r="J103" s="10">
        <f>VLOOKUP(B103,home!$B$2:$E$405,4,FALSE)</f>
        <v>0.72</v>
      </c>
      <c r="K103" s="12">
        <f t="shared" si="224"/>
        <v>1.5860225519287814</v>
      </c>
      <c r="L103" s="12">
        <f t="shared" si="225"/>
        <v>0.67199287833827848</v>
      </c>
      <c r="M103" s="13">
        <f t="shared" si="226"/>
        <v>0.10455778119751324</v>
      </c>
      <c r="N103" s="13">
        <f t="shared" si="227"/>
        <v>0.16583099895889111</v>
      </c>
      <c r="O103" s="13">
        <f t="shared" si="228"/>
        <v>7.0262084339580866E-2</v>
      </c>
      <c r="P103" s="13">
        <f t="shared" si="229"/>
        <v>0.11143725030809733</v>
      </c>
      <c r="Q103" s="13">
        <f t="shared" si="230"/>
        <v>0.13150585207883983</v>
      </c>
      <c r="R103" s="13">
        <f t="shared" si="231"/>
        <v>2.3607810146700912E-2</v>
      </c>
      <c r="S103" s="13">
        <f t="shared" si="232"/>
        <v>2.9692340000910627E-2</v>
      </c>
      <c r="T103" s="13">
        <f t="shared" si="233"/>
        <v>8.8370996056787457E-2</v>
      </c>
      <c r="U103" s="13">
        <f t="shared" si="234"/>
        <v>3.7442519294320756E-2</v>
      </c>
      <c r="V103" s="13">
        <f t="shared" si="235"/>
        <v>3.5162192266835462E-3</v>
      </c>
      <c r="W103" s="13">
        <f t="shared" si="236"/>
        <v>6.9523749035883445E-2</v>
      </c>
      <c r="X103" s="13">
        <f t="shared" si="237"/>
        <v>4.6719464227491438E-2</v>
      </c>
      <c r="Y103" s="13">
        <f t="shared" si="238"/>
        <v>1.5697573620327102E-2</v>
      </c>
      <c r="Z103" s="13">
        <f t="shared" si="239"/>
        <v>5.2880934305817202E-3</v>
      </c>
      <c r="AA103" s="13">
        <f t="shared" si="240"/>
        <v>8.3870354376090438E-3</v>
      </c>
      <c r="AB103" s="13">
        <f t="shared" si="241"/>
        <v>6.6510136739369114E-3</v>
      </c>
      <c r="AC103" s="13">
        <f t="shared" si="242"/>
        <v>2.3422324336739428E-4</v>
      </c>
      <c r="AD103" s="13">
        <f t="shared" si="243"/>
        <v>2.7566558466386996E-2</v>
      </c>
      <c r="AE103" s="13">
        <f t="shared" si="244"/>
        <v>1.8524530969707839E-2</v>
      </c>
      <c r="AF103" s="13">
        <f t="shared" si="245"/>
        <v>6.2241764431002749E-3</v>
      </c>
      <c r="AG103" s="13">
        <f t="shared" si="246"/>
        <v>1.3942007477614207E-3</v>
      </c>
      <c r="AH103" s="13">
        <f t="shared" si="247"/>
        <v>8.8839028133458776E-4</v>
      </c>
      <c r="AI103" s="13">
        <f t="shared" si="248"/>
        <v>1.409007021111011E-3</v>
      </c>
      <c r="AJ103" s="13">
        <f t="shared" si="249"/>
        <v>1.1173584556540283E-3</v>
      </c>
      <c r="AK103" s="13">
        <f t="shared" si="250"/>
        <v>5.9071856975186792E-4</v>
      </c>
      <c r="AL103" s="13">
        <f t="shared" si="251"/>
        <v>9.9853665218089005E-6</v>
      </c>
      <c r="AM103" s="13">
        <f t="shared" si="252"/>
        <v>8.7442366813506138E-3</v>
      </c>
      <c r="AN103" s="13">
        <f t="shared" si="253"/>
        <v>5.8760647763719557E-3</v>
      </c>
      <c r="AO103" s="13">
        <f t="shared" si="254"/>
        <v>1.9743368411881809E-3</v>
      </c>
      <c r="AP103" s="13">
        <f t="shared" si="255"/>
        <v>4.4224676557311682E-4</v>
      </c>
      <c r="AQ103" s="13">
        <f t="shared" si="256"/>
        <v>7.4296669233318158E-5</v>
      </c>
      <c r="AR103" s="13">
        <f t="shared" si="257"/>
        <v>1.1939838844835657E-4</v>
      </c>
      <c r="AS103" s="13">
        <f t="shared" si="258"/>
        <v>1.8936853674304642E-4</v>
      </c>
      <c r="AT103" s="13">
        <f t="shared" si="259"/>
        <v>1.5017138495011288E-4</v>
      </c>
      <c r="AU103" s="13">
        <f t="shared" si="260"/>
        <v>7.93917343950858E-5</v>
      </c>
      <c r="AV103" s="13">
        <f t="shared" si="261"/>
        <v>3.1479270296836482E-5</v>
      </c>
      <c r="AW103" s="13">
        <f t="shared" si="262"/>
        <v>2.9562117492583811E-7</v>
      </c>
      <c r="AX103" s="13">
        <f t="shared" si="263"/>
        <v>2.3114260960041596E-3</v>
      </c>
      <c r="AY103" s="13">
        <f t="shared" si="264"/>
        <v>1.5532618753200454E-3</v>
      </c>
      <c r="AZ103" s="13">
        <f t="shared" si="265"/>
        <v>5.2189045920471473E-4</v>
      </c>
      <c r="BA103" s="13">
        <f t="shared" si="266"/>
        <v>1.1690222395275403E-4</v>
      </c>
      <c r="BB103" s="13">
        <f t="shared" si="267"/>
        <v>1.9639365489539305E-5</v>
      </c>
      <c r="BC103" s="13">
        <f t="shared" si="268"/>
        <v>2.639502748810595E-6</v>
      </c>
      <c r="BD103" s="13">
        <f t="shared" si="269"/>
        <v>1.337247778706049E-5</v>
      </c>
      <c r="BE103" s="13">
        <f t="shared" si="270"/>
        <v>2.1209051345444623E-5</v>
      </c>
      <c r="BF103" s="13">
        <f t="shared" si="271"/>
        <v>1.681901686944532E-5</v>
      </c>
      <c r="BG103" s="13">
        <f t="shared" si="272"/>
        <v>8.8917800187369622E-6</v>
      </c>
      <c r="BH103" s="13">
        <f t="shared" si="273"/>
        <v>3.5256409091266351E-6</v>
      </c>
      <c r="BI103" s="13">
        <f t="shared" si="274"/>
        <v>1.1183491983755072E-6</v>
      </c>
      <c r="BJ103" s="14">
        <f t="shared" si="275"/>
        <v>0.59299504186161411</v>
      </c>
      <c r="BK103" s="14">
        <f t="shared" si="276"/>
        <v>0.25100106121841398</v>
      </c>
      <c r="BL103" s="14">
        <f t="shared" si="277"/>
        <v>0.15099068285096165</v>
      </c>
      <c r="BM103" s="14">
        <f t="shared" si="278"/>
        <v>0.39152013607780306</v>
      </c>
      <c r="BN103" s="14">
        <f t="shared" si="279"/>
        <v>0.60720177702962319</v>
      </c>
    </row>
    <row r="104" spans="1:66" s="10" customFormat="1" x14ac:dyDescent="0.25">
      <c r="A104" t="s">
        <v>69</v>
      </c>
      <c r="B104" t="s">
        <v>381</v>
      </c>
      <c r="C104" t="s">
        <v>351</v>
      </c>
      <c r="D104" s="11">
        <v>44201</v>
      </c>
      <c r="E104" s="10">
        <f>VLOOKUP(A104,home!$A$2:$E$405,3,FALSE)</f>
        <v>1.33234421364985</v>
      </c>
      <c r="F104" s="10">
        <f>VLOOKUP(B104,home!$B$2:$E$405,3,FALSE)</f>
        <v>1.02</v>
      </c>
      <c r="G104" s="10">
        <f>VLOOKUP(C104,away!$B$2:$E$405,4,FALSE)</f>
        <v>0.66</v>
      </c>
      <c r="H104" s="10">
        <f>VLOOKUP(A104,away!$A$2:$E$405,3,FALSE)</f>
        <v>1.3145400593471801</v>
      </c>
      <c r="I104" s="10">
        <f>VLOOKUP(C104,away!$B$2:$E$405,3,FALSE)</f>
        <v>0.97</v>
      </c>
      <c r="J104" s="10">
        <f>VLOOKUP(B104,home!$B$2:$E$405,4,FALSE)</f>
        <v>1.21</v>
      </c>
      <c r="K104" s="12">
        <f t="shared" si="224"/>
        <v>0.89693412462907907</v>
      </c>
      <c r="L104" s="12">
        <f t="shared" si="225"/>
        <v>1.5428756676557851</v>
      </c>
      <c r="M104" s="13">
        <f t="shared" si="226"/>
        <v>8.7177431705182273E-2</v>
      </c>
      <c r="N104" s="13">
        <f t="shared" si="227"/>
        <v>7.8192413393898985E-2</v>
      </c>
      <c r="O104" s="13">
        <f t="shared" si="228"/>
        <v>0.13450393814664971</v>
      </c>
      <c r="P104" s="13">
        <f t="shared" si="229"/>
        <v>0.12064117202072903</v>
      </c>
      <c r="Q104" s="13">
        <f t="shared" si="230"/>
        <v>3.5066721930045924E-2</v>
      </c>
      <c r="R104" s="13">
        <f t="shared" si="231"/>
        <v>0.1037614266851723</v>
      </c>
      <c r="S104" s="13">
        <f t="shared" si="232"/>
        <v>4.173755782274885E-2</v>
      </c>
      <c r="T104" s="13">
        <f t="shared" si="233"/>
        <v>5.4103592010319369E-2</v>
      </c>
      <c r="U104" s="13">
        <f t="shared" si="234"/>
        <v>9.3067164414129377E-2</v>
      </c>
      <c r="V104" s="13">
        <f t="shared" si="235"/>
        <v>6.4176496071543191E-3</v>
      </c>
      <c r="W104" s="13">
        <f t="shared" si="236"/>
        <v>1.0484179845979026E-2</v>
      </c>
      <c r="X104" s="13">
        <f t="shared" si="237"/>
        <v>1.6175785979688214E-2</v>
      </c>
      <c r="Y104" s="13">
        <f t="shared" si="238"/>
        <v>1.2478613296634272E-2</v>
      </c>
      <c r="Z104" s="13">
        <f t="shared" si="239"/>
        <v>5.3363660157933993E-2</v>
      </c>
      <c r="AA104" s="13">
        <f t="shared" si="240"/>
        <v>4.786368781076019E-2</v>
      </c>
      <c r="AB104" s="13">
        <f t="shared" si="241"/>
        <v>2.1465287464031854E-2</v>
      </c>
      <c r="AC104" s="13">
        <f t="shared" si="242"/>
        <v>5.5506966875023536E-4</v>
      </c>
      <c r="AD104" s="13">
        <f t="shared" si="243"/>
        <v>2.350904668151757E-3</v>
      </c>
      <c r="AE104" s="13">
        <f t="shared" si="244"/>
        <v>3.6271536094697435E-3</v>
      </c>
      <c r="AF104" s="13">
        <f t="shared" si="245"/>
        <v>2.7981235234503612E-3</v>
      </c>
      <c r="AG104" s="13">
        <f t="shared" si="246"/>
        <v>1.4390522331422777E-3</v>
      </c>
      <c r="AH104" s="13">
        <f t="shared" si="247"/>
        <v>2.0583373198682219E-2</v>
      </c>
      <c r="AI104" s="13">
        <f t="shared" si="248"/>
        <v>1.8461929821873682E-2</v>
      </c>
      <c r="AJ104" s="13">
        <f t="shared" si="249"/>
        <v>8.2795674318728793E-3</v>
      </c>
      <c r="AK104" s="13">
        <f t="shared" si="250"/>
        <v>2.4754088556047781E-3</v>
      </c>
      <c r="AL104" s="13">
        <f t="shared" si="251"/>
        <v>3.0725500433482273E-5</v>
      </c>
      <c r="AM104" s="13">
        <f t="shared" si="252"/>
        <v>4.2172132412302254E-4</v>
      </c>
      <c r="AN104" s="13">
        <f t="shared" si="253"/>
        <v>6.5066356952099005E-4</v>
      </c>
      <c r="AO104" s="13">
        <f t="shared" si="254"/>
        <v>5.0194649462199697E-4</v>
      </c>
      <c r="AP104" s="13">
        <f t="shared" si="255"/>
        <v>2.5814701100579813E-4</v>
      </c>
      <c r="AQ104" s="13">
        <f t="shared" si="256"/>
        <v>9.9572185489729087E-5</v>
      </c>
      <c r="AR104" s="13">
        <f t="shared" si="257"/>
        <v>6.3515171333050017E-3</v>
      </c>
      <c r="AS104" s="13">
        <f t="shared" si="258"/>
        <v>5.696892460027519E-3</v>
      </c>
      <c r="AT104" s="13">
        <f t="shared" si="259"/>
        <v>2.5548686258703916E-3</v>
      </c>
      <c r="AU104" s="13">
        <f t="shared" si="260"/>
        <v>7.6384961816245269E-4</v>
      </c>
      <c r="AV104" s="13">
        <f t="shared" si="261"/>
        <v>1.7128069715369889E-4</v>
      </c>
      <c r="AW104" s="13">
        <f t="shared" si="262"/>
        <v>1.1811034597661715E-6</v>
      </c>
      <c r="AX104" s="13">
        <f t="shared" si="263"/>
        <v>6.304270778161653E-5</v>
      </c>
      <c r="AY104" s="13">
        <f t="shared" si="264"/>
        <v>9.7267059859390166E-5</v>
      </c>
      <c r="AZ104" s="13">
        <f t="shared" si="265"/>
        <v>7.5035489960735913E-5</v>
      </c>
      <c r="BA104" s="13">
        <f t="shared" si="266"/>
        <v>3.8590143890349791E-5</v>
      </c>
      <c r="BB104" s="13">
        <f t="shared" si="267"/>
        <v>1.4884948504939069E-5</v>
      </c>
      <c r="BC104" s="13">
        <f t="shared" si="268"/>
        <v>4.5931249725159672E-6</v>
      </c>
      <c r="BD104" s="13">
        <f t="shared" si="269"/>
        <v>1.6332668729458514E-3</v>
      </c>
      <c r="BE104" s="13">
        <f t="shared" si="270"/>
        <v>1.4649327929713604E-3</v>
      </c>
      <c r="BF104" s="13">
        <f t="shared" si="271"/>
        <v>6.5697410615209943E-4</v>
      </c>
      <c r="BG104" s="13">
        <f t="shared" si="272"/>
        <v>1.9642083160183502E-4</v>
      </c>
      <c r="BH104" s="13">
        <f t="shared" si="273"/>
        <v>4.40441366629269E-5</v>
      </c>
      <c r="BI104" s="13">
        <f t="shared" si="274"/>
        <v>7.9009378325611763E-6</v>
      </c>
      <c r="BJ104" s="14">
        <f t="shared" si="275"/>
        <v>0.21894200455051097</v>
      </c>
      <c r="BK104" s="14">
        <f t="shared" si="276"/>
        <v>0.2566568733848576</v>
      </c>
      <c r="BL104" s="14">
        <f t="shared" si="277"/>
        <v>0.47000373204146262</v>
      </c>
      <c r="BM104" s="14">
        <f t="shared" si="278"/>
        <v>0.43952708029668741</v>
      </c>
      <c r="BN104" s="14">
        <f t="shared" si="279"/>
        <v>0.55934310388167829</v>
      </c>
    </row>
    <row r="105" spans="1:66" x14ac:dyDescent="0.25">
      <c r="A105" t="s">
        <v>80</v>
      </c>
      <c r="B105" t="s">
        <v>416</v>
      </c>
      <c r="C105" t="s">
        <v>93</v>
      </c>
      <c r="D105" s="11">
        <v>44201</v>
      </c>
      <c r="E105" s="10">
        <f>VLOOKUP(A105,home!$A$2:$E$405,3,FALSE)</f>
        <v>1.2337662337662301</v>
      </c>
      <c r="F105" s="10">
        <f>VLOOKUP(B105,home!$B$2:$E$405,3,FALSE)</f>
        <v>0.78</v>
      </c>
      <c r="G105" s="10">
        <f>VLOOKUP(C105,away!$B$2:$E$405,4,FALSE)</f>
        <v>0.74</v>
      </c>
      <c r="H105" s="10">
        <f>VLOOKUP(A105,away!$A$2:$E$405,3,FALSE)</f>
        <v>1.0408163265306101</v>
      </c>
      <c r="I105" s="10">
        <f>VLOOKUP(C105,away!$B$2:$E$405,3,FALSE)</f>
        <v>0.56000000000000005</v>
      </c>
      <c r="J105" s="10">
        <f>VLOOKUP(B105,home!$B$2:$E$405,4,FALSE)</f>
        <v>0.71</v>
      </c>
      <c r="K105" s="12">
        <f t="shared" si="224"/>
        <v>0.71212987012986806</v>
      </c>
      <c r="L105" s="12">
        <f t="shared" si="225"/>
        <v>0.4138285714285706</v>
      </c>
      <c r="M105" s="13">
        <f t="shared" si="226"/>
        <v>0.32434145600849346</v>
      </c>
      <c r="N105" s="13">
        <f t="shared" si="227"/>
        <v>0.23097323894506078</v>
      </c>
      <c r="O105" s="13">
        <f t="shared" si="228"/>
        <v>0.13422176139505743</v>
      </c>
      <c r="P105" s="13">
        <f t="shared" si="229"/>
        <v>9.5583325510864375E-2</v>
      </c>
      <c r="Q105" s="13">
        <f t="shared" si="230"/>
        <v>8.2241471326710544E-2</v>
      </c>
      <c r="R105" s="13">
        <f t="shared" si="231"/>
        <v>2.7772399886371538E-2</v>
      </c>
      <c r="S105" s="13">
        <f t="shared" si="232"/>
        <v>7.0420940234946477E-3</v>
      </c>
      <c r="T105" s="13">
        <f t="shared" si="233"/>
        <v>3.4033870591316372E-2</v>
      </c>
      <c r="U105" s="13">
        <f t="shared" si="234"/>
        <v>1.9777555524276527E-2</v>
      </c>
      <c r="V105" s="13">
        <f t="shared" si="235"/>
        <v>2.3058921148148655E-4</v>
      </c>
      <c r="W105" s="13">
        <f t="shared" si="236"/>
        <v>1.9522202765059886E-2</v>
      </c>
      <c r="X105" s="13">
        <f t="shared" si="237"/>
        <v>8.0788452814036238E-3</v>
      </c>
      <c r="Y105" s="13">
        <f t="shared" si="238"/>
        <v>1.6716285007978549E-3</v>
      </c>
      <c r="Z105" s="13">
        <f t="shared" si="239"/>
        <v>3.8310041900400447E-3</v>
      </c>
      <c r="AA105" s="13">
        <f t="shared" si="240"/>
        <v>2.7281725163201976E-3</v>
      </c>
      <c r="AB105" s="13">
        <f t="shared" si="241"/>
        <v>9.7140656986948869E-4</v>
      </c>
      <c r="AC105" s="13">
        <f t="shared" si="242"/>
        <v>4.2471605255865157E-6</v>
      </c>
      <c r="AD105" s="13">
        <f t="shared" si="243"/>
        <v>3.4755859299327608E-3</v>
      </c>
      <c r="AE105" s="13">
        <f t="shared" si="244"/>
        <v>1.4382967602613143E-3</v>
      </c>
      <c r="AF105" s="13">
        <f t="shared" si="245"/>
        <v>2.9760414679464049E-4</v>
      </c>
      <c r="AG105" s="13">
        <f t="shared" si="246"/>
        <v>4.1052366306414908E-5</v>
      </c>
      <c r="AH105" s="13">
        <f t="shared" si="247"/>
        <v>3.9634474777528492E-4</v>
      </c>
      <c r="AI105" s="13">
        <f t="shared" si="248"/>
        <v>2.8224893375986893E-4</v>
      </c>
      <c r="AJ105" s="13">
        <f t="shared" si="249"/>
        <v>1.0049894827135459E-4</v>
      </c>
      <c r="AK105" s="13">
        <f t="shared" si="250"/>
        <v>2.3856100993556027E-5</v>
      </c>
      <c r="AL105" s="13">
        <f t="shared" si="251"/>
        <v>5.0065475071851364E-8</v>
      </c>
      <c r="AM105" s="13">
        <f t="shared" si="252"/>
        <v>4.9501371138164281E-4</v>
      </c>
      <c r="AN105" s="13">
        <f t="shared" si="253"/>
        <v>2.0485081701861999E-4</v>
      </c>
      <c r="AO105" s="13">
        <f t="shared" si="254"/>
        <v>4.2386560481395511E-5</v>
      </c>
      <c r="AP105" s="13">
        <f t="shared" si="255"/>
        <v>5.8469232572622057E-6</v>
      </c>
      <c r="AQ105" s="13">
        <f t="shared" si="256"/>
        <v>6.0490597470132569E-7</v>
      </c>
      <c r="AR105" s="13">
        <f t="shared" si="257"/>
        <v>3.2803756153012679E-5</v>
      </c>
      <c r="AS105" s="13">
        <f t="shared" si="258"/>
        <v>2.3360534609016778E-5</v>
      </c>
      <c r="AT105" s="13">
        <f t="shared" si="259"/>
        <v>8.3178672386417024E-6</v>
      </c>
      <c r="AU105" s="13">
        <f t="shared" si="260"/>
        <v>1.9744672388038002E-6</v>
      </c>
      <c r="AV105" s="13">
        <f t="shared" si="261"/>
        <v>3.5151927458625721E-7</v>
      </c>
      <c r="AW105" s="13">
        <f t="shared" si="262"/>
        <v>4.098411062372898E-10</v>
      </c>
      <c r="AX105" s="13">
        <f t="shared" si="263"/>
        <v>5.8752341666452206E-5</v>
      </c>
      <c r="AY105" s="13">
        <f t="shared" si="264"/>
        <v>2.4313397619911202E-5</v>
      </c>
      <c r="AZ105" s="13">
        <f t="shared" si="265"/>
        <v>5.0307893018113299E-6</v>
      </c>
      <c r="BA105" s="13">
        <f t="shared" si="266"/>
        <v>6.9396144997557313E-7</v>
      </c>
      <c r="BB105" s="13">
        <f t="shared" si="267"/>
        <v>7.1795268867472707E-8</v>
      </c>
      <c r="BC105" s="13">
        <f t="shared" si="268"/>
        <v>5.9421867101512758E-9</v>
      </c>
      <c r="BD105" s="13">
        <f t="shared" si="269"/>
        <v>2.2625219243820685E-6</v>
      </c>
      <c r="BE105" s="13">
        <f t="shared" si="270"/>
        <v>1.6112094441761817E-6</v>
      </c>
      <c r="BF105" s="13">
        <f t="shared" si="271"/>
        <v>5.7369518611660045E-7</v>
      </c>
      <c r="BG105" s="13">
        <f t="shared" si="272"/>
        <v>1.3618182612778175E-7</v>
      </c>
      <c r="BH105" s="13">
        <f t="shared" si="273"/>
        <v>2.4244786538606365E-8</v>
      </c>
      <c r="BI105" s="13">
        <f t="shared" si="274"/>
        <v>3.4530873378128251E-9</v>
      </c>
      <c r="BJ105" s="14">
        <f t="shared" si="275"/>
        <v>0.38261136775925148</v>
      </c>
      <c r="BK105" s="14">
        <f t="shared" si="276"/>
        <v>0.42722607537795465</v>
      </c>
      <c r="BL105" s="14">
        <f t="shared" si="277"/>
        <v>0.18634566407346395</v>
      </c>
      <c r="BM105" s="14">
        <f t="shared" si="278"/>
        <v>0.10485614534037317</v>
      </c>
      <c r="BN105" s="14">
        <f t="shared" si="279"/>
        <v>0.89513365307255821</v>
      </c>
    </row>
    <row r="106" spans="1:66" x14ac:dyDescent="0.25">
      <c r="A106" t="s">
        <v>80</v>
      </c>
      <c r="B106" t="s">
        <v>82</v>
      </c>
      <c r="C106" t="s">
        <v>89</v>
      </c>
      <c r="D106" s="11">
        <v>44201</v>
      </c>
      <c r="E106" s="10">
        <f>VLOOKUP(A106,home!$A$2:$E$405,3,FALSE)</f>
        <v>1.2337662337662301</v>
      </c>
      <c r="F106" s="10">
        <f>VLOOKUP(B106,home!$B$2:$E$405,3,FALSE)</f>
        <v>0.63</v>
      </c>
      <c r="G106" s="10">
        <f>VLOOKUP(C106,away!$B$2:$E$405,4,FALSE)</f>
        <v>0.81</v>
      </c>
      <c r="H106" s="10">
        <f>VLOOKUP(A106,away!$A$2:$E$405,3,FALSE)</f>
        <v>1.0408163265306101</v>
      </c>
      <c r="I106" s="10">
        <f>VLOOKUP(C106,away!$B$2:$E$405,3,FALSE)</f>
        <v>1.02</v>
      </c>
      <c r="J106" s="10">
        <f>VLOOKUP(B106,home!$B$2:$E$405,4,FALSE)</f>
        <v>1.55</v>
      </c>
      <c r="K106" s="12">
        <f t="shared" si="224"/>
        <v>0.6295909090909072</v>
      </c>
      <c r="L106" s="12">
        <f t="shared" si="225"/>
        <v>1.6455306122448947</v>
      </c>
      <c r="M106" s="13">
        <f t="shared" si="226"/>
        <v>0.1027844171766496</v>
      </c>
      <c r="N106" s="13">
        <f t="shared" si="227"/>
        <v>6.4712134650625877E-2</v>
      </c>
      <c r="O106" s="13">
        <f t="shared" si="228"/>
        <v>0.16913490492592689</v>
      </c>
      <c r="P106" s="13">
        <f t="shared" si="229"/>
        <v>0.10648579855131848</v>
      </c>
      <c r="Q106" s="13">
        <f t="shared" si="230"/>
        <v>2.0371085841950375E-2</v>
      </c>
      <c r="R106" s="13">
        <f t="shared" si="231"/>
        <v>0.13915833182737131</v>
      </c>
      <c r="S106" s="13">
        <f t="shared" si="232"/>
        <v>2.7580117698249713E-2</v>
      </c>
      <c r="T106" s="13">
        <f t="shared" si="233"/>
        <v>3.3521245357597908E-2</v>
      </c>
      <c r="U106" s="13">
        <f t="shared" si="234"/>
        <v>8.7612820642768832E-2</v>
      </c>
      <c r="V106" s="13">
        <f t="shared" si="235"/>
        <v>3.1748120515086424E-3</v>
      </c>
      <c r="W106" s="13">
        <f t="shared" si="236"/>
        <v>4.275150151467481E-3</v>
      </c>
      <c r="X106" s="13">
        <f t="shared" si="237"/>
        <v>7.0348904461831384E-3</v>
      </c>
      <c r="Y106" s="13">
        <f t="shared" si="238"/>
        <v>5.7880637914917519E-3</v>
      </c>
      <c r="Z106" s="13">
        <f t="shared" si="239"/>
        <v>7.632976499029083E-2</v>
      </c>
      <c r="AA106" s="13">
        <f t="shared" si="240"/>
        <v>4.8056526130932503E-2</v>
      </c>
      <c r="AB106" s="13">
        <f t="shared" si="241"/>
        <v>1.5127975987262366E-2</v>
      </c>
      <c r="AC106" s="13">
        <f t="shared" si="242"/>
        <v>2.0557128565888426E-4</v>
      </c>
      <c r="AD106" s="13">
        <f t="shared" si="243"/>
        <v>6.7289891759063521E-4</v>
      </c>
      <c r="AE106" s="13">
        <f t="shared" si="244"/>
        <v>1.107275767841845E-3</v>
      </c>
      <c r="AF106" s="13">
        <f t="shared" si="245"/>
        <v>9.1102808609036371E-4</v>
      </c>
      <c r="AG106" s="13">
        <f t="shared" si="246"/>
        <v>4.9970820142552347E-4</v>
      </c>
      <c r="AH106" s="13">
        <f t="shared" si="247"/>
        <v>3.1400741229245556E-2</v>
      </c>
      <c r="AI106" s="13">
        <f t="shared" si="248"/>
        <v>1.976962121664904E-2</v>
      </c>
      <c r="AJ106" s="13">
        <f t="shared" si="249"/>
        <v>6.223386897086478E-3</v>
      </c>
      <c r="AK106" s="13">
        <f t="shared" si="250"/>
        <v>1.3060626047203718E-3</v>
      </c>
      <c r="AL106" s="13">
        <f t="shared" si="251"/>
        <v>8.5189654672986802E-6</v>
      </c>
      <c r="AM106" s="13">
        <f t="shared" si="252"/>
        <v>8.4730208250435109E-5</v>
      </c>
      <c r="AN106" s="13">
        <f t="shared" si="253"/>
        <v>1.3942615145797591E-4</v>
      </c>
      <c r="AO106" s="13">
        <f t="shared" si="254"/>
        <v>1.147150001857963E-4</v>
      </c>
      <c r="AP106" s="13">
        <f t="shared" si="255"/>
        <v>6.292234816313552E-5</v>
      </c>
      <c r="AQ106" s="13">
        <f t="shared" si="256"/>
        <v>2.5885162524192706E-5</v>
      </c>
      <c r="AR106" s="13">
        <f t="shared" si="257"/>
        <v>1.0334176187980781E-2</v>
      </c>
      <c r="AS106" s="13">
        <f t="shared" si="258"/>
        <v>6.5063033808964261E-3</v>
      </c>
      <c r="AT106" s="13">
        <f t="shared" si="259"/>
        <v>2.0481547301999118E-3</v>
      </c>
      <c r="AU106" s="13">
        <f t="shared" si="260"/>
        <v>4.2983319951513474E-4</v>
      </c>
      <c r="AV106" s="13">
        <f t="shared" si="261"/>
        <v>6.7654768710046734E-5</v>
      </c>
      <c r="AW106" s="13">
        <f t="shared" si="262"/>
        <v>2.4515952513214077E-7</v>
      </c>
      <c r="AX106" s="13">
        <f t="shared" si="263"/>
        <v>8.8908948066422169E-6</v>
      </c>
      <c r="AY106" s="13">
        <f t="shared" si="264"/>
        <v>1.4630239574578921E-5</v>
      </c>
      <c r="AZ106" s="13">
        <f t="shared" si="265"/>
        <v>1.2037253542223173E-5</v>
      </c>
      <c r="BA106" s="13">
        <f t="shared" si="266"/>
        <v>6.6025563970271739E-6</v>
      </c>
      <c r="BB106" s="13">
        <f t="shared" si="267"/>
        <v>2.7161771675953932E-6</v>
      </c>
      <c r="BC106" s="13">
        <f t="shared" si="268"/>
        <v>8.939105355117696E-7</v>
      </c>
      <c r="BD106" s="13">
        <f t="shared" si="269"/>
        <v>2.8342005449424391E-3</v>
      </c>
      <c r="BE106" s="13">
        <f t="shared" si="270"/>
        <v>1.7843868976362548E-3</v>
      </c>
      <c r="BF106" s="13">
        <f t="shared" si="271"/>
        <v>5.6171688452635665E-4</v>
      </c>
      <c r="BG106" s="13">
        <f t="shared" si="272"/>
        <v>1.1788394799355366E-4</v>
      </c>
      <c r="BH106" s="13">
        <f t="shared" si="273"/>
        <v>1.8554665496121666E-5</v>
      </c>
      <c r="BI106" s="13">
        <f t="shared" si="274"/>
        <v>2.3363697435161863E-6</v>
      </c>
      <c r="BJ106" s="14">
        <f t="shared" si="275"/>
        <v>0.13936693111486997</v>
      </c>
      <c r="BK106" s="14">
        <f t="shared" si="276"/>
        <v>0.24025386596842718</v>
      </c>
      <c r="BL106" s="14">
        <f t="shared" si="277"/>
        <v>0.54249557303960394</v>
      </c>
      <c r="BM106" s="14">
        <f t="shared" si="278"/>
        <v>0.39578507705929988</v>
      </c>
      <c r="BN106" s="14">
        <f t="shared" si="279"/>
        <v>0.60264667297384245</v>
      </c>
    </row>
    <row r="107" spans="1:66" x14ac:dyDescent="0.25">
      <c r="A107" t="s">
        <v>80</v>
      </c>
      <c r="B107" t="s">
        <v>359</v>
      </c>
      <c r="C107" t="s">
        <v>95</v>
      </c>
      <c r="D107" s="11">
        <v>44201</v>
      </c>
      <c r="E107" s="10">
        <f>VLOOKUP(A107,home!$A$2:$E$405,3,FALSE)</f>
        <v>1.2337662337662301</v>
      </c>
      <c r="F107" s="10">
        <f>VLOOKUP(B107,home!$B$2:$E$405,3,FALSE)</f>
        <v>1.37</v>
      </c>
      <c r="G107" s="10">
        <f>VLOOKUP(C107,away!$B$2:$E$405,4,FALSE)</f>
        <v>0.63</v>
      </c>
      <c r="H107" s="10">
        <f>VLOOKUP(A107,away!$A$2:$E$405,3,FALSE)</f>
        <v>1.0408163265306101</v>
      </c>
      <c r="I107" s="10">
        <f>VLOOKUP(C107,away!$B$2:$E$405,3,FALSE)</f>
        <v>0.67</v>
      </c>
      <c r="J107" s="10">
        <f>VLOOKUP(B107,home!$B$2:$E$405,4,FALSE)</f>
        <v>0.84</v>
      </c>
      <c r="K107" s="12">
        <f t="shared" si="224"/>
        <v>1.0648636363636332</v>
      </c>
      <c r="L107" s="12">
        <f t="shared" si="225"/>
        <v>0.58577142857142739</v>
      </c>
      <c r="M107" s="13">
        <f t="shared" si="226"/>
        <v>0.19192798317739218</v>
      </c>
      <c r="N107" s="13">
        <f t="shared" si="227"/>
        <v>0.20437713008621602</v>
      </c>
      <c r="O107" s="13">
        <f t="shared" si="228"/>
        <v>0.11242592888865388</v>
      </c>
      <c r="P107" s="13">
        <f t="shared" si="229"/>
        <v>0.1197182834579312</v>
      </c>
      <c r="Q107" s="13">
        <f t="shared" si="230"/>
        <v>0.10881688696658566</v>
      </c>
      <c r="R107" s="13">
        <f t="shared" si="231"/>
        <v>3.2927948486788247E-2</v>
      </c>
      <c r="S107" s="13">
        <f t="shared" si="232"/>
        <v>1.8669069456206628E-2</v>
      </c>
      <c r="T107" s="13">
        <f t="shared" si="233"/>
        <v>6.3741823331112404E-2</v>
      </c>
      <c r="U107" s="13">
        <f t="shared" si="234"/>
        <v>3.5063774963635719E-2</v>
      </c>
      <c r="V107" s="13">
        <f t="shared" si="235"/>
        <v>1.2939048583934471E-3</v>
      </c>
      <c r="W107" s="13">
        <f t="shared" si="236"/>
        <v>3.8625048651002955E-2</v>
      </c>
      <c r="X107" s="13">
        <f t="shared" si="237"/>
        <v>2.2625449926938882E-2</v>
      </c>
      <c r="Y107" s="13">
        <f t="shared" si="238"/>
        <v>6.6266710628871423E-3</v>
      </c>
      <c r="Z107" s="13">
        <f t="shared" si="239"/>
        <v>6.4294171416774413E-3</v>
      </c>
      <c r="AA107" s="13">
        <f t="shared" si="240"/>
        <v>6.8464525171853165E-3</v>
      </c>
      <c r="AB107" s="13">
        <f t="shared" si="241"/>
        <v>3.6452691618204529E-3</v>
      </c>
      <c r="AC107" s="13">
        <f t="shared" si="242"/>
        <v>5.0443422202003994E-5</v>
      </c>
      <c r="AD107" s="13">
        <f t="shared" si="243"/>
        <v>1.0282602440307312E-2</v>
      </c>
      <c r="AE107" s="13">
        <f t="shared" si="244"/>
        <v>6.0232547208908587E-3</v>
      </c>
      <c r="AF107" s="13">
        <f t="shared" si="245"/>
        <v>1.7641252612529161E-3</v>
      </c>
      <c r="AG107" s="13">
        <f t="shared" si="246"/>
        <v>3.4445805815435445E-4</v>
      </c>
      <c r="AH107" s="13">
        <f t="shared" si="247"/>
        <v>9.4154221599050431E-4</v>
      </c>
      <c r="AI107" s="13">
        <f t="shared" si="248"/>
        <v>1.0026140679095217E-3</v>
      </c>
      <c r="AJ107" s="13">
        <f t="shared" si="249"/>
        <v>5.3382363111173395E-4</v>
      </c>
      <c r="AK107" s="13">
        <f t="shared" si="250"/>
        <v>1.8948312433415994E-4</v>
      </c>
      <c r="AL107" s="13">
        <f t="shared" si="251"/>
        <v>1.2585970670438371E-6</v>
      </c>
      <c r="AM107" s="13">
        <f t="shared" si="252"/>
        <v>2.1899138851734432E-3</v>
      </c>
      <c r="AN107" s="13">
        <f t="shared" si="253"/>
        <v>1.2827889849664524E-3</v>
      </c>
      <c r="AO107" s="13">
        <f t="shared" si="254"/>
        <v>3.7571056813974501E-4</v>
      </c>
      <c r="AP107" s="13">
        <f t="shared" si="255"/>
        <v>7.3360172076200364E-5</v>
      </c>
      <c r="AQ107" s="13">
        <f t="shared" si="256"/>
        <v>1.0743073199330403E-5</v>
      </c>
      <c r="AR107" s="13">
        <f t="shared" si="257"/>
        <v>1.1030570578421304E-4</v>
      </c>
      <c r="AS107" s="13">
        <f t="shared" si="258"/>
        <v>1.1746053497303414E-4</v>
      </c>
      <c r="AT107" s="13">
        <f t="shared" si="259"/>
        <v>6.2539726200301423E-5</v>
      </c>
      <c r="AU107" s="13">
        <f t="shared" si="260"/>
        <v>2.2198760086279656E-5</v>
      </c>
      <c r="AV107" s="13">
        <f t="shared" si="261"/>
        <v>5.9096630970599079E-6</v>
      </c>
      <c r="AW107" s="13">
        <f t="shared" si="262"/>
        <v>2.1807525860191677E-8</v>
      </c>
      <c r="AX107" s="13">
        <f t="shared" si="263"/>
        <v>3.8865994384816723E-4</v>
      </c>
      <c r="AY107" s="13">
        <f t="shared" si="264"/>
        <v>2.2766589053643165E-4</v>
      </c>
      <c r="AZ107" s="13">
        <f t="shared" si="265"/>
        <v>6.6680086968255885E-5</v>
      </c>
      <c r="BA107" s="13">
        <f t="shared" si="266"/>
        <v>1.3019763266887426E-5</v>
      </c>
      <c r="BB107" s="13">
        <f t="shared" si="267"/>
        <v>1.9066513321266098E-6</v>
      </c>
      <c r="BC107" s="13">
        <f t="shared" si="268"/>
        <v>2.2337237492148389E-7</v>
      </c>
      <c r="BD107" s="13">
        <f t="shared" si="269"/>
        <v>1.0768988476133002E-5</v>
      </c>
      <c r="BE107" s="13">
        <f t="shared" si="270"/>
        <v>1.1467504228653048E-5</v>
      </c>
      <c r="BF107" s="13">
        <f t="shared" si="271"/>
        <v>6.1056641264694133E-6</v>
      </c>
      <c r="BG107" s="13">
        <f t="shared" si="272"/>
        <v>2.1672332347090689E-6</v>
      </c>
      <c r="BH107" s="13">
        <f t="shared" si="273"/>
        <v>5.7695196579010457E-7</v>
      </c>
      <c r="BI107" s="13">
        <f t="shared" si="274"/>
        <v>1.2287503365967948E-7</v>
      </c>
      <c r="BJ107" s="14">
        <f t="shared" si="275"/>
        <v>0.46785812289723056</v>
      </c>
      <c r="BK107" s="14">
        <f t="shared" si="276"/>
        <v>0.33188860885972887</v>
      </c>
      <c r="BL107" s="14">
        <f t="shared" si="277"/>
        <v>0.19392646066463581</v>
      </c>
      <c r="BM107" s="14">
        <f t="shared" si="278"/>
        <v>0.22968080441669497</v>
      </c>
      <c r="BN107" s="14">
        <f t="shared" si="279"/>
        <v>0.7701941610635672</v>
      </c>
    </row>
    <row r="108" spans="1:66" x14ac:dyDescent="0.25">
      <c r="A108" t="s">
        <v>80</v>
      </c>
      <c r="B108" t="s">
        <v>96</v>
      </c>
      <c r="C108" t="s">
        <v>369</v>
      </c>
      <c r="D108" s="11">
        <v>44201</v>
      </c>
      <c r="E108" s="10">
        <f>VLOOKUP(A108,home!$A$2:$E$405,3,FALSE)</f>
        <v>1.2337662337662301</v>
      </c>
      <c r="F108" s="10">
        <f>VLOOKUP(B108,home!$B$2:$E$405,3,FALSE)</f>
        <v>0.99</v>
      </c>
      <c r="G108" s="10">
        <f>VLOOKUP(C108,away!$B$2:$E$405,4,FALSE)</f>
        <v>1.37</v>
      </c>
      <c r="H108" s="10">
        <f>VLOOKUP(A108,away!$A$2:$E$405,3,FALSE)</f>
        <v>1.0408163265306101</v>
      </c>
      <c r="I108" s="10">
        <f>VLOOKUP(C108,away!$B$2:$E$405,3,FALSE)</f>
        <v>0.67</v>
      </c>
      <c r="J108" s="10">
        <f>VLOOKUP(B108,home!$B$2:$E$405,4,FALSE)</f>
        <v>0.96</v>
      </c>
      <c r="K108" s="12">
        <f t="shared" si="224"/>
        <v>1.6733571428571379</v>
      </c>
      <c r="L108" s="12">
        <f t="shared" si="225"/>
        <v>0.66945306122448844</v>
      </c>
      <c r="M108" s="13">
        <f t="shared" si="226"/>
        <v>9.6057317913891618E-2</v>
      </c>
      <c r="N108" s="13">
        <f t="shared" si="227"/>
        <v>0.16073819905490944</v>
      </c>
      <c r="O108" s="13">
        <f t="shared" si="228"/>
        <v>6.4305865530468631E-2</v>
      </c>
      <c r="P108" s="13">
        <f t="shared" si="229"/>
        <v>0.10760667941302031</v>
      </c>
      <c r="Q108" s="13">
        <f t="shared" si="230"/>
        <v>0.13448620675926262</v>
      </c>
      <c r="R108" s="13">
        <f t="shared" si="231"/>
        <v>2.1524879267031269E-2</v>
      </c>
      <c r="S108" s="13">
        <f t="shared" si="232"/>
        <v>3.013616688911832E-2</v>
      </c>
      <c r="T108" s="13">
        <f t="shared" si="233"/>
        <v>9.0032202807457856E-2</v>
      </c>
      <c r="U108" s="13">
        <f t="shared" si="234"/>
        <v>3.6018810470624288E-2</v>
      </c>
      <c r="V108" s="13">
        <f t="shared" si="235"/>
        <v>3.7510622935008832E-3</v>
      </c>
      <c r="W108" s="13">
        <f t="shared" si="236"/>
        <v>7.5014484898791298E-2</v>
      </c>
      <c r="X108" s="13">
        <f t="shared" si="237"/>
        <v>5.0218676551674002E-2</v>
      </c>
      <c r="Y108" s="13">
        <f t="shared" si="238"/>
        <v>1.6809523374080298E-2</v>
      </c>
      <c r="Z108" s="13">
        <f t="shared" si="239"/>
        <v>4.8032987726005366E-3</v>
      </c>
      <c r="AA108" s="13">
        <f t="shared" si="240"/>
        <v>8.037634310408031E-3</v>
      </c>
      <c r="AB108" s="13">
        <f t="shared" si="241"/>
        <v>6.7249163924974443E-3</v>
      </c>
      <c r="AC108" s="13">
        <f t="shared" si="242"/>
        <v>2.6262923432135833E-4</v>
      </c>
      <c r="AD108" s="13">
        <f t="shared" si="243"/>
        <v>3.1381506030785357E-2</v>
      </c>
      <c r="AE108" s="13">
        <f t="shared" si="244"/>
        <v>2.1008445278144001E-2</v>
      </c>
      <c r="AF108" s="13">
        <f t="shared" si="245"/>
        <v>7.0320840015103258E-3</v>
      </c>
      <c r="AG108" s="13">
        <f t="shared" si="246"/>
        <v>1.5692167205329463E-3</v>
      </c>
      <c r="AH108" s="13">
        <f t="shared" si="247"/>
        <v>8.0389576682331416E-4</v>
      </c>
      <c r="AI108" s="13">
        <f t="shared" si="248"/>
        <v>1.3452047235264089E-3</v>
      </c>
      <c r="AJ108" s="13">
        <f t="shared" si="249"/>
        <v>1.1255039663590392E-3</v>
      </c>
      <c r="AK108" s="13">
        <f t="shared" si="250"/>
        <v>6.2779003380697906E-4</v>
      </c>
      <c r="AL108" s="13">
        <f t="shared" si="251"/>
        <v>1.1768248556529137E-5</v>
      </c>
      <c r="AM108" s="13">
        <f t="shared" si="252"/>
        <v>1.0502493454045801E-2</v>
      </c>
      <c r="AN108" s="13">
        <f t="shared" si="253"/>
        <v>7.0309263933011129E-3</v>
      </c>
      <c r="AO108" s="13">
        <f t="shared" si="254"/>
        <v>2.3534375986197409E-3</v>
      </c>
      <c r="AP108" s="13">
        <f t="shared" si="255"/>
        <v>5.2517200159893156E-4</v>
      </c>
      <c r="AQ108" s="13">
        <f t="shared" si="256"/>
        <v>8.7894501034949148E-5</v>
      </c>
      <c r="AR108" s="13">
        <f t="shared" si="257"/>
        <v>1.0763409640105505E-4</v>
      </c>
      <c r="AS108" s="13">
        <f t="shared" si="258"/>
        <v>1.8011028402767923E-4</v>
      </c>
      <c r="AT108" s="13">
        <f t="shared" si="259"/>
        <v>1.506944151398725E-4</v>
      </c>
      <c r="AU108" s="13">
        <f t="shared" si="260"/>
        <v>8.4055191987661453E-5</v>
      </c>
      <c r="AV108" s="13">
        <f t="shared" si="261"/>
        <v>3.5163588976695365E-5</v>
      </c>
      <c r="AW108" s="13">
        <f t="shared" si="262"/>
        <v>3.6619980224560425E-7</v>
      </c>
      <c r="AX108" s="13">
        <f t="shared" si="263"/>
        <v>2.9290704065229774E-3</v>
      </c>
      <c r="AY108" s="13">
        <f t="shared" si="264"/>
        <v>1.9608751501888643E-3</v>
      </c>
      <c r="AZ108" s="13">
        <f t="shared" si="265"/>
        <v>6.5635693598648176E-4</v>
      </c>
      <c r="BA108" s="13">
        <f t="shared" si="266"/>
        <v>1.4646672001735866E-4</v>
      </c>
      <c r="BB108" s="13">
        <f t="shared" si="267"/>
        <v>2.4513148520782696E-5</v>
      </c>
      <c r="BC108" s="13">
        <f t="shared" si="268"/>
        <v>3.2820804634977037E-6</v>
      </c>
      <c r="BD108" s="13">
        <f t="shared" si="269"/>
        <v>1.2009329221303E-5</v>
      </c>
      <c r="BE108" s="13">
        <f t="shared" si="270"/>
        <v>2.0095896833390324E-5</v>
      </c>
      <c r="BF108" s="13">
        <f t="shared" si="271"/>
        <v>1.6813806254136923E-5</v>
      </c>
      <c r="BG108" s="13">
        <f t="shared" si="272"/>
        <v>9.378500931325343E-6</v>
      </c>
      <c r="BH108" s="13">
        <f t="shared" si="273"/>
        <v>3.9233953806813984E-6</v>
      </c>
      <c r="BI108" s="13">
        <f t="shared" si="274"/>
        <v>1.3130483369031829E-6</v>
      </c>
      <c r="BJ108" s="14">
        <f t="shared" si="275"/>
        <v>0.61451103386744876</v>
      </c>
      <c r="BK108" s="14">
        <f t="shared" si="276"/>
        <v>0.23978649914259789</v>
      </c>
      <c r="BL108" s="14">
        <f t="shared" si="277"/>
        <v>0.14113569201503612</v>
      </c>
      <c r="BM108" s="14">
        <f t="shared" si="278"/>
        <v>0.41355686690871268</v>
      </c>
      <c r="BN108" s="14">
        <f t="shared" si="279"/>
        <v>0.58471914793858393</v>
      </c>
    </row>
    <row r="109" spans="1:66" x14ac:dyDescent="0.25">
      <c r="A109" t="s">
        <v>80</v>
      </c>
      <c r="B109" t="s">
        <v>86</v>
      </c>
      <c r="C109" t="s">
        <v>81</v>
      </c>
      <c r="D109" s="11">
        <v>44201</v>
      </c>
      <c r="E109" s="10">
        <f>VLOOKUP(A109,home!$A$2:$E$405,3,FALSE)</f>
        <v>1.2337662337662301</v>
      </c>
      <c r="F109" s="10">
        <f>VLOOKUP(B109,home!$B$2:$E$405,3,FALSE)</f>
        <v>0.92</v>
      </c>
      <c r="G109" s="10">
        <f>VLOOKUP(C109,away!$B$2:$E$405,4,FALSE)</f>
        <v>0.99</v>
      </c>
      <c r="H109" s="10">
        <f>VLOOKUP(A109,away!$A$2:$E$405,3,FALSE)</f>
        <v>1.0408163265306101</v>
      </c>
      <c r="I109" s="10">
        <f>VLOOKUP(C109,away!$B$2:$E$405,3,FALSE)</f>
        <v>0.88</v>
      </c>
      <c r="J109" s="10">
        <f>VLOOKUP(B109,home!$B$2:$E$405,4,FALSE)</f>
        <v>1</v>
      </c>
      <c r="K109" s="12">
        <f t="shared" si="224"/>
        <v>1.1237142857142826</v>
      </c>
      <c r="L109" s="12">
        <f t="shared" si="225"/>
        <v>0.91591836734693688</v>
      </c>
      <c r="M109" s="13">
        <f t="shared" si="226"/>
        <v>0.13007648530167754</v>
      </c>
      <c r="N109" s="13">
        <f t="shared" si="227"/>
        <v>0.14616880476899891</v>
      </c>
      <c r="O109" s="13">
        <f t="shared" si="228"/>
        <v>0.1191394420477403</v>
      </c>
      <c r="P109" s="13">
        <f t="shared" si="229"/>
        <v>0.13387869302107464</v>
      </c>
      <c r="Q109" s="13">
        <f t="shared" si="230"/>
        <v>8.2125987022353034E-2</v>
      </c>
      <c r="R109" s="13">
        <f t="shared" si="231"/>
        <v>5.4561001623495649E-2</v>
      </c>
      <c r="S109" s="13">
        <f t="shared" si="232"/>
        <v>3.444801034457224E-2</v>
      </c>
      <c r="T109" s="13">
        <f t="shared" si="233"/>
        <v>7.522069995026931E-2</v>
      </c>
      <c r="U109" s="13">
        <f t="shared" si="234"/>
        <v>6.131097696720221E-2</v>
      </c>
      <c r="V109" s="13">
        <f t="shared" si="235"/>
        <v>3.9394383076591299E-3</v>
      </c>
      <c r="W109" s="13">
        <f t="shared" si="236"/>
        <v>3.0762048281801301E-2</v>
      </c>
      <c r="X109" s="13">
        <f t="shared" si="237"/>
        <v>2.817552503851509E-2</v>
      </c>
      <c r="Y109" s="13">
        <f t="shared" si="238"/>
        <v>1.2903240446209741E-2</v>
      </c>
      <c r="Z109" s="13">
        <f t="shared" si="239"/>
        <v>1.6657807842601902E-2</v>
      </c>
      <c r="AA109" s="13">
        <f t="shared" si="240"/>
        <v>1.8718616641415168E-2</v>
      </c>
      <c r="AB109" s="13">
        <f t="shared" si="241"/>
        <v>1.0517188464383667E-2</v>
      </c>
      <c r="AC109" s="13">
        <f t="shared" si="242"/>
        <v>2.5341189197425817E-4</v>
      </c>
      <c r="AD109" s="13">
        <f t="shared" si="243"/>
        <v>8.6419382780231514E-3</v>
      </c>
      <c r="AE109" s="13">
        <f t="shared" si="244"/>
        <v>7.915309998319962E-3</v>
      </c>
      <c r="AF109" s="13">
        <f t="shared" si="245"/>
        <v>3.6248889053530527E-3</v>
      </c>
      <c r="AG109" s="13">
        <f t="shared" si="246"/>
        <v>1.1067007760016646E-3</v>
      </c>
      <c r="AH109" s="13">
        <f t="shared" si="247"/>
        <v>3.8142980406937342E-3</v>
      </c>
      <c r="AI109" s="13">
        <f t="shared" si="248"/>
        <v>4.2861811982995461E-3</v>
      </c>
      <c r="AJ109" s="13">
        <f t="shared" si="249"/>
        <v>2.4082215218445818E-3</v>
      </c>
      <c r="AK109" s="13">
        <f t="shared" si="250"/>
        <v>9.0205097575378251E-4</v>
      </c>
      <c r="AL109" s="13">
        <f t="shared" si="251"/>
        <v>1.0432770478023949E-5</v>
      </c>
      <c r="AM109" s="13">
        <f t="shared" si="252"/>
        <v>1.9422138998551395E-3</v>
      </c>
      <c r="AN109" s="13">
        <f t="shared" si="253"/>
        <v>1.7789093841938462E-3</v>
      </c>
      <c r="AO109" s="13">
        <f t="shared" si="254"/>
        <v>8.1466788941448633E-4</v>
      </c>
      <c r="AP109" s="13">
        <f t="shared" si="255"/>
        <v>2.4872309440083042E-4</v>
      </c>
      <c r="AQ109" s="13">
        <f t="shared" si="256"/>
        <v>5.6952512636271668E-5</v>
      </c>
      <c r="AR109" s="13">
        <f t="shared" si="257"/>
        <v>6.9871712680136516E-4</v>
      </c>
      <c r="AS109" s="13">
        <f t="shared" si="258"/>
        <v>7.8515841705993172E-4</v>
      </c>
      <c r="AT109" s="13">
        <f t="shared" si="259"/>
        <v>4.4114686489952907E-4</v>
      </c>
      <c r="AU109" s="13">
        <f t="shared" si="260"/>
        <v>1.652410113952232E-4</v>
      </c>
      <c r="AV109" s="13">
        <f t="shared" si="261"/>
        <v>4.6420921272672183E-5</v>
      </c>
      <c r="AW109" s="13">
        <f t="shared" si="262"/>
        <v>2.9827017050506189E-7</v>
      </c>
      <c r="AX109" s="13">
        <f t="shared" si="263"/>
        <v>3.6374891753001188E-4</v>
      </c>
      <c r="AY109" s="13">
        <f t="shared" si="264"/>
        <v>3.33164314668304E-4</v>
      </c>
      <c r="AZ109" s="13">
        <f t="shared" si="265"/>
        <v>1.5257565757462708E-4</v>
      </c>
      <c r="BA109" s="13">
        <f t="shared" si="266"/>
        <v>4.6582282394212583E-5</v>
      </c>
      <c r="BB109" s="13">
        <f t="shared" si="267"/>
        <v>1.0666392009450287E-5</v>
      </c>
      <c r="BC109" s="13">
        <f t="shared" si="268"/>
        <v>1.9539088709556245E-6</v>
      </c>
      <c r="BD109" s="13">
        <f t="shared" si="269"/>
        <v>1.0666130833620813E-4</v>
      </c>
      <c r="BE109" s="13">
        <f t="shared" si="270"/>
        <v>1.1985683591037294E-4</v>
      </c>
      <c r="BF109" s="13">
        <f t="shared" si="271"/>
        <v>6.7342419376499368E-5</v>
      </c>
      <c r="BG109" s="13">
        <f t="shared" si="272"/>
        <v>2.5224546229311556E-5</v>
      </c>
      <c r="BH109" s="13">
        <f t="shared" si="273"/>
        <v>7.0862957371344295E-6</v>
      </c>
      <c r="BI109" s="13">
        <f t="shared" si="274"/>
        <v>1.5925943505228356E-6</v>
      </c>
      <c r="BJ109" s="14">
        <f t="shared" si="275"/>
        <v>0.40239530171939342</v>
      </c>
      <c r="BK109" s="14">
        <f t="shared" si="276"/>
        <v>0.3029396359521041</v>
      </c>
      <c r="BL109" s="14">
        <f t="shared" si="277"/>
        <v>0.27812242582219737</v>
      </c>
      <c r="BM109" s="14">
        <f t="shared" si="278"/>
        <v>0.33383189150645898</v>
      </c>
      <c r="BN109" s="14">
        <f t="shared" si="279"/>
        <v>0.66595041378534015</v>
      </c>
    </row>
    <row r="110" spans="1:66" x14ac:dyDescent="0.25">
      <c r="A110" t="s">
        <v>80</v>
      </c>
      <c r="B110" t="s">
        <v>94</v>
      </c>
      <c r="C110" t="s">
        <v>87</v>
      </c>
      <c r="D110" s="11">
        <v>44201</v>
      </c>
      <c r="E110" s="10">
        <f>VLOOKUP(A110,home!$A$2:$E$405,3,FALSE)</f>
        <v>1.2337662337662301</v>
      </c>
      <c r="F110" s="10">
        <f>VLOOKUP(B110,home!$B$2:$E$405,3,FALSE)</f>
        <v>0.85</v>
      </c>
      <c r="G110" s="10">
        <f>VLOOKUP(C110,away!$B$2:$E$405,4,FALSE)</f>
        <v>1.34</v>
      </c>
      <c r="H110" s="10">
        <f>VLOOKUP(A110,away!$A$2:$E$405,3,FALSE)</f>
        <v>1.0408163265306101</v>
      </c>
      <c r="I110" s="10">
        <f>VLOOKUP(C110,away!$B$2:$E$405,3,FALSE)</f>
        <v>0.99</v>
      </c>
      <c r="J110" s="10">
        <f>VLOOKUP(B110,home!$B$2:$E$405,4,FALSE)</f>
        <v>1</v>
      </c>
      <c r="K110" s="12">
        <f t="shared" si="224"/>
        <v>1.4052597402597362</v>
      </c>
      <c r="L110" s="12">
        <f t="shared" si="225"/>
        <v>1.0304081632653039</v>
      </c>
      <c r="M110" s="13">
        <f t="shared" si="226"/>
        <v>8.7539259738133132E-2</v>
      </c>
      <c r="N110" s="13">
        <f t="shared" si="227"/>
        <v>0.12301539740213857</v>
      </c>
      <c r="O110" s="13">
        <f t="shared" si="228"/>
        <v>9.020116784037413E-2</v>
      </c>
      <c r="P110" s="13">
        <f t="shared" si="229"/>
        <v>0.12675606969048903</v>
      </c>
      <c r="Q110" s="13">
        <f t="shared" si="230"/>
        <v>8.6434292700638737E-2</v>
      </c>
      <c r="R110" s="13">
        <f t="shared" si="231"/>
        <v>4.6472009839392647E-2</v>
      </c>
      <c r="S110" s="13">
        <f t="shared" si="232"/>
        <v>4.5885415445148812E-2</v>
      </c>
      <c r="T110" s="13">
        <f t="shared" si="233"/>
        <v>8.9062600784800827E-2</v>
      </c>
      <c r="U110" s="13">
        <f t="shared" si="234"/>
        <v>6.5305244476252827E-2</v>
      </c>
      <c r="V110" s="13">
        <f t="shared" si="235"/>
        <v>7.3824081717305369E-3</v>
      </c>
      <c r="W110" s="13">
        <f t="shared" si="236"/>
        <v>4.0487543903344532E-2</v>
      </c>
      <c r="X110" s="13">
        <f t="shared" si="237"/>
        <v>4.1718695748568589E-2</v>
      </c>
      <c r="Y110" s="13">
        <f t="shared" si="238"/>
        <v>2.1493642330053301E-2</v>
      </c>
      <c r="Z110" s="13">
        <f t="shared" si="239"/>
        <v>1.5961712767285238E-2</v>
      </c>
      <c r="AA110" s="13">
        <f t="shared" si="240"/>
        <v>2.2430352337455772E-2</v>
      </c>
      <c r="AB110" s="13">
        <f t="shared" si="241"/>
        <v>1.5760235549833732E-2</v>
      </c>
      <c r="AC110" s="13">
        <f t="shared" si="242"/>
        <v>6.681038367090809E-4</v>
      </c>
      <c r="AD110" s="13">
        <f t="shared" si="243"/>
        <v>1.4223878857342163E-2</v>
      </c>
      <c r="AE110" s="13">
        <f t="shared" si="244"/>
        <v>1.4656400887902127E-2</v>
      </c>
      <c r="AF110" s="13">
        <f t="shared" si="245"/>
        <v>7.5510375594915989E-3</v>
      </c>
      <c r="AG110" s="13">
        <f t="shared" si="246"/>
        <v>2.593550247474354E-3</v>
      </c>
      <c r="AH110" s="13">
        <f t="shared" si="247"/>
        <v>4.1117697837766837E-3</v>
      </c>
      <c r="AI110" s="13">
        <f t="shared" si="248"/>
        <v>5.778104538357854E-3</v>
      </c>
      <c r="AJ110" s="13">
        <f t="shared" si="249"/>
        <v>4.0598688413831805E-3</v>
      </c>
      <c r="AK110" s="13">
        <f t="shared" si="250"/>
        <v>1.9017234111769082E-3</v>
      </c>
      <c r="AL110" s="13">
        <f t="shared" si="251"/>
        <v>3.869633658758892E-5</v>
      </c>
      <c r="AM110" s="13">
        <f t="shared" si="252"/>
        <v>3.9976488617109139E-3</v>
      </c>
      <c r="AN110" s="13">
        <f t="shared" si="253"/>
        <v>4.1192100209751755E-3</v>
      </c>
      <c r="AO110" s="13">
        <f t="shared" si="254"/>
        <v>2.1222338159085324E-3</v>
      </c>
      <c r="AP110" s="13">
        <f t="shared" si="255"/>
        <v>7.2892234942327602E-4</v>
      </c>
      <c r="AQ110" s="13">
        <f t="shared" si="256"/>
        <v>1.8777188480806697E-4</v>
      </c>
      <c r="AR110" s="13">
        <f t="shared" si="257"/>
        <v>8.4736023013422203E-4</v>
      </c>
      <c r="AS110" s="13">
        <f t="shared" si="258"/>
        <v>1.1907612169048472E-3</v>
      </c>
      <c r="AT110" s="13">
        <f t="shared" si="259"/>
        <v>8.3666439918953655E-4</v>
      </c>
      <c r="AU110" s="13">
        <f t="shared" si="260"/>
        <v>3.9191026542988546E-4</v>
      </c>
      <c r="AV110" s="13">
        <f t="shared" si="261"/>
        <v>1.3768392945078138E-4</v>
      </c>
      <c r="AW110" s="13">
        <f t="shared" si="262"/>
        <v>1.5564430912788743E-6</v>
      </c>
      <c r="AX110" s="13">
        <f t="shared" si="263"/>
        <v>9.3628916684291696E-4</v>
      </c>
      <c r="AY110" s="13">
        <f t="shared" si="264"/>
        <v>9.6476000069181168E-4</v>
      </c>
      <c r="AZ110" s="13">
        <f t="shared" si="265"/>
        <v>4.9704829015234143E-4</v>
      </c>
      <c r="BA110" s="13">
        <f t="shared" si="266"/>
        <v>1.7072087190334468E-4</v>
      </c>
      <c r="BB110" s="13">
        <f t="shared" si="267"/>
        <v>4.3978045012244154E-5</v>
      </c>
      <c r="BC110" s="13">
        <f t="shared" si="268"/>
        <v>9.0630673170130761E-6</v>
      </c>
      <c r="BD110" s="13">
        <f t="shared" si="269"/>
        <v>1.4552114972611144E-4</v>
      </c>
      <c r="BE110" s="13">
        <f t="shared" si="270"/>
        <v>2.0449501306641355E-4</v>
      </c>
      <c r="BF110" s="13">
        <f t="shared" si="271"/>
        <v>1.4368430447305984E-4</v>
      </c>
      <c r="BG110" s="13">
        <f t="shared" si="272"/>
        <v>6.7304589461070969E-5</v>
      </c>
      <c r="BH110" s="13">
        <f t="shared" si="273"/>
        <v>2.3645107476088211E-5</v>
      </c>
      <c r="BI110" s="13">
        <f t="shared" si="274"/>
        <v>6.6455035180522429E-6</v>
      </c>
      <c r="BJ110" s="14">
        <f t="shared" si="275"/>
        <v>0.45501468679650037</v>
      </c>
      <c r="BK110" s="14">
        <f t="shared" si="276"/>
        <v>0.26923471321948994</v>
      </c>
      <c r="BL110" s="14">
        <f t="shared" si="277"/>
        <v>0.26001615232683384</v>
      </c>
      <c r="BM110" s="14">
        <f t="shared" si="278"/>
        <v>0.43884586434134271</v>
      </c>
      <c r="BN110" s="14">
        <f t="shared" si="279"/>
        <v>0.56041819721116637</v>
      </c>
    </row>
    <row r="111" spans="1:66" x14ac:dyDescent="0.25">
      <c r="A111" t="s">
        <v>80</v>
      </c>
      <c r="B111" t="s">
        <v>90</v>
      </c>
      <c r="C111" t="s">
        <v>412</v>
      </c>
      <c r="D111" s="11">
        <v>44201</v>
      </c>
      <c r="E111" s="10">
        <f>VLOOKUP(A111,home!$A$2:$E$405,3,FALSE)</f>
        <v>1.2337662337662301</v>
      </c>
      <c r="F111" s="10">
        <f>VLOOKUP(B111,home!$B$2:$E$405,3,FALSE)</f>
        <v>1.37</v>
      </c>
      <c r="G111" s="10">
        <f>VLOOKUP(C111,away!$B$2:$E$405,4,FALSE)</f>
        <v>0.95</v>
      </c>
      <c r="H111" s="10">
        <f>VLOOKUP(A111,away!$A$2:$E$405,3,FALSE)</f>
        <v>1.0408163265306101</v>
      </c>
      <c r="I111" s="10">
        <f>VLOOKUP(C111,away!$B$2:$E$405,3,FALSE)</f>
        <v>0.88</v>
      </c>
      <c r="J111" s="10">
        <f>VLOOKUP(B111,home!$B$2:$E$405,4,FALSE)</f>
        <v>0.63</v>
      </c>
      <c r="K111" s="12">
        <f t="shared" si="224"/>
        <v>1.6057467532467484</v>
      </c>
      <c r="L111" s="12">
        <f t="shared" si="225"/>
        <v>0.57702857142857022</v>
      </c>
      <c r="M111" s="13">
        <f t="shared" si="226"/>
        <v>0.11272823863573564</v>
      </c>
      <c r="N111" s="13">
        <f t="shared" si="227"/>
        <v>0.18101300318855715</v>
      </c>
      <c r="O111" s="13">
        <f t="shared" si="228"/>
        <v>6.5047414499637482E-2</v>
      </c>
      <c r="P111" s="13">
        <f t="shared" si="229"/>
        <v>0.10444967463988834</v>
      </c>
      <c r="Q111" s="13">
        <f t="shared" si="230"/>
        <v>0.1453305210827345</v>
      </c>
      <c r="R111" s="13">
        <f t="shared" si="231"/>
        <v>1.8767108331923944E-2</v>
      </c>
      <c r="S111" s="13">
        <f t="shared" si="232"/>
        <v>2.41947684635429E-2</v>
      </c>
      <c r="T111" s="13">
        <f t="shared" si="233"/>
        <v>8.3859862965339996E-2</v>
      </c>
      <c r="U111" s="13">
        <f t="shared" si="234"/>
        <v>3.013522327181687E-2</v>
      </c>
      <c r="V111" s="13">
        <f t="shared" si="235"/>
        <v>2.4908830146519677E-3</v>
      </c>
      <c r="W111" s="13">
        <f t="shared" si="236"/>
        <v>7.7788004125419696E-2</v>
      </c>
      <c r="X111" s="13">
        <f t="shared" si="237"/>
        <v>4.4885900894770646E-2</v>
      </c>
      <c r="Y111" s="13">
        <f t="shared" si="238"/>
        <v>1.2950223635296946E-2</v>
      </c>
      <c r="Z111" s="13">
        <f t="shared" si="239"/>
        <v>3.6097192368717639E-3</v>
      </c>
      <c r="AA111" s="13">
        <f t="shared" si="240"/>
        <v>5.7962949447391649E-3</v>
      </c>
      <c r="AB111" s="13">
        <f t="shared" si="241"/>
        <v>4.6536908941877285E-3</v>
      </c>
      <c r="AC111" s="13">
        <f t="shared" si="242"/>
        <v>1.4424730861311105E-4</v>
      </c>
      <c r="AD111" s="13">
        <f t="shared" si="243"/>
        <v>3.1226958766484327E-2</v>
      </c>
      <c r="AE111" s="13">
        <f t="shared" si="244"/>
        <v>1.8018847407083316E-2</v>
      </c>
      <c r="AF111" s="13">
        <f t="shared" si="245"/>
        <v>5.1986948890493422E-3</v>
      </c>
      <c r="AG111" s="13">
        <f t="shared" si="246"/>
        <v>9.9993182837371719E-4</v>
      </c>
      <c r="AH111" s="13">
        <f t="shared" si="247"/>
        <v>5.2072778362758558E-4</v>
      </c>
      <c r="AI111" s="13">
        <f t="shared" si="248"/>
        <v>8.3615694788537079E-4</v>
      </c>
      <c r="AJ111" s="13">
        <f t="shared" si="249"/>
        <v>6.713281521358225E-4</v>
      </c>
      <c r="AK111" s="13">
        <f t="shared" si="250"/>
        <v>3.5932766688507873E-4</v>
      </c>
      <c r="AL111" s="13">
        <f t="shared" si="251"/>
        <v>5.3461615774923705E-6</v>
      </c>
      <c r="AM111" s="13">
        <f t="shared" si="252"/>
        <v>1.0028517530610459E-2</v>
      </c>
      <c r="AN111" s="13">
        <f t="shared" si="253"/>
        <v>5.7867411442345251E-3</v>
      </c>
      <c r="AO111" s="13">
        <f t="shared" si="254"/>
        <v>1.6695574878422893E-3</v>
      </c>
      <c r="AP111" s="13">
        <f t="shared" si="255"/>
        <v>3.2112745737583625E-4</v>
      </c>
      <c r="AQ111" s="13">
        <f t="shared" si="256"/>
        <v>4.6324929494016957E-5</v>
      </c>
      <c r="AR111" s="13">
        <f t="shared" si="257"/>
        <v>6.0094961817958277E-5</v>
      </c>
      <c r="AS111" s="13">
        <f t="shared" si="258"/>
        <v>9.6497289825673817E-5</v>
      </c>
      <c r="AT111" s="13">
        <f t="shared" si="259"/>
        <v>7.7475104917343123E-5</v>
      </c>
      <c r="AU111" s="13">
        <f t="shared" si="260"/>
        <v>4.1468466059491642E-5</v>
      </c>
      <c r="AV111" s="13">
        <f t="shared" si="261"/>
        <v>1.6646963684287917E-5</v>
      </c>
      <c r="AW111" s="13">
        <f t="shared" si="262"/>
        <v>1.3759857928612235E-7</v>
      </c>
      <c r="AX111" s="13">
        <f t="shared" si="263"/>
        <v>2.6838765774426432E-3</v>
      </c>
      <c r="AY111" s="13">
        <f t="shared" si="264"/>
        <v>1.5486734673723287E-3</v>
      </c>
      <c r="AZ111" s="13">
        <f t="shared" si="265"/>
        <v>4.4681441924359272E-4</v>
      </c>
      <c r="BA111" s="13">
        <f t="shared" si="266"/>
        <v>8.5941562009938854E-5</v>
      </c>
      <c r="BB111" s="13">
        <f t="shared" si="267"/>
        <v>1.2397684188233724E-5</v>
      </c>
      <c r="BC111" s="13">
        <f t="shared" si="268"/>
        <v>1.4307635992318161E-6</v>
      </c>
      <c r="BD111" s="13">
        <f t="shared" si="269"/>
        <v>5.7794183279784884E-6</v>
      </c>
      <c r="BE111" s="13">
        <f t="shared" si="270"/>
        <v>9.2802822158062079E-6</v>
      </c>
      <c r="BF111" s="13">
        <f t="shared" si="271"/>
        <v>7.4508915186221813E-6</v>
      </c>
      <c r="BG111" s="13">
        <f t="shared" si="272"/>
        <v>3.9880816216071017E-6</v>
      </c>
      <c r="BH111" s="13">
        <f t="shared" si="273"/>
        <v>1.6009622788946571E-6</v>
      </c>
      <c r="BI111" s="13">
        <f t="shared" si="274"/>
        <v>5.1414799628112221E-7</v>
      </c>
      <c r="BJ111" s="14">
        <f t="shared" si="275"/>
        <v>0.62390335180652257</v>
      </c>
      <c r="BK111" s="14">
        <f t="shared" si="276"/>
        <v>0.24556183169138179</v>
      </c>
      <c r="BL111" s="14">
        <f t="shared" si="277"/>
        <v>0.12710806906310299</v>
      </c>
      <c r="BM111" s="14">
        <f t="shared" si="278"/>
        <v>0.37129847555060924</v>
      </c>
      <c r="BN111" s="14">
        <f t="shared" si="279"/>
        <v>0.62733596037847705</v>
      </c>
    </row>
    <row r="112" spans="1:66" x14ac:dyDescent="0.25">
      <c r="A112" t="s">
        <v>80</v>
      </c>
      <c r="B112" t="s">
        <v>88</v>
      </c>
      <c r="C112" t="s">
        <v>97</v>
      </c>
      <c r="D112" s="11">
        <v>44201</v>
      </c>
      <c r="E112" s="10">
        <f>VLOOKUP(A112,home!$A$2:$E$405,3,FALSE)</f>
        <v>1.2337662337662301</v>
      </c>
      <c r="F112" s="10">
        <f>VLOOKUP(B112,home!$B$2:$E$405,3,FALSE)</f>
        <v>0.74</v>
      </c>
      <c r="G112" s="10">
        <f>VLOOKUP(C112,away!$B$2:$E$405,4,FALSE)</f>
        <v>0.99</v>
      </c>
      <c r="H112" s="10">
        <f>VLOOKUP(A112,away!$A$2:$E$405,3,FALSE)</f>
        <v>1.0408163265306101</v>
      </c>
      <c r="I112" s="10">
        <f>VLOOKUP(C112,away!$B$2:$E$405,3,FALSE)</f>
        <v>0.99</v>
      </c>
      <c r="J112" s="10">
        <f>VLOOKUP(B112,home!$B$2:$E$405,4,FALSE)</f>
        <v>1</v>
      </c>
      <c r="K112" s="12">
        <f t="shared" si="224"/>
        <v>0.90385714285714014</v>
      </c>
      <c r="L112" s="12">
        <f t="shared" si="225"/>
        <v>1.0304081632653039</v>
      </c>
      <c r="M112" s="13">
        <f t="shared" si="226"/>
        <v>0.14453041543747622</v>
      </c>
      <c r="N112" s="13">
        <f t="shared" si="227"/>
        <v>0.13063484835327274</v>
      </c>
      <c r="O112" s="13">
        <f t="shared" si="228"/>
        <v>0.14892531990690117</v>
      </c>
      <c r="P112" s="13">
        <f t="shared" si="229"/>
        <v>0.13460721415013727</v>
      </c>
      <c r="Q112" s="13">
        <f t="shared" si="230"/>
        <v>5.9037620395082431E-2</v>
      </c>
      <c r="R112" s="13">
        <f t="shared" si="231"/>
        <v>7.6726932674483911E-2</v>
      </c>
      <c r="S112" s="13">
        <f t="shared" si="232"/>
        <v>3.1341330553877826E-2</v>
      </c>
      <c r="T112" s="13">
        <f t="shared" si="233"/>
        <v>6.0832845994851129E-2</v>
      </c>
      <c r="U112" s="13">
        <f t="shared" si="234"/>
        <v>6.9350186147351181E-2</v>
      </c>
      <c r="V112" s="13">
        <f t="shared" si="235"/>
        <v>3.243276726252753E-3</v>
      </c>
      <c r="W112" s="13">
        <f t="shared" si="236"/>
        <v>1.7787191630461215E-2</v>
      </c>
      <c r="X112" s="13">
        <f t="shared" si="237"/>
        <v>1.8328067457591524E-2</v>
      </c>
      <c r="Y112" s="13">
        <f t="shared" si="238"/>
        <v>9.4426951625897343E-3</v>
      </c>
      <c r="Z112" s="13">
        <f t="shared" si="239"/>
        <v>2.6353352590031867E-2</v>
      </c>
      <c r="AA112" s="13">
        <f t="shared" si="240"/>
        <v>2.3819665976733021E-2</v>
      </c>
      <c r="AB112" s="13">
        <f t="shared" si="241"/>
        <v>1.0764787616770667E-2</v>
      </c>
      <c r="AC112" s="13">
        <f t="shared" si="242"/>
        <v>1.8878744463467269E-4</v>
      </c>
      <c r="AD112" s="13">
        <f t="shared" si="243"/>
        <v>4.0192700516402773E-3</v>
      </c>
      <c r="AE112" s="13">
        <f t="shared" si="244"/>
        <v>4.1414886715779014E-3</v>
      </c>
      <c r="AF112" s="13">
        <f t="shared" si="245"/>
        <v>2.133711867632324E-3</v>
      </c>
      <c r="AG112" s="13">
        <f t="shared" si="246"/>
        <v>7.3286470882146816E-4</v>
      </c>
      <c r="AH112" s="13">
        <f t="shared" si="247"/>
        <v>6.7886774095444191E-3</v>
      </c>
      <c r="AI112" s="13">
        <f t="shared" si="248"/>
        <v>6.1359945671696304E-3</v>
      </c>
      <c r="AJ112" s="13">
        <f t="shared" si="249"/>
        <v>2.7730312590344376E-3</v>
      </c>
      <c r="AK112" s="13">
        <f t="shared" si="250"/>
        <v>8.3547470361480184E-4</v>
      </c>
      <c r="AL112" s="13">
        <f t="shared" si="251"/>
        <v>7.0330253772196122E-6</v>
      </c>
      <c r="AM112" s="13">
        <f t="shared" si="252"/>
        <v>7.2656918904937028E-4</v>
      </c>
      <c r="AN112" s="13">
        <f t="shared" si="253"/>
        <v>7.4866282357352295E-4</v>
      </c>
      <c r="AO112" s="13">
        <f t="shared" si="254"/>
        <v>3.8571414247170495E-4</v>
      </c>
      <c r="AP112" s="13">
        <f t="shared" si="255"/>
        <v>1.3248100036324044E-4</v>
      </c>
      <c r="AQ112" s="13">
        <f t="shared" si="256"/>
        <v>3.4127376062959155E-5</v>
      </c>
      <c r="AR112" s="13">
        <f t="shared" si="257"/>
        <v>1.3990217241138659E-3</v>
      </c>
      <c r="AS112" s="13">
        <f t="shared" si="258"/>
        <v>1.264515778352629E-3</v>
      </c>
      <c r="AT112" s="13">
        <f t="shared" si="259"/>
        <v>5.7147080925978985E-4</v>
      </c>
      <c r="AU112" s="13">
        <f t="shared" si="260"/>
        <v>1.721759909612705E-4</v>
      </c>
      <c r="AV112" s="13">
        <f t="shared" si="261"/>
        <v>3.8905624814712685E-5</v>
      </c>
      <c r="AW112" s="13">
        <f t="shared" si="262"/>
        <v>1.8194862118145678E-7</v>
      </c>
      <c r="AX112" s="13">
        <f t="shared" si="263"/>
        <v>1.0945245855036547E-4</v>
      </c>
      <c r="AY112" s="13">
        <f t="shared" si="264"/>
        <v>1.1278070677975389E-4</v>
      </c>
      <c r="AZ112" s="13">
        <f t="shared" si="265"/>
        <v>5.8105080462344504E-5</v>
      </c>
      <c r="BA112" s="13">
        <f t="shared" si="266"/>
        <v>1.9957316411862364E-5</v>
      </c>
      <c r="BB112" s="13">
        <f t="shared" si="267"/>
        <v>5.1410454369129013E-6</v>
      </c>
      <c r="BC112" s="13">
        <f t="shared" si="268"/>
        <v>1.0594750371825794E-6</v>
      </c>
      <c r="BD112" s="13">
        <f t="shared" si="269"/>
        <v>2.4026056751873779E-4</v>
      </c>
      <c r="BE112" s="13">
        <f t="shared" si="270"/>
        <v>2.1716123009872136E-4</v>
      </c>
      <c r="BF112" s="13">
        <f t="shared" si="271"/>
        <v>9.8141364488186115E-5</v>
      </c>
      <c r="BG112" s="13">
        <f t="shared" si="272"/>
        <v>2.9568591100797706E-5</v>
      </c>
      <c r="BH112" s="13">
        <f t="shared" si="273"/>
        <v>6.6814455676695185E-6</v>
      </c>
      <c r="BI112" s="13">
        <f t="shared" si="274"/>
        <v>1.2078144601898549E-6</v>
      </c>
      <c r="BJ112" s="14">
        <f t="shared" si="275"/>
        <v>0.30942465490771992</v>
      </c>
      <c r="BK112" s="14">
        <f t="shared" si="276"/>
        <v>0.31403083804453574</v>
      </c>
      <c r="BL112" s="14">
        <f t="shared" si="277"/>
        <v>0.35015918120233985</v>
      </c>
      <c r="BM112" s="14">
        <f t="shared" si="278"/>
        <v>0.305393077069115</v>
      </c>
      <c r="BN112" s="14">
        <f t="shared" si="279"/>
        <v>0.69446235091735375</v>
      </c>
    </row>
    <row r="113" spans="1:66" x14ac:dyDescent="0.25">
      <c r="A113" t="s">
        <v>80</v>
      </c>
      <c r="B113" t="s">
        <v>92</v>
      </c>
      <c r="C113" t="s">
        <v>83</v>
      </c>
      <c r="D113" s="11">
        <v>44201</v>
      </c>
      <c r="E113" s="10">
        <f>VLOOKUP(A113,home!$A$2:$E$405,3,FALSE)</f>
        <v>1.2337662337662301</v>
      </c>
      <c r="F113" s="10">
        <f>VLOOKUP(B113,home!$B$2:$E$405,3,FALSE)</f>
        <v>0.92</v>
      </c>
      <c r="G113" s="10">
        <f>VLOOKUP(C113,away!$B$2:$E$405,4,FALSE)</f>
        <v>0.92</v>
      </c>
      <c r="H113" s="10">
        <f>VLOOKUP(A113,away!$A$2:$E$405,3,FALSE)</f>
        <v>1.0408163265306101</v>
      </c>
      <c r="I113" s="10">
        <f>VLOOKUP(C113,away!$B$2:$E$405,3,FALSE)</f>
        <v>0.99</v>
      </c>
      <c r="J113" s="10">
        <f>VLOOKUP(B113,home!$B$2:$E$405,4,FALSE)</f>
        <v>1.46</v>
      </c>
      <c r="K113" s="12">
        <f t="shared" si="224"/>
        <v>1.0442597402597373</v>
      </c>
      <c r="L113" s="12">
        <f t="shared" si="225"/>
        <v>1.5043959183673437</v>
      </c>
      <c r="M113" s="13">
        <f t="shared" si="226"/>
        <v>7.8186705003543938E-2</v>
      </c>
      <c r="N113" s="13">
        <f t="shared" si="227"/>
        <v>8.1647228258765497E-2</v>
      </c>
      <c r="O113" s="13">
        <f t="shared" si="228"/>
        <v>0.11762375987792309</v>
      </c>
      <c r="P113" s="13">
        <f t="shared" si="229"/>
        <v>0.12282975693849366</v>
      </c>
      <c r="Q113" s="13">
        <f t="shared" si="230"/>
        <v>4.2630456687212971E-2</v>
      </c>
      <c r="R113" s="13">
        <f t="shared" si="231"/>
        <v>8.8476352131684019E-2</v>
      </c>
      <c r="S113" s="13">
        <f t="shared" si="232"/>
        <v>4.8240775682021592E-2</v>
      </c>
      <c r="T113" s="13">
        <f t="shared" si="233"/>
        <v>6.4133085038379029E-2</v>
      </c>
      <c r="U113" s="13">
        <f t="shared" si="234"/>
        <v>9.2392292496161404E-2</v>
      </c>
      <c r="V113" s="13">
        <f t="shared" si="235"/>
        <v>8.4205886854471241E-3</v>
      </c>
      <c r="W113" s="13">
        <f t="shared" si="236"/>
        <v>1.4839089875781001E-2</v>
      </c>
      <c r="X113" s="13">
        <f t="shared" si="237"/>
        <v>2.2323866241411111E-2</v>
      </c>
      <c r="Y113" s="13">
        <f t="shared" si="238"/>
        <v>1.6791966627878706E-2</v>
      </c>
      <c r="Z113" s="13">
        <f t="shared" si="239"/>
        <v>4.4367821006312411E-2</v>
      </c>
      <c r="AA113" s="13">
        <f t="shared" si="240"/>
        <v>4.6331529239942312E-2</v>
      </c>
      <c r="AB113" s="13">
        <f t="shared" si="241"/>
        <v>2.4191075344969292E-2</v>
      </c>
      <c r="AC113" s="13">
        <f t="shared" si="242"/>
        <v>8.2678607368862956E-4</v>
      </c>
      <c r="AD113" s="13">
        <f t="shared" si="243"/>
        <v>3.8739660348434909E-3</v>
      </c>
      <c r="AE113" s="13">
        <f t="shared" si="244"/>
        <v>5.8279786907122705E-3</v>
      </c>
      <c r="AF113" s="13">
        <f t="shared" si="245"/>
        <v>4.3837936773196981E-3</v>
      </c>
      <c r="AG113" s="13">
        <f t="shared" si="246"/>
        <v>2.1983204383747737E-3</v>
      </c>
      <c r="AH113" s="13">
        <f t="shared" si="247"/>
        <v>1.6686692207187315E-2</v>
      </c>
      <c r="AI113" s="13">
        <f t="shared" si="248"/>
        <v>1.742524087007161E-2</v>
      </c>
      <c r="AJ113" s="13">
        <f t="shared" si="249"/>
        <v>9.0982387524721695E-3</v>
      </c>
      <c r="AK113" s="13">
        <f t="shared" si="250"/>
        <v>3.1669748121592213E-3</v>
      </c>
      <c r="AL113" s="13">
        <f t="shared" si="251"/>
        <v>5.1954578449982166E-5</v>
      </c>
      <c r="AM113" s="13">
        <f t="shared" si="252"/>
        <v>8.0908535306414202E-4</v>
      </c>
      <c r="AN113" s="13">
        <f t="shared" si="253"/>
        <v>1.2171847027604966E-3</v>
      </c>
      <c r="AO113" s="13">
        <f t="shared" si="254"/>
        <v>9.1556384936602986E-4</v>
      </c>
      <c r="AP113" s="13">
        <f t="shared" si="255"/>
        <v>4.5912350599698284E-4</v>
      </c>
      <c r="AQ113" s="13">
        <f t="shared" si="256"/>
        <v>1.7267588211209136E-4</v>
      </c>
      <c r="AR113" s="13">
        <f t="shared" si="257"/>
        <v>5.020678329508952E-3</v>
      </c>
      <c r="AS113" s="13">
        <f t="shared" si="258"/>
        <v>5.2428922483007097E-3</v>
      </c>
      <c r="AT113" s="13">
        <f t="shared" si="259"/>
        <v>2.7374706487101447E-3</v>
      </c>
      <c r="AU113" s="13">
        <f t="shared" si="260"/>
        <v>9.528767961969034E-4</v>
      </c>
      <c r="AV113" s="13">
        <f t="shared" si="261"/>
        <v>2.4876271892402722E-4</v>
      </c>
      <c r="AW113" s="13">
        <f t="shared" si="262"/>
        <v>2.2672113438680561E-6</v>
      </c>
      <c r="AX113" s="13">
        <f t="shared" si="263"/>
        <v>1.4081587677311971E-4</v>
      </c>
      <c r="AY113" s="13">
        <f t="shared" si="264"/>
        <v>2.1184283025880017E-4</v>
      </c>
      <c r="AZ113" s="13">
        <f t="shared" si="265"/>
        <v>1.5934774458836252E-4</v>
      </c>
      <c r="BA113" s="13">
        <f t="shared" si="266"/>
        <v>7.9907365519924826E-5</v>
      </c>
      <c r="BB113" s="13">
        <f t="shared" si="267"/>
        <v>3.0053078633915573E-5</v>
      </c>
      <c r="BC113" s="13">
        <f t="shared" si="268"/>
        <v>9.0423457662470829E-6</v>
      </c>
      <c r="BD113" s="13">
        <f t="shared" si="269"/>
        <v>1.2588479977247728E-3</v>
      </c>
      <c r="BE113" s="13">
        <f t="shared" si="270"/>
        <v>1.3145642831305616E-3</v>
      </c>
      <c r="BF113" s="13">
        <f t="shared" si="271"/>
        <v>6.8637327842832412E-4</v>
      </c>
      <c r="BG113" s="13">
        <f t="shared" si="272"/>
        <v>2.3891732715092869E-4</v>
      </c>
      <c r="BH113" s="13">
        <f t="shared" si="273"/>
        <v>6.2372936498544855E-5</v>
      </c>
      <c r="BI113" s="13">
        <f t="shared" si="274"/>
        <v>1.3026709293441517E-5</v>
      </c>
      <c r="BJ113" s="14">
        <f t="shared" si="275"/>
        <v>0.2628543941055187</v>
      </c>
      <c r="BK113" s="14">
        <f t="shared" si="276"/>
        <v>0.25876840979190374</v>
      </c>
      <c r="BL113" s="14">
        <f t="shared" si="277"/>
        <v>0.43316893900643777</v>
      </c>
      <c r="BM113" s="14">
        <f t="shared" si="278"/>
        <v>0.46755572939363449</v>
      </c>
      <c r="BN113" s="14">
        <f t="shared" si="279"/>
        <v>0.53139425889762315</v>
      </c>
    </row>
    <row r="114" spans="1:66" x14ac:dyDescent="0.25">
      <c r="A114" t="s">
        <v>80</v>
      </c>
      <c r="B114" t="s">
        <v>84</v>
      </c>
      <c r="C114" t="s">
        <v>410</v>
      </c>
      <c r="D114" s="11">
        <v>44201</v>
      </c>
      <c r="E114" s="10">
        <f>VLOOKUP(A114,home!$A$2:$E$405,3,FALSE)</f>
        <v>1.2337662337662301</v>
      </c>
      <c r="F114" s="10">
        <f>VLOOKUP(B114,home!$B$2:$E$405,3,FALSE)</f>
        <v>1.02</v>
      </c>
      <c r="G114" s="10">
        <f>VLOOKUP(C114,away!$B$2:$E$405,4,FALSE)</f>
        <v>0.99</v>
      </c>
      <c r="H114" s="10">
        <f>VLOOKUP(A114,away!$A$2:$E$405,3,FALSE)</f>
        <v>1.0408163265306101</v>
      </c>
      <c r="I114" s="10">
        <f>VLOOKUP(C114,away!$B$2:$E$405,3,FALSE)</f>
        <v>0.88</v>
      </c>
      <c r="J114" s="10">
        <f>VLOOKUP(B114,home!$B$2:$E$405,4,FALSE)</f>
        <v>1.17</v>
      </c>
      <c r="K114" s="12">
        <f t="shared" si="224"/>
        <v>1.2458571428571392</v>
      </c>
      <c r="L114" s="12">
        <f t="shared" si="225"/>
        <v>1.0716244897959162</v>
      </c>
      <c r="M114" s="13">
        <f t="shared" si="226"/>
        <v>9.8521386489276941E-2</v>
      </c>
      <c r="N114" s="13">
        <f t="shared" si="227"/>
        <v>0.12274357308185453</v>
      </c>
      <c r="O114" s="13">
        <f t="shared" si="228"/>
        <v>0.10557793053055767</v>
      </c>
      <c r="P114" s="13">
        <f t="shared" si="229"/>
        <v>0.13153501887957011</v>
      </c>
      <c r="Q114" s="13">
        <f t="shared" si="230"/>
        <v>7.6460478631917891E-2</v>
      </c>
      <c r="R114" s="13">
        <f t="shared" si="231"/>
        <v>5.6569947969258766E-2</v>
      </c>
      <c r="S114" s="13">
        <f t="shared" si="232"/>
        <v>4.3902805797226462E-2</v>
      </c>
      <c r="T114" s="13">
        <f t="shared" si="233"/>
        <v>8.193692140348055E-2</v>
      </c>
      <c r="U114" s="13">
        <f t="shared" si="234"/>
        <v>7.0478073748557746E-2</v>
      </c>
      <c r="V114" s="13">
        <f t="shared" si="235"/>
        <v>6.5126935550438485E-3</v>
      </c>
      <c r="W114" s="13">
        <f t="shared" si="236"/>
        <v>3.1752944483283516E-2</v>
      </c>
      <c r="X114" s="13">
        <f t="shared" si="237"/>
        <v>3.4027232931416747E-2</v>
      </c>
      <c r="Y114" s="13">
        <f t="shared" si="238"/>
        <v>1.823220806464813E-2</v>
      </c>
      <c r="Z114" s="13">
        <f t="shared" si="239"/>
        <v>2.0207247210112817E-2</v>
      </c>
      <c r="AA114" s="13">
        <f t="shared" si="240"/>
        <v>2.5175343274199055E-2</v>
      </c>
      <c r="AB114" s="13">
        <f t="shared" si="241"/>
        <v>1.5682440621020668E-2</v>
      </c>
      <c r="AC114" s="13">
        <f t="shared" si="242"/>
        <v>5.4343991964931444E-4</v>
      </c>
      <c r="AD114" s="13">
        <f t="shared" si="243"/>
        <v>9.8899081728112438E-3</v>
      </c>
      <c r="AE114" s="13">
        <f t="shared" si="244"/>
        <v>1.0598267799817311E-2</v>
      </c>
      <c r="AF114" s="13">
        <f t="shared" si="245"/>
        <v>5.6786816618498558E-3</v>
      </c>
      <c r="AG114" s="13">
        <f t="shared" si="246"/>
        <v>2.0284714461977593E-3</v>
      </c>
      <c r="AH114" s="13">
        <f t="shared" si="247"/>
        <v>5.413645245429274E-3</v>
      </c>
      <c r="AI114" s="13">
        <f t="shared" si="248"/>
        <v>6.7446285979126525E-3</v>
      </c>
      <c r="AJ114" s="13">
        <f t="shared" si="249"/>
        <v>4.2014218573140057E-3</v>
      </c>
      <c r="AK114" s="13">
        <f t="shared" si="250"/>
        <v>1.7447904770302538E-3</v>
      </c>
      <c r="AL114" s="13">
        <f t="shared" si="251"/>
        <v>2.9021670375605043E-5</v>
      </c>
      <c r="AM114" s="13">
        <f t="shared" si="252"/>
        <v>2.4642825478596148E-3</v>
      </c>
      <c r="AN114" s="13">
        <f t="shared" si="253"/>
        <v>2.64078552806304E-3</v>
      </c>
      <c r="AO114" s="13">
        <f t="shared" si="254"/>
        <v>1.4149652220854971E-3</v>
      </c>
      <c r="AP114" s="13">
        <f t="shared" si="255"/>
        <v>5.0543712806544537E-4</v>
      </c>
      <c r="AQ114" s="13">
        <f t="shared" si="256"/>
        <v>1.354097011217615E-4</v>
      </c>
      <c r="AR114" s="13">
        <f t="shared" si="257"/>
        <v>1.1602789648138469E-3</v>
      </c>
      <c r="AS114" s="13">
        <f t="shared" si="258"/>
        <v>1.4455418360202186E-3</v>
      </c>
      <c r="AT114" s="13">
        <f t="shared" si="259"/>
        <v>9.0046931085230666E-4</v>
      </c>
      <c r="AU114" s="13">
        <f t="shared" si="260"/>
        <v>3.7395204094966384E-4</v>
      </c>
      <c r="AV114" s="13">
        <f t="shared" si="261"/>
        <v>1.1647270532578608E-4</v>
      </c>
      <c r="AW114" s="13">
        <f t="shared" si="262"/>
        <v>1.0762936569748253E-6</v>
      </c>
      <c r="AX114" s="13">
        <f t="shared" si="263"/>
        <v>5.1169066904484814E-4</v>
      </c>
      <c r="AY114" s="13">
        <f t="shared" si="264"/>
        <v>5.4834025214851628E-4</v>
      </c>
      <c r="AZ114" s="13">
        <f t="shared" si="265"/>
        <v>2.938074214716089E-4</v>
      </c>
      <c r="BA114" s="13">
        <f t="shared" si="266"/>
        <v>1.0495040937758888E-4</v>
      </c>
      <c r="BB114" s="13">
        <f t="shared" si="267"/>
        <v>2.8116857225782803E-5</v>
      </c>
      <c r="BC114" s="13">
        <f t="shared" si="268"/>
        <v>6.0261425558488245E-6</v>
      </c>
      <c r="BD114" s="13">
        <f t="shared" si="269"/>
        <v>2.07230558948262E-4</v>
      </c>
      <c r="BE114" s="13">
        <f t="shared" si="270"/>
        <v>2.5817967208396968E-4</v>
      </c>
      <c r="BF114" s="13">
        <f t="shared" si="271"/>
        <v>1.6082749430316383E-4</v>
      </c>
      <c r="BG114" s="13">
        <f t="shared" si="272"/>
        <v>6.6789360848470815E-5</v>
      </c>
      <c r="BH114" s="13">
        <f t="shared" si="273"/>
        <v>2.0802500569982591E-5</v>
      </c>
      <c r="BI114" s="13">
        <f t="shared" si="274"/>
        <v>5.1833887848804994E-6</v>
      </c>
      <c r="BJ114" s="14">
        <f t="shared" si="275"/>
        <v>0.40200249955629708</v>
      </c>
      <c r="BK114" s="14">
        <f t="shared" si="276"/>
        <v>0.28159270656329083</v>
      </c>
      <c r="BL114" s="14">
        <f t="shared" si="277"/>
        <v>0.2963039501547805</v>
      </c>
      <c r="BM114" s="14">
        <f t="shared" si="278"/>
        <v>0.4081508039435538</v>
      </c>
      <c r="BN114" s="14">
        <f t="shared" si="279"/>
        <v>0.59140833558243577</v>
      </c>
    </row>
    <row r="115" spans="1:66" x14ac:dyDescent="0.25">
      <c r="A115" t="s">
        <v>80</v>
      </c>
      <c r="B115" t="s">
        <v>98</v>
      </c>
      <c r="C115" t="s">
        <v>91</v>
      </c>
      <c r="D115" s="11">
        <v>44201</v>
      </c>
      <c r="E115" s="10">
        <f>VLOOKUP(A115,home!$A$2:$E$405,3,FALSE)</f>
        <v>1.2337662337662301</v>
      </c>
      <c r="F115" s="10">
        <f>VLOOKUP(B115,home!$B$2:$E$405,3,FALSE)</f>
        <v>0.95</v>
      </c>
      <c r="G115" s="10">
        <f>VLOOKUP(C115,away!$B$2:$E$405,4,FALSE)</f>
        <v>1.1299999999999999</v>
      </c>
      <c r="H115" s="10">
        <f>VLOOKUP(A115,away!$A$2:$E$405,3,FALSE)</f>
        <v>1.0408163265306101</v>
      </c>
      <c r="I115" s="10">
        <f>VLOOKUP(C115,away!$B$2:$E$405,3,FALSE)</f>
        <v>0.56000000000000005</v>
      </c>
      <c r="J115" s="10">
        <f>VLOOKUP(B115,home!$B$2:$E$405,4,FALSE)</f>
        <v>0.67</v>
      </c>
      <c r="K115" s="12">
        <f t="shared" si="224"/>
        <v>1.3244480519480477</v>
      </c>
      <c r="L115" s="12">
        <f t="shared" si="225"/>
        <v>0.39051428571428498</v>
      </c>
      <c r="M115" s="13">
        <f t="shared" si="226"/>
        <v>0.17997049869516604</v>
      </c>
      <c r="N115" s="13">
        <f t="shared" si="227"/>
        <v>0.23836157640493136</v>
      </c>
      <c r="O115" s="13">
        <f t="shared" si="228"/>
        <v>7.0281050747586435E-2</v>
      </c>
      <c r="P115" s="13">
        <f t="shared" si="229"/>
        <v>9.3083600751502737E-2</v>
      </c>
      <c r="Q115" s="13">
        <f t="shared" si="230"/>
        <v>0.15784876276438856</v>
      </c>
      <c r="R115" s="13">
        <f t="shared" si="231"/>
        <v>1.3722877165971563E-2</v>
      </c>
      <c r="S115" s="13">
        <f t="shared" si="232"/>
        <v>1.2036079234771116E-2</v>
      </c>
      <c r="T115" s="13">
        <f t="shared" si="233"/>
        <v>6.1642196841818826E-2</v>
      </c>
      <c r="U115" s="13">
        <f t="shared" si="234"/>
        <v>1.8175237929593385E-2</v>
      </c>
      <c r="V115" s="13">
        <f t="shared" si="235"/>
        <v>6.9169459700080857E-4</v>
      </c>
      <c r="W115" s="13">
        <f t="shared" si="236"/>
        <v>6.9687495448567963E-2</v>
      </c>
      <c r="X115" s="13">
        <f t="shared" si="237"/>
        <v>2.7213962508315006E-2</v>
      </c>
      <c r="Y115" s="13">
        <f t="shared" si="238"/>
        <v>5.3137205651949829E-3</v>
      </c>
      <c r="Z115" s="13">
        <f t="shared" si="239"/>
        <v>1.7863265248047526E-3</v>
      </c>
      <c r="AA115" s="13">
        <f t="shared" si="240"/>
        <v>2.3658966859207808E-3</v>
      </c>
      <c r="AB115" s="13">
        <f t="shared" si="241"/>
        <v>1.5667536283890603E-3</v>
      </c>
      <c r="AC115" s="13">
        <f t="shared" si="242"/>
        <v>2.2359714569890015E-5</v>
      </c>
      <c r="AD115" s="13">
        <f t="shared" si="243"/>
        <v>2.3074366897998574E-2</v>
      </c>
      <c r="AE115" s="13">
        <f t="shared" si="244"/>
        <v>9.0108699074812545E-3</v>
      </c>
      <c r="AF115" s="13">
        <f t="shared" si="245"/>
        <v>1.7594367127921936E-3</v>
      </c>
      <c r="AG115" s="13">
        <f t="shared" si="246"/>
        <v>2.2902839038517773E-4</v>
      </c>
      <c r="AH115" s="13">
        <f t="shared" si="247"/>
        <v>1.7439650672165216E-4</v>
      </c>
      <c r="AI115" s="13">
        <f t="shared" si="248"/>
        <v>2.3097911359403684E-4</v>
      </c>
      <c r="AJ115" s="13">
        <f t="shared" si="249"/>
        <v>1.5295991852015448E-4</v>
      </c>
      <c r="AK115" s="13">
        <f t="shared" si="250"/>
        <v>6.7529155370050223E-5</v>
      </c>
      <c r="AL115" s="13">
        <f t="shared" si="251"/>
        <v>4.6259198235962987E-7</v>
      </c>
      <c r="AM115" s="13">
        <f t="shared" si="252"/>
        <v>6.1121600575977453E-3</v>
      </c>
      <c r="AN115" s="13">
        <f t="shared" si="253"/>
        <v>2.3868858190641668E-3</v>
      </c>
      <c r="AO115" s="13">
        <f t="shared" si="254"/>
        <v>4.6605650535669953E-4</v>
      </c>
      <c r="AP115" s="13">
        <f t="shared" si="255"/>
        <v>6.0667241097289127E-5</v>
      </c>
      <c r="AQ115" s="13">
        <f t="shared" si="256"/>
        <v>5.9228560808410423E-6</v>
      </c>
      <c r="AR115" s="13">
        <f t="shared" si="257"/>
        <v>1.3620865450694501E-5</v>
      </c>
      <c r="AS115" s="13">
        <f t="shared" si="258"/>
        <v>1.8040128712018799E-5</v>
      </c>
      <c r="AT115" s="13">
        <f t="shared" si="259"/>
        <v>1.1946606664762673E-5</v>
      </c>
      <c r="AU115" s="13">
        <f t="shared" si="260"/>
        <v>5.2742199748448274E-6</v>
      </c>
      <c r="AV115" s="13">
        <f t="shared" si="261"/>
        <v>1.7463575928071784E-6</v>
      </c>
      <c r="AW115" s="13">
        <f t="shared" si="262"/>
        <v>6.6461089315879261E-9</v>
      </c>
      <c r="AX115" s="13">
        <f t="shared" si="263"/>
        <v>1.3492064135799992E-3</v>
      </c>
      <c r="AY115" s="13">
        <f t="shared" si="264"/>
        <v>5.2688437888032558E-4</v>
      </c>
      <c r="AZ115" s="13">
        <f t="shared" si="265"/>
        <v>1.0287793843623252E-4</v>
      </c>
      <c r="BA115" s="13">
        <f t="shared" si="266"/>
        <v>1.3391768214727845E-5</v>
      </c>
      <c r="BB115" s="13">
        <f t="shared" si="267"/>
        <v>1.307419199706427E-6</v>
      </c>
      <c r="BC115" s="13">
        <f t="shared" si="268"/>
        <v>1.021131749804995E-7</v>
      </c>
      <c r="BD115" s="13">
        <f t="shared" si="269"/>
        <v>8.8652375704805747E-7</v>
      </c>
      <c r="BE115" s="13">
        <f t="shared" si="270"/>
        <v>1.1741546630279643E-6</v>
      </c>
      <c r="BF115" s="13">
        <f t="shared" si="271"/>
        <v>7.7755342806655193E-7</v>
      </c>
      <c r="BG115" s="13">
        <f t="shared" si="272"/>
        <v>3.4327637436275696E-7</v>
      </c>
      <c r="BH115" s="13">
        <f t="shared" si="273"/>
        <v>1.1366293132613556E-7</v>
      </c>
      <c r="BI115" s="13">
        <f t="shared" si="274"/>
        <v>3.0108129594720995E-8</v>
      </c>
      <c r="BJ115" s="14">
        <f t="shared" si="275"/>
        <v>0.60516687895255672</v>
      </c>
      <c r="BK115" s="14">
        <f t="shared" si="276"/>
        <v>0.28633157996387332</v>
      </c>
      <c r="BL115" s="14">
        <f t="shared" si="277"/>
        <v>0.1067916343093457</v>
      </c>
      <c r="BM115" s="14">
        <f t="shared" si="278"/>
        <v>0.24628117548826223</v>
      </c>
      <c r="BN115" s="14">
        <f t="shared" si="279"/>
        <v>0.75326836652954665</v>
      </c>
    </row>
    <row r="116" spans="1:66" x14ac:dyDescent="0.25">
      <c r="A116" t="s">
        <v>80</v>
      </c>
      <c r="B116" t="s">
        <v>435</v>
      </c>
      <c r="C116" t="s">
        <v>85</v>
      </c>
      <c r="D116" s="11">
        <v>44201</v>
      </c>
      <c r="E116" s="10">
        <f>VLOOKUP(A116,home!$A$2:$E$405,3,FALSE)</f>
        <v>1.2337662337662301</v>
      </c>
      <c r="F116" s="10">
        <f>VLOOKUP(B116,home!$B$2:$E$405,3,FALSE)</f>
        <v>0.6</v>
      </c>
      <c r="G116" s="10">
        <f>VLOOKUP(C116,away!$B$2:$E$405,4,FALSE)</f>
        <v>0.78</v>
      </c>
      <c r="H116" s="10">
        <f>VLOOKUP(A116,away!$A$2:$E$405,3,FALSE)</f>
        <v>1.0408163265306101</v>
      </c>
      <c r="I116" s="10">
        <f>VLOOKUP(C116,away!$B$2:$E$405,3,FALSE)</f>
        <v>1.1599999999999999</v>
      </c>
      <c r="J116" s="10">
        <f>VLOOKUP(B116,home!$B$2:$E$405,4,FALSE)</f>
        <v>1.17</v>
      </c>
      <c r="K116" s="12">
        <f t="shared" si="224"/>
        <v>0.5774025974025957</v>
      </c>
      <c r="L116" s="12">
        <f t="shared" si="225"/>
        <v>1.4125959183673438</v>
      </c>
      <c r="M116" s="13">
        <f t="shared" si="226"/>
        <v>0.13669562833313401</v>
      </c>
      <c r="N116" s="13">
        <f t="shared" si="227"/>
        <v>7.8928410853131431E-2</v>
      </c>
      <c r="O116" s="13">
        <f t="shared" si="228"/>
        <v>0.19309568664204452</v>
      </c>
      <c r="P116" s="13">
        <f t="shared" si="229"/>
        <v>0.11149395101435421</v>
      </c>
      <c r="Q116" s="13">
        <f t="shared" si="230"/>
        <v>2.278673471772865E-2</v>
      </c>
      <c r="R116" s="13">
        <f t="shared" si="231"/>
        <v>0.1363830894024459</v>
      </c>
      <c r="S116" s="13">
        <f t="shared" si="232"/>
        <v>2.2734635453184531E-2</v>
      </c>
      <c r="T116" s="13">
        <f t="shared" si="233"/>
        <v>3.2188448455182934E-2</v>
      </c>
      <c r="U116" s="13">
        <f t="shared" si="234"/>
        <v>7.8747950062762695E-2</v>
      </c>
      <c r="V116" s="13">
        <f t="shared" si="235"/>
        <v>2.060355519985521E-3</v>
      </c>
      <c r="W116" s="13">
        <f t="shared" si="236"/>
        <v>4.3857066041134759E-3</v>
      </c>
      <c r="X116" s="13">
        <f t="shared" si="237"/>
        <v>6.1952312481273987E-3</v>
      </c>
      <c r="Y116" s="13">
        <f t="shared" si="238"/>
        <v>4.3756791872232963E-3</v>
      </c>
      <c r="Z116" s="13">
        <f t="shared" si="239"/>
        <v>6.4218065141407876E-2</v>
      </c>
      <c r="AA116" s="13">
        <f t="shared" si="240"/>
        <v>3.7079677612817996E-2</v>
      </c>
      <c r="AB116" s="13">
        <f t="shared" si="241"/>
        <v>1.0704951082245992E-2</v>
      </c>
      <c r="AC116" s="13">
        <f t="shared" si="242"/>
        <v>1.0503132955795225E-4</v>
      </c>
      <c r="AD116" s="13">
        <f t="shared" si="243"/>
        <v>6.3307959616520947E-4</v>
      </c>
      <c r="AE116" s="13">
        <f t="shared" si="244"/>
        <v>8.9428565354462107E-4</v>
      </c>
      <c r="AF116" s="13">
        <f t="shared" si="245"/>
        <v>6.3163213202580232E-4</v>
      </c>
      <c r="AG116" s="13">
        <f t="shared" si="246"/>
        <v>2.9741365720310385E-4</v>
      </c>
      <c r="AH116" s="13">
        <f t="shared" si="247"/>
        <v>2.2678544176050246E-2</v>
      </c>
      <c r="AI116" s="13">
        <f t="shared" si="248"/>
        <v>1.3094650312560923E-2</v>
      </c>
      <c r="AJ116" s="13">
        <f t="shared" si="249"/>
        <v>3.7804425512756928E-3</v>
      </c>
      <c r="AK116" s="13">
        <f t="shared" si="250"/>
        <v>7.2761244947929361E-4</v>
      </c>
      <c r="AL116" s="13">
        <f t="shared" si="251"/>
        <v>3.4266956611569454E-6</v>
      </c>
      <c r="AM116" s="13">
        <f t="shared" si="252"/>
        <v>7.3108360637675693E-5</v>
      </c>
      <c r="AN116" s="13">
        <f t="shared" si="253"/>
        <v>1.0327257183530846E-4</v>
      </c>
      <c r="AO116" s="13">
        <f t="shared" si="254"/>
        <v>7.2941206726927533E-5</v>
      </c>
      <c r="AP116" s="13">
        <f t="shared" si="255"/>
        <v>3.4345483634415492E-5</v>
      </c>
      <c r="AQ116" s="13">
        <f t="shared" si="256"/>
        <v>1.2129072499081935E-5</v>
      </c>
      <c r="AR116" s="13">
        <f t="shared" si="257"/>
        <v>6.4071237875204098E-3</v>
      </c>
      <c r="AS116" s="13">
        <f t="shared" si="258"/>
        <v>3.6994899167942415E-3</v>
      </c>
      <c r="AT116" s="13">
        <f t="shared" si="259"/>
        <v>1.0680475435108536E-3</v>
      </c>
      <c r="AU116" s="13">
        <f t="shared" si="260"/>
        <v>2.0556447525754291E-4</v>
      </c>
      <c r="AV116" s="13">
        <f t="shared" si="261"/>
        <v>2.9673365486851716E-5</v>
      </c>
      <c r="AW116" s="13">
        <f t="shared" si="262"/>
        <v>7.7637173194547415E-8</v>
      </c>
      <c r="AX116" s="13">
        <f t="shared" si="263"/>
        <v>7.0354928873399354E-6</v>
      </c>
      <c r="AY116" s="13">
        <f t="shared" si="264"/>
        <v>9.9383085363588699E-6</v>
      </c>
      <c r="AZ116" s="13">
        <f t="shared" si="265"/>
        <v>7.0194070369679374E-6</v>
      </c>
      <c r="BA116" s="13">
        <f t="shared" si="266"/>
        <v>3.305195243259973E-6</v>
      </c>
      <c r="BB116" s="13">
        <f t="shared" si="267"/>
        <v>1.1672263275090498E-6</v>
      </c>
      <c r="BC116" s="13">
        <f t="shared" si="268"/>
        <v>3.2976382921003736E-7</v>
      </c>
      <c r="BD116" s="13">
        <f t="shared" si="269"/>
        <v>1.5084461517876073E-3</v>
      </c>
      <c r="BE116" s="13">
        <f t="shared" si="270"/>
        <v>8.7098072608411464E-4</v>
      </c>
      <c r="BF116" s="13">
        <f t="shared" si="271"/>
        <v>2.514532667642832E-4</v>
      </c>
      <c r="BG116" s="13">
        <f t="shared" si="272"/>
        <v>4.8396589785021638E-5</v>
      </c>
      <c r="BH116" s="13">
        <f t="shared" si="273"/>
        <v>6.9860791618248543E-6</v>
      </c>
      <c r="BI116" s="13">
        <f t="shared" si="274"/>
        <v>8.0675605073956424E-7</v>
      </c>
      <c r="BJ116" s="14">
        <f t="shared" si="275"/>
        <v>0.15164121419363996</v>
      </c>
      <c r="BK116" s="14">
        <f t="shared" si="276"/>
        <v>0.27310296665441375</v>
      </c>
      <c r="BL116" s="14">
        <f t="shared" si="277"/>
        <v>0.51038957294988674</v>
      </c>
      <c r="BM116" s="14">
        <f t="shared" si="278"/>
        <v>0.31995845730514644</v>
      </c>
      <c r="BN116" s="14">
        <f t="shared" si="279"/>
        <v>0.67938350096283873</v>
      </c>
    </row>
    <row r="117" spans="1:66" x14ac:dyDescent="0.25">
      <c r="A117" t="s">
        <v>99</v>
      </c>
      <c r="B117" t="s">
        <v>102</v>
      </c>
      <c r="C117" t="s">
        <v>105</v>
      </c>
      <c r="D117" s="11">
        <v>44201</v>
      </c>
      <c r="E117" s="10">
        <f>VLOOKUP(A117,home!$A$2:$E$405,3,FALSE)</f>
        <v>1.3426443202979499</v>
      </c>
      <c r="F117" s="10">
        <f>VLOOKUP(B117,home!$B$2:$E$405,3,FALSE)</f>
        <v>1</v>
      </c>
      <c r="G117" s="10">
        <f>VLOOKUP(C117,away!$B$2:$E$405,4,FALSE)</f>
        <v>0.62</v>
      </c>
      <c r="H117" s="10">
        <f>VLOOKUP(A117,away!$A$2:$E$405,3,FALSE)</f>
        <v>1.2774674115456199</v>
      </c>
      <c r="I117" s="10">
        <f>VLOOKUP(C117,away!$B$2:$E$405,3,FALSE)</f>
        <v>1.1000000000000001</v>
      </c>
      <c r="J117" s="10">
        <f>VLOOKUP(B117,home!$B$2:$E$405,4,FALSE)</f>
        <v>0.88</v>
      </c>
      <c r="K117" s="12">
        <f t="shared" si="224"/>
        <v>0.83243947858472889</v>
      </c>
      <c r="L117" s="12">
        <f t="shared" si="225"/>
        <v>1.2365884543761603</v>
      </c>
      <c r="M117" s="13">
        <f t="shared" si="226"/>
        <v>0.12630850238093733</v>
      </c>
      <c r="N117" s="13">
        <f t="shared" si="227"/>
        <v>0.10514418386280544</v>
      </c>
      <c r="O117" s="13">
        <f t="shared" si="228"/>
        <v>0.15619163573381081</v>
      </c>
      <c r="P117" s="13">
        <f t="shared" si="229"/>
        <v>0.13002008380954938</v>
      </c>
      <c r="Q117" s="13">
        <f t="shared" si="230"/>
        <v>4.3763084795485303E-2</v>
      </c>
      <c r="R117" s="13">
        <f t="shared" si="231"/>
        <v>9.6572386709278688E-2</v>
      </c>
      <c r="S117" s="13">
        <f t="shared" si="232"/>
        <v>3.3460182559320747E-2</v>
      </c>
      <c r="T117" s="13">
        <f t="shared" si="233"/>
        <v>5.4116925385982007E-2</v>
      </c>
      <c r="U117" s="13">
        <f t="shared" si="234"/>
        <v>8.0390667237954752E-2</v>
      </c>
      <c r="V117" s="13">
        <f t="shared" si="235"/>
        <v>3.8270457373442398E-3</v>
      </c>
      <c r="W117" s="13">
        <f t="shared" si="236"/>
        <v>1.2143373162804356E-2</v>
      </c>
      <c r="X117" s="13">
        <f t="shared" si="237"/>
        <v>1.5016355050305182E-2</v>
      </c>
      <c r="Y117" s="13">
        <f t="shared" si="238"/>
        <v>9.2845256410102675E-3</v>
      </c>
      <c r="Z117" s="13">
        <f t="shared" si="239"/>
        <v>3.9806766138747937E-2</v>
      </c>
      <c r="AA117" s="13">
        <f t="shared" si="240"/>
        <v>3.3136723648683572E-2</v>
      </c>
      <c r="AB117" s="13">
        <f t="shared" si="241"/>
        <v>1.3792158478058203E-2</v>
      </c>
      <c r="AC117" s="13">
        <f t="shared" si="242"/>
        <v>2.4621897879634268E-4</v>
      </c>
      <c r="AD117" s="13">
        <f t="shared" si="243"/>
        <v>2.5271558059761622E-3</v>
      </c>
      <c r="AE117" s="13">
        <f t="shared" si="244"/>
        <v>3.1250516920798017E-3</v>
      </c>
      <c r="AF117" s="13">
        <f t="shared" si="245"/>
        <v>1.9322014208772833E-3</v>
      </c>
      <c r="AG117" s="13">
        <f t="shared" si="246"/>
        <v>7.9644598952868708E-4</v>
      </c>
      <c r="AH117" s="13">
        <f t="shared" si="247"/>
        <v>1.2306146853306898E-2</v>
      </c>
      <c r="AI117" s="13">
        <f t="shared" si="248"/>
        <v>1.0244122469953895E-2</v>
      </c>
      <c r="AJ117" s="13">
        <f t="shared" si="249"/>
        <v>4.2638059837232624E-3</v>
      </c>
      <c r="AK117" s="13">
        <f t="shared" si="250"/>
        <v>1.1831201432923467E-3</v>
      </c>
      <c r="AL117" s="13">
        <f t="shared" si="251"/>
        <v>1.0138165414091291E-5</v>
      </c>
      <c r="AM117" s="13">
        <f t="shared" si="252"/>
        <v>4.2074085228583339E-4</v>
      </c>
      <c r="AN117" s="13">
        <f t="shared" si="253"/>
        <v>5.2028328022104707E-4</v>
      </c>
      <c r="AO117" s="13">
        <f t="shared" si="254"/>
        <v>3.2168814866315165E-4</v>
      </c>
      <c r="AP117" s="13">
        <f t="shared" si="255"/>
        <v>1.3259861684883177E-4</v>
      </c>
      <c r="AQ117" s="13">
        <f t="shared" si="256"/>
        <v>4.099247966537839E-5</v>
      </c>
      <c r="AR117" s="13">
        <f t="shared" si="257"/>
        <v>3.0435278233313656E-3</v>
      </c>
      <c r="AS117" s="13">
        <f t="shared" si="258"/>
        <v>2.5335527143120766E-3</v>
      </c>
      <c r="AT117" s="13">
        <f t="shared" si="259"/>
        <v>1.0545146502344345E-3</v>
      </c>
      <c r="AU117" s="13">
        <f t="shared" si="260"/>
        <v>2.9260654186703686E-4</v>
      </c>
      <c r="AV117" s="13">
        <f t="shared" si="261"/>
        <v>6.0894309285569205E-5</v>
      </c>
      <c r="AW117" s="13">
        <f t="shared" si="262"/>
        <v>2.898909970358247E-7</v>
      </c>
      <c r="AX117" s="13">
        <f t="shared" si="263"/>
        <v>5.8373549282685578E-5</v>
      </c>
      <c r="AY117" s="13">
        <f t="shared" si="264"/>
        <v>7.2184057083926763E-5</v>
      </c>
      <c r="AZ117" s="13">
        <f t="shared" si="265"/>
        <v>4.4630985790006772E-5</v>
      </c>
      <c r="BA117" s="13">
        <f t="shared" si="266"/>
        <v>1.8396720578449619E-5</v>
      </c>
      <c r="BB117" s="13">
        <f t="shared" si="267"/>
        <v>5.6872930664237797E-6</v>
      </c>
      <c r="BC117" s="13">
        <f t="shared" si="268"/>
        <v>1.4065681885186472E-6</v>
      </c>
      <c r="BD117" s="13">
        <f t="shared" si="269"/>
        <v>6.2726522781736166E-4</v>
      </c>
      <c r="BE117" s="13">
        <f t="shared" si="270"/>
        <v>5.2216033917861567E-4</v>
      </c>
      <c r="BF117" s="13">
        <f t="shared" si="271"/>
        <v>2.17333440241736E-4</v>
      </c>
      <c r="BG117" s="13">
        <f t="shared" si="272"/>
        <v>6.0305645224618688E-5</v>
      </c>
      <c r="BH117" s="13">
        <f t="shared" si="273"/>
        <v>1.2550199966624305E-5</v>
      </c>
      <c r="BI117" s="13">
        <f t="shared" si="274"/>
        <v>2.089456383270164E-6</v>
      </c>
      <c r="BJ117" s="14">
        <f t="shared" si="275"/>
        <v>0.24948628535852871</v>
      </c>
      <c r="BK117" s="14">
        <f t="shared" si="276"/>
        <v>0.29394435568844601</v>
      </c>
      <c r="BL117" s="14">
        <f t="shared" si="277"/>
        <v>0.41650756760590513</v>
      </c>
      <c r="BM117" s="14">
        <f t="shared" si="278"/>
        <v>0.34167320333367396</v>
      </c>
      <c r="BN117" s="14">
        <f t="shared" si="279"/>
        <v>0.65799987729186693</v>
      </c>
    </row>
    <row r="118" spans="1:66" x14ac:dyDescent="0.25">
      <c r="A118" t="s">
        <v>99</v>
      </c>
      <c r="B118" t="s">
        <v>100</v>
      </c>
      <c r="C118" t="s">
        <v>109</v>
      </c>
      <c r="D118" s="11">
        <v>44201</v>
      </c>
      <c r="E118" s="10">
        <f>VLOOKUP(A118,home!$A$2:$E$405,3,FALSE)</f>
        <v>1.3426443202979499</v>
      </c>
      <c r="F118" s="10">
        <f>VLOOKUP(B118,home!$B$2:$E$405,3,FALSE)</f>
        <v>1.04</v>
      </c>
      <c r="G118" s="10">
        <f>VLOOKUP(C118,away!$B$2:$E$405,4,FALSE)</f>
        <v>0.87</v>
      </c>
      <c r="H118" s="10">
        <f>VLOOKUP(A118,away!$A$2:$E$405,3,FALSE)</f>
        <v>1.2774674115456199</v>
      </c>
      <c r="I118" s="10">
        <f>VLOOKUP(C118,away!$B$2:$E$405,3,FALSE)</f>
        <v>1.17</v>
      </c>
      <c r="J118" s="10">
        <f>VLOOKUP(B118,home!$B$2:$E$405,4,FALSE)</f>
        <v>1.33</v>
      </c>
      <c r="K118" s="12">
        <f t="shared" si="224"/>
        <v>1.2148245810055851</v>
      </c>
      <c r="L118" s="12">
        <f t="shared" si="225"/>
        <v>1.9878670391061393</v>
      </c>
      <c r="M118" s="13">
        <f t="shared" si="226"/>
        <v>4.065263513534112E-2</v>
      </c>
      <c r="N118" s="13">
        <f t="shared" si="227"/>
        <v>4.9385820445063698E-2</v>
      </c>
      <c r="O118" s="13">
        <f t="shared" si="228"/>
        <v>8.0812033438352748E-2</v>
      </c>
      <c r="P118" s="13">
        <f t="shared" si="229"/>
        <v>9.8172444661956196E-2</v>
      </c>
      <c r="Q118" s="13">
        <f t="shared" si="230"/>
        <v>2.9997554314895789E-2</v>
      </c>
      <c r="R118" s="13">
        <f t="shared" si="231"/>
        <v>8.0321788817622322E-2</v>
      </c>
      <c r="S118" s="13">
        <f t="shared" si="232"/>
        <v>5.9269398274051074E-2</v>
      </c>
      <c r="T118" s="13">
        <f t="shared" si="233"/>
        <v>5.963114947637748E-2</v>
      </c>
      <c r="U118" s="13">
        <f t="shared" si="234"/>
        <v>9.7576883445987111E-2</v>
      </c>
      <c r="V118" s="13">
        <f t="shared" si="235"/>
        <v>1.5903360816273214E-2</v>
      </c>
      <c r="W118" s="13">
        <f t="shared" si="236"/>
        <v>1.2147255450595185E-2</v>
      </c>
      <c r="X118" s="13">
        <f t="shared" si="237"/>
        <v>2.4147128725840562E-2</v>
      </c>
      <c r="Y118" s="13">
        <f t="shared" si="238"/>
        <v>2.4000640641575744E-2</v>
      </c>
      <c r="Z118" s="13">
        <f t="shared" si="239"/>
        <v>5.3223012170865162E-2</v>
      </c>
      <c r="AA118" s="13">
        <f t="shared" si="240"/>
        <v>6.4656623460326412E-2</v>
      </c>
      <c r="AB118" s="13">
        <f t="shared" si="241"/>
        <v>3.9273227752213473E-2</v>
      </c>
      <c r="AC118" s="13">
        <f t="shared" si="242"/>
        <v>2.4003238112315865E-3</v>
      </c>
      <c r="AD118" s="13">
        <f t="shared" si="243"/>
        <v>3.6891961282842769E-3</v>
      </c>
      <c r="AE118" s="13">
        <f t="shared" si="244"/>
        <v>7.3336313842142977E-3</v>
      </c>
      <c r="AF118" s="13">
        <f t="shared" si="245"/>
        <v>7.2891420528169689E-3</v>
      </c>
      <c r="AG118" s="13">
        <f t="shared" si="246"/>
        <v>4.8299484100524379E-3</v>
      </c>
      <c r="AH118" s="13">
        <f t="shared" si="247"/>
        <v>2.645006790410194E-2</v>
      </c>
      <c r="AI118" s="13">
        <f t="shared" si="248"/>
        <v>3.213219265916991E-2</v>
      </c>
      <c r="AJ118" s="13">
        <f t="shared" si="249"/>
        <v>1.9517488741983419E-2</v>
      </c>
      <c r="AK118" s="13">
        <f t="shared" si="250"/>
        <v>7.903441694420409E-3</v>
      </c>
      <c r="AL118" s="13">
        <f t="shared" si="251"/>
        <v>2.318626143121056E-4</v>
      </c>
      <c r="AM118" s="13">
        <f t="shared" si="252"/>
        <v>8.9634522815807446E-4</v>
      </c>
      <c r="AN118" s="13">
        <f t="shared" si="253"/>
        <v>1.7818151347155082E-3</v>
      </c>
      <c r="AO118" s="13">
        <f t="shared" si="254"/>
        <v>1.7710057880407125E-3</v>
      </c>
      <c r="AP118" s="13">
        <f t="shared" si="255"/>
        <v>1.1735080107041086E-3</v>
      </c>
      <c r="AQ118" s="13">
        <f t="shared" si="256"/>
        <v>5.8319447365142807E-4</v>
      </c>
      <c r="AR118" s="13">
        <f t="shared" si="257"/>
        <v>1.0515843633736692E-2</v>
      </c>
      <c r="AS118" s="13">
        <f t="shared" si="258"/>
        <v>1.2774905336274426E-2</v>
      </c>
      <c r="AT118" s="13">
        <f t="shared" si="259"/>
        <v>7.7596345112627991E-3</v>
      </c>
      <c r="AU118" s="13">
        <f t="shared" si="260"/>
        <v>3.1421982479671023E-3</v>
      </c>
      <c r="AV118" s="13">
        <f t="shared" si="261"/>
        <v>9.5430491750577969E-4</v>
      </c>
      <c r="AW118" s="13">
        <f t="shared" si="262"/>
        <v>1.5553535730867208E-5</v>
      </c>
      <c r="AX118" s="13">
        <f t="shared" si="263"/>
        <v>1.8148370270558138E-4</v>
      </c>
      <c r="AY118" s="13">
        <f t="shared" si="264"/>
        <v>3.6076547074336289E-4</v>
      </c>
      <c r="AZ118" s="13">
        <f t="shared" si="265"/>
        <v>3.5857689406917074E-4</v>
      </c>
      <c r="BA118" s="13">
        <f t="shared" si="266"/>
        <v>2.3760106290171939E-4</v>
      </c>
      <c r="BB118" s="13">
        <f t="shared" si="267"/>
        <v>1.1807983034972815E-4</v>
      </c>
      <c r="BC118" s="13">
        <f t="shared" si="268"/>
        <v>4.6945400547093877E-5</v>
      </c>
      <c r="BD118" s="13">
        <f t="shared" si="269"/>
        <v>3.4840164913165507E-3</v>
      </c>
      <c r="BE118" s="13">
        <f t="shared" si="270"/>
        <v>4.2324688742801774E-3</v>
      </c>
      <c r="BF118" s="13">
        <f t="shared" si="271"/>
        <v>2.5708536134082991E-3</v>
      </c>
      <c r="BG118" s="13">
        <f t="shared" si="272"/>
        <v>1.0410453879118103E-3</v>
      </c>
      <c r="BH118" s="13">
        <f t="shared" si="273"/>
        <v>3.1617188179444049E-4</v>
      </c>
      <c r="BI118" s="13">
        <f t="shared" si="274"/>
        <v>7.6818674765335697E-5</v>
      </c>
      <c r="BJ118" s="14">
        <f t="shared" si="275"/>
        <v>0.22996078802630299</v>
      </c>
      <c r="BK118" s="14">
        <f t="shared" si="276"/>
        <v>0.21699079078390868</v>
      </c>
      <c r="BL118" s="14">
        <f t="shared" si="277"/>
        <v>0.49551200948440122</v>
      </c>
      <c r="BM118" s="14">
        <f t="shared" si="278"/>
        <v>0.61599911171723365</v>
      </c>
      <c r="BN118" s="14">
        <f t="shared" si="279"/>
        <v>0.3793422768132319</v>
      </c>
    </row>
    <row r="119" spans="1:66" x14ac:dyDescent="0.25">
      <c r="A119" t="s">
        <v>99</v>
      </c>
      <c r="B119" t="s">
        <v>104</v>
      </c>
      <c r="C119" t="s">
        <v>117</v>
      </c>
      <c r="D119" s="11">
        <v>44201</v>
      </c>
      <c r="E119" s="10">
        <f>VLOOKUP(A119,home!$A$2:$E$405,3,FALSE)</f>
        <v>1.3426443202979499</v>
      </c>
      <c r="F119" s="10">
        <f>VLOOKUP(B119,home!$B$2:$E$405,3,FALSE)</f>
        <v>0.74</v>
      </c>
      <c r="G119" s="10">
        <f>VLOOKUP(C119,away!$B$2:$E$405,4,FALSE)</f>
        <v>1</v>
      </c>
      <c r="H119" s="10">
        <f>VLOOKUP(A119,away!$A$2:$E$405,3,FALSE)</f>
        <v>1.2774674115456199</v>
      </c>
      <c r="I119" s="10">
        <f>VLOOKUP(C119,away!$B$2:$E$405,3,FALSE)</f>
        <v>0.78</v>
      </c>
      <c r="J119" s="10">
        <f>VLOOKUP(B119,home!$B$2:$E$405,4,FALSE)</f>
        <v>1.0900000000000001</v>
      </c>
      <c r="K119" s="12">
        <f t="shared" si="224"/>
        <v>0.99355679702048294</v>
      </c>
      <c r="L119" s="12">
        <f t="shared" si="225"/>
        <v>1.0861027932960863</v>
      </c>
      <c r="M119" s="13">
        <f t="shared" si="226"/>
        <v>0.12497274689176786</v>
      </c>
      <c r="N119" s="13">
        <f t="shared" si="227"/>
        <v>0.12416752211663641</v>
      </c>
      <c r="O119" s="13">
        <f t="shared" si="228"/>
        <v>0.13573324948503387</v>
      </c>
      <c r="P119" s="13">
        <f t="shared" si="229"/>
        <v>0.13485869260753239</v>
      </c>
      <c r="Q119" s="13">
        <f t="shared" si="230"/>
        <v>6.1683742784087614E-2</v>
      </c>
      <c r="R119" s="13">
        <f t="shared" si="231"/>
        <v>7.371013070442492E-2</v>
      </c>
      <c r="S119" s="13">
        <f t="shared" si="232"/>
        <v>3.6381666051486336E-2</v>
      </c>
      <c r="T119" s="13">
        <f t="shared" si="233"/>
        <v>6.6994885338754862E-2</v>
      </c>
      <c r="U119" s="13">
        <f t="shared" si="234"/>
        <v>7.323520137064958E-2</v>
      </c>
      <c r="V119" s="13">
        <f t="shared" si="235"/>
        <v>4.3621812138293602E-3</v>
      </c>
      <c r="W119" s="13">
        <f t="shared" si="236"/>
        <v>2.0428767302931142E-2</v>
      </c>
      <c r="X119" s="13">
        <f t="shared" si="237"/>
        <v>2.2187741231309271E-2</v>
      </c>
      <c r="Y119" s="13">
        <f t="shared" si="238"/>
        <v>1.204908386412787E-2</v>
      </c>
      <c r="Z119" s="13">
        <f t="shared" si="239"/>
        <v>2.6685592950765172E-2</v>
      </c>
      <c r="AA119" s="13">
        <f t="shared" si="240"/>
        <v>2.6513652258754627E-2</v>
      </c>
      <c r="AB119" s="13">
        <f t="shared" si="241"/>
        <v>1.3171409707761567E-2</v>
      </c>
      <c r="AC119" s="13">
        <f t="shared" si="242"/>
        <v>2.942031713140434E-4</v>
      </c>
      <c r="AD119" s="13">
        <f t="shared" si="243"/>
        <v>5.0742851521442577E-3</v>
      </c>
      <c r="AE119" s="13">
        <f t="shared" si="244"/>
        <v>5.5111952777247347E-3</v>
      </c>
      <c r="AF119" s="13">
        <f t="shared" si="245"/>
        <v>2.9928622927685167E-3</v>
      </c>
      <c r="AG119" s="13">
        <f t="shared" si="246"/>
        <v>1.0835186987088051E-3</v>
      </c>
      <c r="AH119" s="13">
        <f t="shared" si="247"/>
        <v>7.2458242611471001E-3</v>
      </c>
      <c r="AI119" s="13">
        <f t="shared" si="248"/>
        <v>7.1991379446786205E-3</v>
      </c>
      <c r="AJ119" s="13">
        <f t="shared" si="249"/>
        <v>3.5763762188117556E-3</v>
      </c>
      <c r="AK119" s="13">
        <f t="shared" si="250"/>
        <v>1.1844443003009449E-3</v>
      </c>
      <c r="AL119" s="13">
        <f t="shared" si="251"/>
        <v>1.2699042321207163E-5</v>
      </c>
      <c r="AM119" s="13">
        <f t="shared" si="252"/>
        <v>1.0083181005866087E-3</v>
      </c>
      <c r="AN119" s="13">
        <f t="shared" si="253"/>
        <v>1.09513710557812E-3</v>
      </c>
      <c r="AO119" s="13">
        <f t="shared" si="254"/>
        <v>5.9471573470529346E-4</v>
      </c>
      <c r="AP119" s="13">
        <f t="shared" si="255"/>
        <v>2.1530747356018448E-4</v>
      </c>
      <c r="AQ119" s="13">
        <f t="shared" si="256"/>
        <v>5.846151211280989E-5</v>
      </c>
      <c r="AR119" s="13">
        <f t="shared" si="257"/>
        <v>1.5739419939528835E-3</v>
      </c>
      <c r="AS119" s="13">
        <f t="shared" si="258"/>
        <v>1.5638007662078595E-3</v>
      </c>
      <c r="AT119" s="13">
        <f t="shared" si="259"/>
        <v>7.7686244022582879E-4</v>
      </c>
      <c r="AU119" s="13">
        <f t="shared" si="260"/>
        <v>2.5728565261209701E-4</v>
      </c>
      <c r="AV119" s="13">
        <f t="shared" si="261"/>
        <v>6.3906977232149918E-5</v>
      </c>
      <c r="AW119" s="13">
        <f t="shared" si="262"/>
        <v>3.8065549120812396E-7</v>
      </c>
      <c r="AX119" s="13">
        <f t="shared" si="263"/>
        <v>1.6697021706610129E-4</v>
      </c>
      <c r="AY119" s="13">
        <f t="shared" si="264"/>
        <v>1.8134681915274648E-4</v>
      </c>
      <c r="AZ119" s="13">
        <f t="shared" si="265"/>
        <v>9.8480643418579056E-5</v>
      </c>
      <c r="BA119" s="13">
        <f t="shared" si="266"/>
        <v>3.5653367300838188E-5</v>
      </c>
      <c r="BB119" s="13">
        <f t="shared" si="267"/>
        <v>9.680805453962923E-6</v>
      </c>
      <c r="BC119" s="13">
        <f t="shared" si="268"/>
        <v>2.102869968981024E-6</v>
      </c>
      <c r="BD119" s="13">
        <f t="shared" si="269"/>
        <v>2.8491046601970637E-4</v>
      </c>
      <c r="BE119" s="13">
        <f t="shared" si="270"/>
        <v>2.830747300561526E-4</v>
      </c>
      <c r="BF119" s="13">
        <f t="shared" si="271"/>
        <v>1.4062541105601438E-4</v>
      </c>
      <c r="BG119" s="13">
        <f t="shared" si="272"/>
        <v>4.6573110996167501E-5</v>
      </c>
      <c r="BH119" s="13">
        <f t="shared" si="273"/>
        <v>1.15682577471579E-5</v>
      </c>
      <c r="BI119" s="13">
        <f t="shared" si="274"/>
        <v>2.2987442228747189E-6</v>
      </c>
      <c r="BJ119" s="14">
        <f t="shared" si="275"/>
        <v>0.32563977870809774</v>
      </c>
      <c r="BK119" s="14">
        <f t="shared" si="276"/>
        <v>0.30106353579740402</v>
      </c>
      <c r="BL119" s="14">
        <f t="shared" si="277"/>
        <v>0.34657427480189196</v>
      </c>
      <c r="BM119" s="14">
        <f t="shared" si="278"/>
        <v>0.34465613150501417</v>
      </c>
      <c r="BN119" s="14">
        <f t="shared" si="279"/>
        <v>0.65512608458948307</v>
      </c>
    </row>
    <row r="120" spans="1:66" x14ac:dyDescent="0.25">
      <c r="A120" t="s">
        <v>99</v>
      </c>
      <c r="B120" t="s">
        <v>106</v>
      </c>
      <c r="C120" t="s">
        <v>103</v>
      </c>
      <c r="D120" s="11">
        <v>44201</v>
      </c>
      <c r="E120" s="10">
        <f>VLOOKUP(A120,home!$A$2:$E$405,3,FALSE)</f>
        <v>1.3426443202979499</v>
      </c>
      <c r="F120" s="10">
        <f>VLOOKUP(B120,home!$B$2:$E$405,3,FALSE)</f>
        <v>1.04</v>
      </c>
      <c r="G120" s="10">
        <f>VLOOKUP(C120,away!$B$2:$E$405,4,FALSE)</f>
        <v>0.97</v>
      </c>
      <c r="H120" s="10">
        <f>VLOOKUP(A120,away!$A$2:$E$405,3,FALSE)</f>
        <v>1.2774674115456199</v>
      </c>
      <c r="I120" s="10">
        <f>VLOOKUP(C120,away!$B$2:$E$405,3,FALSE)</f>
        <v>1.04</v>
      </c>
      <c r="J120" s="10">
        <f>VLOOKUP(B120,home!$B$2:$E$405,4,FALSE)</f>
        <v>1.43</v>
      </c>
      <c r="K120" s="12">
        <f t="shared" si="224"/>
        <v>1.3544595903165719</v>
      </c>
      <c r="L120" s="12">
        <f t="shared" si="225"/>
        <v>1.8998495344506459</v>
      </c>
      <c r="M120" s="13">
        <f t="shared" si="226"/>
        <v>3.8607484406430054E-2</v>
      </c>
      <c r="N120" s="13">
        <f t="shared" si="227"/>
        <v>5.2292277512286676E-2</v>
      </c>
      <c r="O120" s="13">
        <f t="shared" si="228"/>
        <v>7.3348411275866707E-2</v>
      </c>
      <c r="P120" s="13">
        <f t="shared" si="229"/>
        <v>9.9347459087081827E-2</v>
      </c>
      <c r="Q120" s="13">
        <f t="shared" si="230"/>
        <v>3.5413888388006159E-2</v>
      </c>
      <c r="R120" s="13">
        <f t="shared" si="231"/>
        <v>6.9675472507574929E-2</v>
      </c>
      <c r="S120" s="13">
        <f t="shared" si="232"/>
        <v>6.3911944657909212E-2</v>
      </c>
      <c r="T120" s="13">
        <f t="shared" si="233"/>
        <v>6.7281059367040638E-2</v>
      </c>
      <c r="U120" s="13">
        <f t="shared" si="234"/>
        <v>9.4372611947723492E-2</v>
      </c>
      <c r="V120" s="13">
        <f t="shared" si="235"/>
        <v>1.8273628099426148E-2</v>
      </c>
      <c r="W120" s="13">
        <f t="shared" si="236"/>
        <v>1.598889358584521E-2</v>
      </c>
      <c r="X120" s="13">
        <f t="shared" si="237"/>
        <v>3.037649203544894E-2</v>
      </c>
      <c r="Y120" s="13">
        <f t="shared" si="238"/>
        <v>2.8855382125895709E-2</v>
      </c>
      <c r="Z120" s="13">
        <f t="shared" si="239"/>
        <v>4.4124304668715003E-2</v>
      </c>
      <c r="AA120" s="13">
        <f t="shared" si="240"/>
        <v>5.976458762459131E-2</v>
      </c>
      <c r="AB120" s="13">
        <f t="shared" si="241"/>
        <v>4.0474359434721413E-2</v>
      </c>
      <c r="AC120" s="13">
        <f t="shared" si="242"/>
        <v>2.938935526187003E-3</v>
      </c>
      <c r="AD120" s="13">
        <f t="shared" si="243"/>
        <v>5.414077563974792E-3</v>
      </c>
      <c r="AE120" s="13">
        <f t="shared" si="244"/>
        <v>1.0285932739397196E-2</v>
      </c>
      <c r="AF120" s="13">
        <f t="shared" si="245"/>
        <v>9.7708622631672085E-3</v>
      </c>
      <c r="AG120" s="13">
        <f t="shared" si="246"/>
        <v>6.1877227072865354E-3</v>
      </c>
      <c r="AH120" s="13">
        <f t="shared" si="247"/>
        <v>2.0957384920704161E-2</v>
      </c>
      <c r="AI120" s="13">
        <f t="shared" si="248"/>
        <v>2.8385930993803654E-2</v>
      </c>
      <c r="AJ120" s="13">
        <f t="shared" si="249"/>
        <v>1.9223798232310893E-2</v>
      </c>
      <c r="AK120" s="13">
        <f t="shared" si="250"/>
        <v>8.679285959354752E-3</v>
      </c>
      <c r="AL120" s="13">
        <f t="shared" si="251"/>
        <v>3.0250691692184544E-4</v>
      </c>
      <c r="AM120" s="13">
        <f t="shared" si="252"/>
        <v>1.4666298558486878E-3</v>
      </c>
      <c r="AN120" s="13">
        <f t="shared" si="253"/>
        <v>2.7863760488455475E-3</v>
      </c>
      <c r="AO120" s="13">
        <f t="shared" si="254"/>
        <v>2.6468476196018216E-3</v>
      </c>
      <c r="AP120" s="13">
        <f t="shared" si="255"/>
        <v>1.6762040726207737E-3</v>
      </c>
      <c r="AQ120" s="13">
        <f t="shared" si="256"/>
        <v>7.9613388175321328E-4</v>
      </c>
      <c r="AR120" s="13">
        <f t="shared" si="257"/>
        <v>7.9631755969805547E-3</v>
      </c>
      <c r="AS120" s="13">
        <f t="shared" si="258"/>
        <v>1.0785799556705203E-2</v>
      </c>
      <c r="AT120" s="13">
        <f t="shared" si="259"/>
        <v>7.3044648244057981E-3</v>
      </c>
      <c r="AU120" s="13">
        <f t="shared" si="260"/>
        <v>3.2978674778488294E-3</v>
      </c>
      <c r="AV120" s="13">
        <f t="shared" si="261"/>
        <v>1.1167070582413679E-3</v>
      </c>
      <c r="AW120" s="13">
        <f t="shared" si="262"/>
        <v>2.1623105535757301E-5</v>
      </c>
      <c r="AX120" s="13">
        <f t="shared" si="263"/>
        <v>3.3108181228314439E-4</v>
      </c>
      <c r="AY120" s="13">
        <f t="shared" si="264"/>
        <v>6.2900562693120798E-4</v>
      </c>
      <c r="AZ120" s="13">
        <f t="shared" si="265"/>
        <v>5.975080237460461E-4</v>
      </c>
      <c r="BA120" s="13">
        <f t="shared" si="266"/>
        <v>3.7839178024815033E-4</v>
      </c>
      <c r="BB120" s="13">
        <f t="shared" si="267"/>
        <v>1.7972186188609985E-4</v>
      </c>
      <c r="BC120" s="13">
        <f t="shared" si="268"/>
        <v>6.8288899126981996E-5</v>
      </c>
      <c r="BD120" s="13">
        <f t="shared" si="269"/>
        <v>2.5214725751120408E-3</v>
      </c>
      <c r="BE120" s="13">
        <f t="shared" si="270"/>
        <v>3.4152327110807254E-3</v>
      </c>
      <c r="BF120" s="13">
        <f t="shared" si="271"/>
        <v>2.3128973493430779E-3</v>
      </c>
      <c r="BG120" s="13">
        <f t="shared" si="272"/>
        <v>1.0442419987451701E-3</v>
      </c>
      <c r="BH120" s="13">
        <f t="shared" si="273"/>
        <v>3.5359589745293538E-4</v>
      </c>
      <c r="BI120" s="13">
        <f t="shared" si="274"/>
        <v>9.5786270880344665E-5</v>
      </c>
      <c r="BJ120" s="14">
        <f t="shared" si="275"/>
        <v>0.27342277777124074</v>
      </c>
      <c r="BK120" s="14">
        <f t="shared" si="276"/>
        <v>0.22401096432088735</v>
      </c>
      <c r="BL120" s="14">
        <f t="shared" si="277"/>
        <v>0.45509308421344735</v>
      </c>
      <c r="BM120" s="14">
        <f t="shared" si="278"/>
        <v>0.62735875527564877</v>
      </c>
      <c r="BN120" s="14">
        <f t="shared" si="279"/>
        <v>0.3686849931772464</v>
      </c>
    </row>
    <row r="121" spans="1:66" x14ac:dyDescent="0.25">
      <c r="A121" t="s">
        <v>99</v>
      </c>
      <c r="B121" t="s">
        <v>108</v>
      </c>
      <c r="C121" t="s">
        <v>115</v>
      </c>
      <c r="D121" s="11">
        <v>44201</v>
      </c>
      <c r="E121" s="10">
        <f>VLOOKUP(A121,home!$A$2:$E$405,3,FALSE)</f>
        <v>1.3426443202979499</v>
      </c>
      <c r="F121" s="10">
        <f>VLOOKUP(B121,home!$B$2:$E$405,3,FALSE)</f>
        <v>0.84</v>
      </c>
      <c r="G121" s="10">
        <f>VLOOKUP(C121,away!$B$2:$E$405,4,FALSE)</f>
        <v>1.1000000000000001</v>
      </c>
      <c r="H121" s="10">
        <f>VLOOKUP(A121,away!$A$2:$E$405,3,FALSE)</f>
        <v>1.2774674115456199</v>
      </c>
      <c r="I121" s="10">
        <f>VLOOKUP(C121,away!$B$2:$E$405,3,FALSE)</f>
        <v>0.91</v>
      </c>
      <c r="J121" s="10">
        <f>VLOOKUP(B121,home!$B$2:$E$405,4,FALSE)</f>
        <v>0.57999999999999996</v>
      </c>
      <c r="K121" s="12">
        <f t="shared" si="224"/>
        <v>1.2406033519553057</v>
      </c>
      <c r="L121" s="12">
        <f t="shared" si="225"/>
        <v>0.67424729981377818</v>
      </c>
      <c r="M121" s="13">
        <f t="shared" si="226"/>
        <v>0.14736383947150242</v>
      </c>
      <c r="N121" s="13">
        <f t="shared" si="227"/>
        <v>0.18282007320534949</v>
      </c>
      <c r="O121" s="13">
        <f t="shared" si="228"/>
        <v>9.9359670853851556E-2</v>
      </c>
      <c r="P121" s="13">
        <f t="shared" si="229"/>
        <v>0.12326594071046414</v>
      </c>
      <c r="Q121" s="13">
        <f t="shared" si="230"/>
        <v>0.11340359781163546</v>
      </c>
      <c r="R121" s="13">
        <f t="shared" si="231"/>
        <v>3.3496494891797582E-2</v>
      </c>
      <c r="S121" s="13">
        <f t="shared" si="232"/>
        <v>2.5777171987592669E-2</v>
      </c>
      <c r="T121" s="13">
        <f t="shared" si="233"/>
        <v>7.6462069613662878E-2</v>
      </c>
      <c r="U121" s="13">
        <f t="shared" si="234"/>
        <v>4.1555863841517861E-2</v>
      </c>
      <c r="V121" s="13">
        <f t="shared" si="235"/>
        <v>2.3957689162803961E-3</v>
      </c>
      <c r="W121" s="13">
        <f t="shared" si="236"/>
        <v>4.6896294522968791E-2</v>
      </c>
      <c r="X121" s="13">
        <f t="shared" si="237"/>
        <v>3.1619699953383373E-2</v>
      </c>
      <c r="Y121" s="13">
        <f t="shared" si="238"/>
        <v>1.0659748657245295E-2</v>
      </c>
      <c r="Z121" s="13">
        <f t="shared" si="239"/>
        <v>7.5283070780068455E-3</v>
      </c>
      <c r="AA121" s="13">
        <f t="shared" si="240"/>
        <v>9.3396429955241462E-3</v>
      </c>
      <c r="AB121" s="13">
        <f t="shared" si="241"/>
        <v>5.7933962031565733E-3</v>
      </c>
      <c r="AC121" s="13">
        <f t="shared" si="242"/>
        <v>1.2524981970191072E-4</v>
      </c>
      <c r="AD121" s="13">
        <f t="shared" si="243"/>
        <v>1.4544925044869567E-2</v>
      </c>
      <c r="AE121" s="13">
        <f t="shared" si="244"/>
        <v>9.8068764374971001E-3</v>
      </c>
      <c r="AF121" s="13">
        <f t="shared" si="245"/>
        <v>3.3061299787948925E-3</v>
      </c>
      <c r="AG121" s="13">
        <f t="shared" si="246"/>
        <v>7.4304973701194666E-4</v>
      </c>
      <c r="AH121" s="13">
        <f t="shared" si="247"/>
        <v>1.2689851798787671E-3</v>
      </c>
      <c r="AI121" s="13">
        <f t="shared" si="248"/>
        <v>1.5743072677392052E-3</v>
      </c>
      <c r="AJ121" s="13">
        <f t="shared" si="249"/>
        <v>9.7654543668242839E-4</v>
      </c>
      <c r="AK121" s="13">
        <f t="shared" si="250"/>
        <v>4.0383518069495955E-4</v>
      </c>
      <c r="AL121" s="13">
        <f t="shared" si="251"/>
        <v>4.190726002998228E-6</v>
      </c>
      <c r="AM121" s="13">
        <f t="shared" si="252"/>
        <v>3.6088965529207698E-3</v>
      </c>
      <c r="AN121" s="13">
        <f t="shared" si="253"/>
        <v>2.4332887561140807E-3</v>
      </c>
      <c r="AO121" s="13">
        <f t="shared" si="254"/>
        <v>8.2031918673857297E-4</v>
      </c>
      <c r="AP121" s="13">
        <f t="shared" si="255"/>
        <v>1.8436599888130577E-4</v>
      </c>
      <c r="AQ121" s="13">
        <f t="shared" si="256"/>
        <v>3.1077069230797609E-5</v>
      </c>
      <c r="AR121" s="13">
        <f t="shared" si="257"/>
        <v>1.7112196620739211E-4</v>
      </c>
      <c r="AS121" s="13">
        <f t="shared" si="258"/>
        <v>2.1229448487007321E-4</v>
      </c>
      <c r="AT121" s="13">
        <f t="shared" si="259"/>
        <v>1.3168662476571887E-4</v>
      </c>
      <c r="AU121" s="13">
        <f t="shared" si="260"/>
        <v>5.4456956030677152E-5</v>
      </c>
      <c r="AV121" s="13">
        <f t="shared" si="261"/>
        <v>1.6889870547235177E-5</v>
      </c>
      <c r="AW121" s="13">
        <f t="shared" si="262"/>
        <v>9.7373085568344217E-8</v>
      </c>
      <c r="AX121" s="13">
        <f t="shared" si="263"/>
        <v>7.4620152673557675E-4</v>
      </c>
      <c r="AY121" s="13">
        <f t="shared" si="264"/>
        <v>5.0312436451838138E-4</v>
      </c>
      <c r="AZ121" s="13">
        <f t="shared" si="265"/>
        <v>1.6961512212352087E-4</v>
      </c>
      <c r="BA121" s="13">
        <f t="shared" si="266"/>
        <v>3.8120846033122724E-5</v>
      </c>
      <c r="BB121" s="13">
        <f t="shared" si="267"/>
        <v>6.4257193761124421E-6</v>
      </c>
      <c r="BC121" s="13">
        <f t="shared" si="268"/>
        <v>8.6650478774097805E-7</v>
      </c>
      <c r="BD121" s="13">
        <f t="shared" si="269"/>
        <v>1.9229753942359782E-5</v>
      </c>
      <c r="BE121" s="13">
        <f t="shared" si="270"/>
        <v>2.3856497198167301E-5</v>
      </c>
      <c r="BF121" s="13">
        <f t="shared" si="271"/>
        <v>1.4798225194979354E-5</v>
      </c>
      <c r="BG121" s="13">
        <f t="shared" si="272"/>
        <v>6.11957592662695E-6</v>
      </c>
      <c r="BH121" s="13">
        <f t="shared" si="273"/>
        <v>1.8979916017795958E-6</v>
      </c>
      <c r="BI121" s="13">
        <f t="shared" si="274"/>
        <v>4.7093094863015693E-7</v>
      </c>
      <c r="BJ121" s="14">
        <f t="shared" si="275"/>
        <v>0.49880476660987877</v>
      </c>
      <c r="BK121" s="14">
        <f t="shared" si="276"/>
        <v>0.29943528599606289</v>
      </c>
      <c r="BL121" s="14">
        <f t="shared" si="277"/>
        <v>0.19442156472807673</v>
      </c>
      <c r="BM121" s="14">
        <f t="shared" si="278"/>
        <v>0.29997728047599176</v>
      </c>
      <c r="BN121" s="14">
        <f t="shared" si="279"/>
        <v>0.69970961694460065</v>
      </c>
    </row>
    <row r="122" spans="1:66" x14ac:dyDescent="0.25">
      <c r="A122" t="s">
        <v>99</v>
      </c>
      <c r="B122" t="s">
        <v>110</v>
      </c>
      <c r="C122" t="s">
        <v>119</v>
      </c>
      <c r="D122" s="11">
        <v>44201</v>
      </c>
      <c r="E122" s="10">
        <f>VLOOKUP(A122,home!$A$2:$E$405,3,FALSE)</f>
        <v>1.3426443202979499</v>
      </c>
      <c r="F122" s="10">
        <f>VLOOKUP(B122,home!$B$2:$E$405,3,FALSE)</f>
        <v>1.04</v>
      </c>
      <c r="G122" s="10">
        <f>VLOOKUP(C122,away!$B$2:$E$405,4,FALSE)</f>
        <v>1.1299999999999999</v>
      </c>
      <c r="H122" s="10">
        <f>VLOOKUP(A122,away!$A$2:$E$405,3,FALSE)</f>
        <v>1.2774674115456199</v>
      </c>
      <c r="I122" s="10">
        <f>VLOOKUP(C122,away!$B$2:$E$405,3,FALSE)</f>
        <v>0.91</v>
      </c>
      <c r="J122" s="10">
        <f>VLOOKUP(B122,home!$B$2:$E$405,4,FALSE)</f>
        <v>0.48</v>
      </c>
      <c r="K122" s="12">
        <f t="shared" si="224"/>
        <v>1.5778756052141507</v>
      </c>
      <c r="L122" s="12">
        <f t="shared" si="225"/>
        <v>0.55799776536312684</v>
      </c>
      <c r="M122" s="13">
        <f t="shared" si="226"/>
        <v>0.11814136411442989</v>
      </c>
      <c r="N122" s="13">
        <f t="shared" si="227"/>
        <v>0.18641237640288141</v>
      </c>
      <c r="O122" s="13">
        <f t="shared" si="228"/>
        <v>6.5922617172803372E-2</v>
      </c>
      <c r="P122" s="13">
        <f t="shared" si="229"/>
        <v>0.1040176894688379</v>
      </c>
      <c r="Q122" s="13">
        <f t="shared" si="230"/>
        <v>0.14706777061805232</v>
      </c>
      <c r="R122" s="13">
        <f t="shared" si="231"/>
        <v>1.8392336534656585E-2</v>
      </c>
      <c r="S122" s="13">
        <f t="shared" si="232"/>
        <v>2.2895621282897616E-2</v>
      </c>
      <c r="T122" s="13">
        <f t="shared" si="233"/>
        <v>8.20634873618101E-2</v>
      </c>
      <c r="U122" s="13">
        <f t="shared" si="234"/>
        <v>2.9020819140923599E-2</v>
      </c>
      <c r="V122" s="13">
        <f t="shared" si="235"/>
        <v>2.2398304519451497E-3</v>
      </c>
      <c r="W122" s="13">
        <f t="shared" si="236"/>
        <v>7.7351549190485036E-2</v>
      </c>
      <c r="X122" s="13">
        <f t="shared" si="237"/>
        <v>4.3161991595666631E-2</v>
      </c>
      <c r="Y122" s="13">
        <f t="shared" si="238"/>
        <v>1.204214742950202E-2</v>
      </c>
      <c r="Z122" s="13">
        <f t="shared" si="239"/>
        <v>3.4209608953816566E-3</v>
      </c>
      <c r="AA122" s="13">
        <f t="shared" si="240"/>
        <v>5.3978507432142749E-3</v>
      </c>
      <c r="AB122" s="13">
        <f t="shared" si="241"/>
        <v>4.2585685041524393E-3</v>
      </c>
      <c r="AC122" s="13">
        <f t="shared" si="242"/>
        <v>1.2325381871946162E-4</v>
      </c>
      <c r="AD122" s="13">
        <f t="shared" si="243"/>
        <v>3.0512780623297212E-2</v>
      </c>
      <c r="AE122" s="13">
        <f t="shared" si="244"/>
        <v>1.7026063402815157E-2</v>
      </c>
      <c r="AF122" s="13">
        <f t="shared" si="245"/>
        <v>4.7502526658508865E-3</v>
      </c>
      <c r="AG122" s="13">
        <f t="shared" si="246"/>
        <v>8.8354345748501014E-4</v>
      </c>
      <c r="AH122" s="13">
        <f t="shared" si="247"/>
        <v>4.772221337544014E-4</v>
      </c>
      <c r="AI122" s="13">
        <f t="shared" si="248"/>
        <v>7.5299716311931454E-4</v>
      </c>
      <c r="AJ122" s="13">
        <f t="shared" si="249"/>
        <v>5.9406792724071356E-4</v>
      </c>
      <c r="AK122" s="13">
        <f t="shared" si="250"/>
        <v>3.124550967444189E-4</v>
      </c>
      <c r="AL122" s="13">
        <f t="shared" si="251"/>
        <v>4.3407582221554825E-6</v>
      </c>
      <c r="AM122" s="13">
        <f t="shared" si="252"/>
        <v>9.6290744385503398E-3</v>
      </c>
      <c r="AN122" s="13">
        <f t="shared" si="253"/>
        <v>5.373002019226295E-3</v>
      </c>
      <c r="AO122" s="13">
        <f t="shared" si="254"/>
        <v>1.4990615600099203E-3</v>
      </c>
      <c r="AP122" s="13">
        <f t="shared" si="255"/>
        <v>2.7882433354243277E-4</v>
      </c>
      <c r="AQ122" s="13">
        <f t="shared" si="256"/>
        <v>3.8895838761385141E-5</v>
      </c>
      <c r="AR122" s="13">
        <f t="shared" si="257"/>
        <v>5.3257776843355867E-5</v>
      </c>
      <c r="AS122" s="13">
        <f t="shared" si="258"/>
        <v>8.4034146869070334E-5</v>
      </c>
      <c r="AT122" s="13">
        <f t="shared" si="259"/>
        <v>6.629771517484459E-5</v>
      </c>
      <c r="AU122" s="13">
        <f t="shared" si="260"/>
        <v>3.4869849151941092E-5</v>
      </c>
      <c r="AV122" s="13">
        <f t="shared" si="261"/>
        <v>1.3755071083586309E-5</v>
      </c>
      <c r="AW122" s="13">
        <f t="shared" si="262"/>
        <v>1.0616181070589261E-7</v>
      </c>
      <c r="AX122" s="13">
        <f t="shared" si="263"/>
        <v>2.5322469428966207E-3</v>
      </c>
      <c r="AY122" s="13">
        <f t="shared" si="264"/>
        <v>1.4129881354839238E-3</v>
      </c>
      <c r="AZ122" s="13">
        <f t="shared" si="265"/>
        <v>3.942221110423202E-4</v>
      </c>
      <c r="BA122" s="13">
        <f t="shared" si="266"/>
        <v>7.3325019006116376E-5</v>
      </c>
      <c r="BB122" s="13">
        <f t="shared" si="267"/>
        <v>1.0228799187655433E-5</v>
      </c>
      <c r="BC122" s="13">
        <f t="shared" si="268"/>
        <v>1.1415294178119803E-6</v>
      </c>
      <c r="BD122" s="13">
        <f t="shared" si="269"/>
        <v>4.9529534111334385E-6</v>
      </c>
      <c r="BE122" s="13">
        <f t="shared" si="270"/>
        <v>7.8151443611896679E-6</v>
      </c>
      <c r="BF122" s="13">
        <f t="shared" si="271"/>
        <v>6.1656628193740523E-6</v>
      </c>
      <c r="BG122" s="13">
        <f t="shared" si="272"/>
        <v>3.2428829842220726E-6</v>
      </c>
      <c r="BH122" s="13">
        <f t="shared" si="273"/>
        <v>1.2792164878420195E-6</v>
      </c>
      <c r="BI122" s="13">
        <f t="shared" si="274"/>
        <v>4.0368889799072945E-7</v>
      </c>
      <c r="BJ122" s="14">
        <f t="shared" si="275"/>
        <v>0.62251497347497076</v>
      </c>
      <c r="BK122" s="14">
        <f t="shared" si="276"/>
        <v>0.24883508803053611</v>
      </c>
      <c r="BL122" s="14">
        <f t="shared" si="277"/>
        <v>0.12540500852469372</v>
      </c>
      <c r="BM122" s="14">
        <f t="shared" si="278"/>
        <v>0.35880899464024735</v>
      </c>
      <c r="BN122" s="14">
        <f t="shared" si="279"/>
        <v>0.63995415431166136</v>
      </c>
    </row>
    <row r="123" spans="1:66" x14ac:dyDescent="0.25">
      <c r="A123" t="s">
        <v>99</v>
      </c>
      <c r="B123" t="s">
        <v>112</v>
      </c>
      <c r="C123" t="s">
        <v>111</v>
      </c>
      <c r="D123" s="11">
        <v>44201</v>
      </c>
      <c r="E123" s="10">
        <f>VLOOKUP(A123,home!$A$2:$E$405,3,FALSE)</f>
        <v>1.3426443202979499</v>
      </c>
      <c r="F123" s="10">
        <f>VLOOKUP(B123,home!$B$2:$E$405,3,FALSE)</f>
        <v>0.65</v>
      </c>
      <c r="G123" s="10">
        <f>VLOOKUP(C123,away!$B$2:$E$405,4,FALSE)</f>
        <v>0.62</v>
      </c>
      <c r="H123" s="10">
        <f>VLOOKUP(A123,away!$A$2:$E$405,3,FALSE)</f>
        <v>1.2774674115456199</v>
      </c>
      <c r="I123" s="10">
        <f>VLOOKUP(C123,away!$B$2:$E$405,3,FALSE)</f>
        <v>0.97</v>
      </c>
      <c r="J123" s="10">
        <f>VLOOKUP(B123,home!$B$2:$E$405,4,FALSE)</f>
        <v>0.88</v>
      </c>
      <c r="K123" s="12">
        <f t="shared" si="224"/>
        <v>0.54108566108007383</v>
      </c>
      <c r="L123" s="12">
        <f t="shared" si="225"/>
        <v>1.0904461824953413</v>
      </c>
      <c r="M123" s="13">
        <f t="shared" si="226"/>
        <v>0.19562967042897048</v>
      </c>
      <c r="N123" s="13">
        <f t="shared" si="227"/>
        <v>0.10585240955093644</v>
      </c>
      <c r="O123" s="13">
        <f t="shared" si="228"/>
        <v>0.21332362730209259</v>
      </c>
      <c r="P123" s="13">
        <f t="shared" si="229"/>
        <v>0.11542635590275203</v>
      </c>
      <c r="Q123" s="13">
        <f t="shared" si="230"/>
        <v>2.8637610499393586E-2</v>
      </c>
      <c r="R123" s="13">
        <f t="shared" si="231"/>
        <v>0.11630896751381291</v>
      </c>
      <c r="S123" s="13">
        <f t="shared" si="232"/>
        <v>1.7026102952295018E-2</v>
      </c>
      <c r="T123" s="13">
        <f t="shared" si="233"/>
        <v>3.1227773044852237E-2</v>
      </c>
      <c r="U123" s="13">
        <f t="shared" si="234"/>
        <v>6.2933114576752269E-2</v>
      </c>
      <c r="V123" s="13">
        <f t="shared" si="235"/>
        <v>1.1162025421122027E-3</v>
      </c>
      <c r="W123" s="13">
        <f t="shared" si="236"/>
        <v>5.1651334696060144E-3</v>
      </c>
      <c r="X123" s="13">
        <f t="shared" si="237"/>
        <v>5.6323000740107947E-3</v>
      </c>
      <c r="Y123" s="13">
        <f t="shared" si="238"/>
        <v>3.0708600571866494E-3</v>
      </c>
      <c r="Z123" s="13">
        <f t="shared" si="239"/>
        <v>4.2276223205137332E-2</v>
      </c>
      <c r="AA123" s="13">
        <f t="shared" si="240"/>
        <v>2.2875058180920487E-2</v>
      </c>
      <c r="AB123" s="13">
        <f t="shared" si="241"/>
        <v>6.1886829890342564E-3</v>
      </c>
      <c r="AC123" s="13">
        <f t="shared" si="242"/>
        <v>4.1161698402805302E-5</v>
      </c>
      <c r="AD123" s="13">
        <f t="shared" si="243"/>
        <v>6.9869491449214643E-4</v>
      </c>
      <c r="AE123" s="13">
        <f t="shared" si="244"/>
        <v>7.618892022368698E-4</v>
      </c>
      <c r="AF123" s="13">
        <f t="shared" si="245"/>
        <v>4.1539958603180788E-4</v>
      </c>
      <c r="AG123" s="13">
        <f t="shared" si="246"/>
        <v>1.5099029759951005E-4</v>
      </c>
      <c r="AH123" s="13">
        <f t="shared" si="247"/>
        <v>1.152498655109074E-2</v>
      </c>
      <c r="AI123" s="13">
        <f t="shared" si="248"/>
        <v>6.2360049669358923E-3</v>
      </c>
      <c r="AJ123" s="13">
        <f t="shared" si="249"/>
        <v>1.6871064350165656E-3</v>
      </c>
      <c r="AK123" s="13">
        <f t="shared" si="250"/>
        <v>3.0428970023446174E-4</v>
      </c>
      <c r="AL123" s="13">
        <f t="shared" si="251"/>
        <v>9.7145690405464388E-7</v>
      </c>
      <c r="AM123" s="13">
        <f t="shared" si="252"/>
        <v>7.5610759940253781E-5</v>
      </c>
      <c r="AN123" s="13">
        <f t="shared" si="253"/>
        <v>8.2449464532421396E-5</v>
      </c>
      <c r="AO123" s="13">
        <f t="shared" si="254"/>
        <v>4.4953351924081973E-5</v>
      </c>
      <c r="AP123" s="13">
        <f t="shared" si="255"/>
        <v>1.6339736998661603E-5</v>
      </c>
      <c r="AQ123" s="13">
        <f t="shared" si="256"/>
        <v>4.4544009582921073E-6</v>
      </c>
      <c r="AR123" s="13">
        <f t="shared" si="257"/>
        <v>2.5134755175894095E-3</v>
      </c>
      <c r="AS123" s="13">
        <f t="shared" si="258"/>
        <v>1.3600055620434461E-3</v>
      </c>
      <c r="AT123" s="13">
        <f t="shared" si="259"/>
        <v>3.6793975430542776E-4</v>
      </c>
      <c r="AU123" s="13">
        <f t="shared" si="260"/>
        <v>6.6362308398664109E-5</v>
      </c>
      <c r="AV123" s="13">
        <f t="shared" si="261"/>
        <v>8.9769233776727262E-6</v>
      </c>
      <c r="AW123" s="13">
        <f t="shared" si="262"/>
        <v>1.5921768312109245E-8</v>
      </c>
      <c r="AX123" s="13">
        <f t="shared" si="263"/>
        <v>6.8186496711731578E-6</v>
      </c>
      <c r="AY123" s="13">
        <f t="shared" si="264"/>
        <v>7.4353705037038829E-6</v>
      </c>
      <c r="AZ123" s="13">
        <f t="shared" si="265"/>
        <v>4.0539356906011807E-6</v>
      </c>
      <c r="BA123" s="13">
        <f t="shared" si="266"/>
        <v>1.4735328992992247E-6</v>
      </c>
      <c r="BB123" s="13">
        <f t="shared" si="267"/>
        <v>4.017020812055329E-7</v>
      </c>
      <c r="BC123" s="13">
        <f t="shared" si="268"/>
        <v>8.76069001902014E-8</v>
      </c>
      <c r="BD123" s="13">
        <f t="shared" si="269"/>
        <v>4.5680163049181214E-4</v>
      </c>
      <c r="BE123" s="13">
        <f t="shared" si="270"/>
        <v>2.4716881221711776E-4</v>
      </c>
      <c r="BF123" s="13">
        <f t="shared" si="271"/>
        <v>6.6869750078437892E-5</v>
      </c>
      <c r="BG123" s="13">
        <f t="shared" si="272"/>
        <v>1.2060754309150297E-5</v>
      </c>
      <c r="BH123" s="13">
        <f t="shared" si="273"/>
        <v>1.6314753046227343E-6</v>
      </c>
      <c r="BI123" s="13">
        <f t="shared" si="274"/>
        <v>1.7655357874752152E-7</v>
      </c>
      <c r="BJ123" s="14">
        <f t="shared" si="275"/>
        <v>0.18185713920844601</v>
      </c>
      <c r="BK123" s="14">
        <f t="shared" si="276"/>
        <v>0.32924790035194024</v>
      </c>
      <c r="BL123" s="14">
        <f t="shared" si="277"/>
        <v>0.44648330725758467</v>
      </c>
      <c r="BM123" s="14">
        <f t="shared" si="278"/>
        <v>0.22467850937641481</v>
      </c>
      <c r="BN123" s="14">
        <f t="shared" si="279"/>
        <v>0.77517864119795821</v>
      </c>
    </row>
    <row r="124" spans="1:66" x14ac:dyDescent="0.25">
      <c r="A124" t="s">
        <v>99</v>
      </c>
      <c r="B124" t="s">
        <v>114</v>
      </c>
      <c r="C124" t="s">
        <v>395</v>
      </c>
      <c r="D124" s="11">
        <v>44201</v>
      </c>
      <c r="E124" s="10">
        <f>VLOOKUP(A124,home!$A$2:$E$405,3,FALSE)</f>
        <v>1.3426443202979499</v>
      </c>
      <c r="F124" s="10">
        <f>VLOOKUP(B124,home!$B$2:$E$405,3,FALSE)</f>
        <v>1.68</v>
      </c>
      <c r="G124" s="10">
        <f>VLOOKUP(C124,away!$B$2:$E$405,4,FALSE)</f>
        <v>0.57999999999999996</v>
      </c>
      <c r="H124" s="10">
        <f>VLOOKUP(A124,away!$A$2:$E$405,3,FALSE)</f>
        <v>1.2774674115456199</v>
      </c>
      <c r="I124" s="10">
        <f>VLOOKUP(C124,away!$B$2:$E$405,3,FALSE)</f>
        <v>1.1200000000000001</v>
      </c>
      <c r="J124" s="10">
        <f>VLOOKUP(B124,home!$B$2:$E$405,4,FALSE)</f>
        <v>0.75</v>
      </c>
      <c r="K124" s="12">
        <f t="shared" si="224"/>
        <v>1.3082726256983221</v>
      </c>
      <c r="L124" s="12">
        <f t="shared" si="225"/>
        <v>1.0730726256983207</v>
      </c>
      <c r="M124" s="13">
        <f t="shared" si="226"/>
        <v>9.2426157423598707E-2</v>
      </c>
      <c r="N124" s="13">
        <f t="shared" si="227"/>
        <v>0.12091861165577796</v>
      </c>
      <c r="O124" s="13">
        <f t="shared" si="228"/>
        <v>9.9179979429747406E-2</v>
      </c>
      <c r="P124" s="13">
        <f t="shared" si="229"/>
        <v>0.12975445210526121</v>
      </c>
      <c r="Q124" s="13">
        <f t="shared" si="230"/>
        <v>7.909725478335021E-2</v>
      </c>
      <c r="R124" s="13">
        <f t="shared" si="231"/>
        <v>5.3213660471692237E-2</v>
      </c>
      <c r="S124" s="13">
        <f t="shared" si="232"/>
        <v>4.553964567620828E-2</v>
      </c>
      <c r="T124" s="13">
        <f t="shared" si="233"/>
        <v>8.4877098875898671E-2</v>
      </c>
      <c r="U124" s="13">
        <f t="shared" si="234"/>
        <v>6.9617975308319813E-2</v>
      </c>
      <c r="V124" s="13">
        <f t="shared" si="235"/>
        <v>7.1035347309777244E-3</v>
      </c>
      <c r="W124" s="13">
        <f t="shared" si="236"/>
        <v>3.4493591066980911E-2</v>
      </c>
      <c r="X124" s="13">
        <f t="shared" si="237"/>
        <v>3.7014128336009346E-2</v>
      </c>
      <c r="Y124" s="13">
        <f t="shared" si="238"/>
        <v>1.985942394072808E-2</v>
      </c>
      <c r="Z124" s="13">
        <f t="shared" si="239"/>
        <v>1.9034040788459244E-2</v>
      </c>
      <c r="AA124" s="13">
        <f t="shared" si="240"/>
        <v>2.4901714519966537E-2</v>
      </c>
      <c r="AB124" s="13">
        <f t="shared" si="241"/>
        <v>1.6289115719713334E-2</v>
      </c>
      <c r="AC124" s="13">
        <f t="shared" si="242"/>
        <v>6.2327814084355449E-4</v>
      </c>
      <c r="AD124" s="13">
        <f t="shared" si="243"/>
        <v>1.1281755238740827E-2</v>
      </c>
      <c r="AE124" s="13">
        <f t="shared" si="244"/>
        <v>1.2106142716521405E-2</v>
      </c>
      <c r="AF124" s="13">
        <f t="shared" si="245"/>
        <v>6.4953851759481113E-3</v>
      </c>
      <c r="AG124" s="13">
        <f t="shared" si="246"/>
        <v>2.3233400085588634E-3</v>
      </c>
      <c r="AH124" s="13">
        <f t="shared" si="247"/>
        <v>5.1062270316302233E-3</v>
      </c>
      <c r="AI124" s="13">
        <f t="shared" si="248"/>
        <v>6.6803370460826218E-3</v>
      </c>
      <c r="AJ124" s="13">
        <f t="shared" si="249"/>
        <v>4.3698510439141441E-3</v>
      </c>
      <c r="AK124" s="13">
        <f t="shared" si="250"/>
        <v>1.9056521663773701E-3</v>
      </c>
      <c r="AL124" s="13">
        <f t="shared" si="251"/>
        <v>3.5000097776949159E-5</v>
      </c>
      <c r="AM124" s="13">
        <f t="shared" si="252"/>
        <v>2.951922309734652E-3</v>
      </c>
      <c r="AN124" s="13">
        <f t="shared" si="253"/>
        <v>3.1676270237644146E-3</v>
      </c>
      <c r="AO124" s="13">
        <f t="shared" si="254"/>
        <v>1.6995469238119184E-3</v>
      </c>
      <c r="AP124" s="13">
        <f t="shared" si="255"/>
        <v>6.0791242667745308E-4</v>
      </c>
      <c r="AQ124" s="13">
        <f t="shared" si="256"/>
        <v>1.6308354597235309E-4</v>
      </c>
      <c r="AR124" s="13">
        <f t="shared" si="257"/>
        <v>1.0958704896486377E-3</v>
      </c>
      <c r="AS124" s="13">
        <f t="shared" si="258"/>
        <v>1.4336973629179291E-3</v>
      </c>
      <c r="AT124" s="13">
        <f t="shared" si="259"/>
        <v>9.3783350672070002E-4</v>
      </c>
      <c r="AU124" s="13">
        <f t="shared" si="260"/>
        <v>4.089806347684517E-4</v>
      </c>
      <c r="AV124" s="13">
        <f t="shared" si="261"/>
        <v>1.3376454222707219E-4</v>
      </c>
      <c r="AW124" s="13">
        <f t="shared" si="262"/>
        <v>1.364878922828696E-6</v>
      </c>
      <c r="AX124" s="13">
        <f t="shared" si="263"/>
        <v>6.4365319183566812E-4</v>
      </c>
      <c r="AY124" s="13">
        <f t="shared" si="264"/>
        <v>6.9068662060220529E-4</v>
      </c>
      <c r="AZ124" s="13">
        <f t="shared" si="265"/>
        <v>3.7057845275215412E-4</v>
      </c>
      <c r="BA124" s="13">
        <f t="shared" si="266"/>
        <v>1.3255253110732506E-4</v>
      </c>
      <c r="BB124" s="13">
        <f t="shared" si="267"/>
        <v>3.5559623149573903E-5</v>
      </c>
      <c r="BC124" s="13">
        <f t="shared" si="268"/>
        <v>7.6316116363912134E-6</v>
      </c>
      <c r="BD124" s="13">
        <f t="shared" si="269"/>
        <v>1.9599143729209461E-4</v>
      </c>
      <c r="BE124" s="13">
        <f t="shared" si="270"/>
        <v>2.5641023228051665E-4</v>
      </c>
      <c r="BF124" s="13">
        <f t="shared" si="271"/>
        <v>1.6772724392077415E-4</v>
      </c>
      <c r="BG124" s="13">
        <f t="shared" si="272"/>
        <v>7.3144320601791374E-5</v>
      </c>
      <c r="BH124" s="13">
        <f t="shared" si="273"/>
        <v>2.392317809215637E-5</v>
      </c>
      <c r="BI124" s="13">
        <f t="shared" si="274"/>
        <v>6.2596078035347969E-6</v>
      </c>
      <c r="BJ124" s="14">
        <f t="shared" si="275"/>
        <v>0.41893748605955861</v>
      </c>
      <c r="BK124" s="14">
        <f t="shared" si="276"/>
        <v>0.2761727547952687</v>
      </c>
      <c r="BL124" s="14">
        <f t="shared" si="277"/>
        <v>0.28599811529371738</v>
      </c>
      <c r="BM124" s="14">
        <f t="shared" si="278"/>
        <v>0.42486295932589668</v>
      </c>
      <c r="BN124" s="14">
        <f t="shared" si="279"/>
        <v>0.57459011586942776</v>
      </c>
    </row>
    <row r="125" spans="1:66" x14ac:dyDescent="0.25">
      <c r="A125" t="s">
        <v>99</v>
      </c>
      <c r="B125" t="s">
        <v>116</v>
      </c>
      <c r="C125" t="s">
        <v>101</v>
      </c>
      <c r="D125" s="11">
        <v>44201</v>
      </c>
      <c r="E125" s="10">
        <f>VLOOKUP(A125,home!$A$2:$E$405,3,FALSE)</f>
        <v>1.3426443202979499</v>
      </c>
      <c r="F125" s="10">
        <f>VLOOKUP(B125,home!$B$2:$E$405,3,FALSE)</f>
        <v>1</v>
      </c>
      <c r="G125" s="10">
        <f>VLOOKUP(C125,away!$B$2:$E$405,4,FALSE)</f>
        <v>0.55000000000000004</v>
      </c>
      <c r="H125" s="10">
        <f>VLOOKUP(A125,away!$A$2:$E$405,3,FALSE)</f>
        <v>1.2774674115456199</v>
      </c>
      <c r="I125" s="10">
        <f>VLOOKUP(C125,away!$B$2:$E$405,3,FALSE)</f>
        <v>1.23</v>
      </c>
      <c r="J125" s="10">
        <f>VLOOKUP(B125,home!$B$2:$E$405,4,FALSE)</f>
        <v>1.33</v>
      </c>
      <c r="K125" s="12">
        <f t="shared" si="224"/>
        <v>0.73845437616387255</v>
      </c>
      <c r="L125" s="12">
        <f t="shared" si="225"/>
        <v>2.0898089385474798</v>
      </c>
      <c r="M125" s="13">
        <f t="shared" si="226"/>
        <v>5.9115429469416711E-2</v>
      </c>
      <c r="N125" s="13">
        <f t="shared" si="227"/>
        <v>4.365404759049752E-2</v>
      </c>
      <c r="O125" s="13">
        <f t="shared" si="228"/>
        <v>0.12353995291126013</v>
      </c>
      <c r="P125" s="13">
        <f t="shared" si="229"/>
        <v>9.122861885839878E-2</v>
      </c>
      <c r="Q125" s="13">
        <f t="shared" si="230"/>
        <v>1.6118261240234428E-2</v>
      </c>
      <c r="R125" s="13">
        <f t="shared" si="231"/>
        <v>0.12908744893084312</v>
      </c>
      <c r="S125" s="13">
        <f t="shared" si="232"/>
        <v>3.5196652437062624E-2</v>
      </c>
      <c r="T125" s="13">
        <f t="shared" si="233"/>
        <v>3.3684086413685289E-2</v>
      </c>
      <c r="U125" s="13">
        <f t="shared" si="234"/>
        <v>9.5325191570811499E-2</v>
      </c>
      <c r="V125" s="13">
        <f t="shared" si="235"/>
        <v>6.035164346341341E-3</v>
      </c>
      <c r="W125" s="13">
        <f t="shared" si="236"/>
        <v>3.9675335163345459E-3</v>
      </c>
      <c r="X125" s="13">
        <f t="shared" si="237"/>
        <v>8.2913870064226462E-3</v>
      </c>
      <c r="Y125" s="13">
        <f t="shared" si="238"/>
        <v>8.6637073394892402E-3</v>
      </c>
      <c r="Z125" s="13">
        <f t="shared" si="239"/>
        <v>8.9922701543322436E-2</v>
      </c>
      <c r="AA125" s="13">
        <f t="shared" si="240"/>
        <v>6.6403812471144255E-2</v>
      </c>
      <c r="AB125" s="13">
        <f t="shared" si="241"/>
        <v>2.451809295664081E-2</v>
      </c>
      <c r="AC125" s="13">
        <f t="shared" si="242"/>
        <v>5.8210237247051258E-4</v>
      </c>
      <c r="AD125" s="13">
        <f t="shared" si="243"/>
        <v>7.3246062192852061E-4</v>
      </c>
      <c r="AE125" s="13">
        <f t="shared" si="244"/>
        <v>1.5307027548402683E-3</v>
      </c>
      <c r="AF125" s="13">
        <f t="shared" si="245"/>
        <v>1.5994381496622226E-3</v>
      </c>
      <c r="AG125" s="13">
        <f t="shared" si="246"/>
        <v>1.1141733806059849E-3</v>
      </c>
      <c r="AH125" s="13">
        <f t="shared" si="247"/>
        <v>4.6980316365893116E-2</v>
      </c>
      <c r="AI125" s="13">
        <f t="shared" si="248"/>
        <v>3.4692820213956969E-2</v>
      </c>
      <c r="AJ125" s="13">
        <f t="shared" si="249"/>
        <v>1.2809532454231491E-2</v>
      </c>
      <c r="AK125" s="13">
        <f t="shared" si="250"/>
        <v>3.1530850991467979E-3</v>
      </c>
      <c r="AL125" s="13">
        <f t="shared" si="251"/>
        <v>3.5932680148864083E-5</v>
      </c>
      <c r="AM125" s="13">
        <f t="shared" si="252"/>
        <v>1.081777503261656E-4</v>
      </c>
      <c r="AN125" s="13">
        <f t="shared" si="253"/>
        <v>2.2607082958357838E-4</v>
      </c>
      <c r="AO125" s="13">
        <f t="shared" si="254"/>
        <v>2.3622242020430312E-4</v>
      </c>
      <c r="AP125" s="13">
        <f t="shared" si="255"/>
        <v>1.6455324174275717E-4</v>
      </c>
      <c r="AQ125" s="13">
        <f t="shared" si="256"/>
        <v>8.5971208865244552E-5</v>
      </c>
      <c r="AR125" s="13">
        <f t="shared" si="257"/>
        <v>1.9635977015446379E-2</v>
      </c>
      <c r="AS125" s="13">
        <f t="shared" si="258"/>
        <v>1.4500273157309593E-2</v>
      </c>
      <c r="AT125" s="13">
        <f t="shared" si="259"/>
        <v>5.3538950842934021E-3</v>
      </c>
      <c r="AU125" s="13">
        <f t="shared" si="260"/>
        <v>1.3178690848395691E-3</v>
      </c>
      <c r="AV125" s="13">
        <f t="shared" si="261"/>
        <v>2.4329654822771436E-4</v>
      </c>
      <c r="AW125" s="13">
        <f t="shared" si="262"/>
        <v>1.5403427249984368E-6</v>
      </c>
      <c r="AX125" s="13">
        <f t="shared" si="263"/>
        <v>1.3314055521986621E-5</v>
      </c>
      <c r="AY125" s="13">
        <f t="shared" si="264"/>
        <v>2.7823832238165069E-5</v>
      </c>
      <c r="AZ125" s="13">
        <f t="shared" si="265"/>
        <v>2.9073246657981455E-5</v>
      </c>
      <c r="BA125" s="13">
        <f t="shared" si="266"/>
        <v>2.0252510246148432E-5</v>
      </c>
      <c r="BB125" s="13">
        <f t="shared" si="267"/>
        <v>1.0580969235106352E-5</v>
      </c>
      <c r="BC125" s="13">
        <f t="shared" si="268"/>
        <v>4.4224408172042293E-6</v>
      </c>
      <c r="BD125" s="13">
        <f t="shared" si="269"/>
        <v>6.8392400473321182E-3</v>
      </c>
      <c r="BE125" s="13">
        <f t="shared" si="270"/>
        <v>5.0504667425876129E-3</v>
      </c>
      <c r="BF125" s="13">
        <f t="shared" si="271"/>
        <v>1.8647696338669607E-3</v>
      </c>
      <c r="BG125" s="13">
        <f t="shared" si="272"/>
        <v>4.5901576555551976E-4</v>
      </c>
      <c r="BH125" s="13">
        <f t="shared" si="273"/>
        <v>8.4740550200670917E-5</v>
      </c>
      <c r="BI125" s="13">
        <f t="shared" si="274"/>
        <v>1.2515406026843958E-5</v>
      </c>
      <c r="BJ125" s="14">
        <f t="shared" si="275"/>
        <v>0.1202822605191393</v>
      </c>
      <c r="BK125" s="14">
        <f t="shared" si="276"/>
        <v>0.19222172399607704</v>
      </c>
      <c r="BL125" s="14">
        <f t="shared" si="277"/>
        <v>0.59187231200961454</v>
      </c>
      <c r="BM125" s="14">
        <f t="shared" si="278"/>
        <v>0.53152895557798963</v>
      </c>
      <c r="BN125" s="14">
        <f t="shared" si="279"/>
        <v>0.46274375900065068</v>
      </c>
    </row>
    <row r="126" spans="1:66" x14ac:dyDescent="0.25">
      <c r="A126" t="s">
        <v>99</v>
      </c>
      <c r="B126" t="s">
        <v>118</v>
      </c>
      <c r="C126" t="s">
        <v>121</v>
      </c>
      <c r="D126" s="11">
        <v>44201</v>
      </c>
      <c r="E126" s="10">
        <f>VLOOKUP(A126,home!$A$2:$E$405,3,FALSE)</f>
        <v>1.3426443202979499</v>
      </c>
      <c r="F126" s="10">
        <f>VLOOKUP(B126,home!$B$2:$E$405,3,FALSE)</f>
        <v>0.87</v>
      </c>
      <c r="G126" s="10">
        <f>VLOOKUP(C126,away!$B$2:$E$405,4,FALSE)</f>
        <v>1.1200000000000001</v>
      </c>
      <c r="H126" s="10">
        <f>VLOOKUP(A126,away!$A$2:$E$405,3,FALSE)</f>
        <v>1.2774674115456199</v>
      </c>
      <c r="I126" s="10">
        <f>VLOOKUP(C126,away!$B$2:$E$405,3,FALSE)</f>
        <v>0.98</v>
      </c>
      <c r="J126" s="10">
        <f>VLOOKUP(B126,home!$B$2:$E$405,4,FALSE)</f>
        <v>1.43</v>
      </c>
      <c r="K126" s="12">
        <f t="shared" si="224"/>
        <v>1.3082726256983224</v>
      </c>
      <c r="L126" s="12">
        <f t="shared" si="225"/>
        <v>1.7902428305400317</v>
      </c>
      <c r="M126" s="13">
        <f t="shared" si="226"/>
        <v>4.5116129571809195E-2</v>
      </c>
      <c r="N126" s="13">
        <f t="shared" si="227"/>
        <v>5.9024197296256541E-2</v>
      </c>
      <c r="O126" s="13">
        <f t="shared" si="228"/>
        <v>8.0768827507646523E-2</v>
      </c>
      <c r="P126" s="13">
        <f t="shared" si="229"/>
        <v>0.1056676460380036</v>
      </c>
      <c r="Q126" s="13">
        <f t="shared" si="230"/>
        <v>3.8609870788254688E-2</v>
      </c>
      <c r="R126" s="13">
        <f t="shared" si="231"/>
        <v>7.2297907188344362E-2</v>
      </c>
      <c r="S126" s="13">
        <f t="shared" si="232"/>
        <v>6.1871727058506805E-2</v>
      </c>
      <c r="T126" s="13">
        <f t="shared" si="233"/>
        <v>6.912104436674997E-2</v>
      </c>
      <c r="U126" s="13">
        <f t="shared" si="234"/>
        <v>9.4585372869788895E-2</v>
      </c>
      <c r="V126" s="13">
        <f t="shared" si="235"/>
        <v>1.610126237095242E-2</v>
      </c>
      <c r="W126" s="13">
        <f t="shared" si="236"/>
        <v>1.6837412344674303E-2</v>
      </c>
      <c r="X126" s="13">
        <f t="shared" si="237"/>
        <v>3.0143056734899396E-2</v>
      </c>
      <c r="Y126" s="13">
        <f t="shared" si="238"/>
        <v>2.698169560510754E-2</v>
      </c>
      <c r="Z126" s="13">
        <f t="shared" si="239"/>
        <v>4.314360333566071E-2</v>
      </c>
      <c r="AA126" s="13">
        <f t="shared" si="240"/>
        <v>5.6443595218031731E-2</v>
      </c>
      <c r="AB126" s="13">
        <f t="shared" si="241"/>
        <v>3.6921805259873833E-2</v>
      </c>
      <c r="AC126" s="13">
        <f t="shared" si="242"/>
        <v>2.3569487635663904E-3</v>
      </c>
      <c r="AD126" s="13">
        <f t="shared" si="243"/>
        <v>5.5069814145331025E-3</v>
      </c>
      <c r="AE126" s="13">
        <f t="shared" si="244"/>
        <v>9.8588339952850896E-3</v>
      </c>
      <c r="AF126" s="13">
        <f t="shared" si="245"/>
        <v>8.8248534387717365E-3</v>
      </c>
      <c r="AG126" s="13">
        <f t="shared" si="246"/>
        <v>5.2662101997758819E-3</v>
      </c>
      <c r="AH126" s="13">
        <f t="shared" si="247"/>
        <v>1.9309381638832397E-2</v>
      </c>
      <c r="AI126" s="13">
        <f t="shared" si="248"/>
        <v>2.5261935417246237E-2</v>
      </c>
      <c r="AJ126" s="13">
        <f t="shared" si="249"/>
        <v>1.6524749289271091E-2</v>
      </c>
      <c r="AK126" s="13">
        <f t="shared" si="250"/>
        <v>7.2062923805603909E-3</v>
      </c>
      <c r="AL126" s="13">
        <f t="shared" si="251"/>
        <v>2.2081080982963073E-4</v>
      </c>
      <c r="AM126" s="13">
        <f t="shared" si="252"/>
        <v>1.4409266069726164E-3</v>
      </c>
      <c r="AN126" s="13">
        <f t="shared" si="253"/>
        <v>2.5796085274671005E-3</v>
      </c>
      <c r="AO126" s="13">
        <f t="shared" si="254"/>
        <v>2.3090628359489535E-3</v>
      </c>
      <c r="AP126" s="13">
        <f t="shared" si="255"/>
        <v>1.3779277291080156E-3</v>
      </c>
      <c r="AQ126" s="13">
        <f t="shared" si="256"/>
        <v>6.1670630950948311E-4</v>
      </c>
      <c r="AR126" s="13">
        <f t="shared" si="257"/>
        <v>6.9136964082162035E-3</v>
      </c>
      <c r="AS126" s="13">
        <f t="shared" si="258"/>
        <v>9.0449997532580737E-3</v>
      </c>
      <c r="AT126" s="13">
        <f t="shared" si="259"/>
        <v>5.91666278831781E-3</v>
      </c>
      <c r="AU126" s="13">
        <f t="shared" si="260"/>
        <v>2.5802026538146988E-3</v>
      </c>
      <c r="AV126" s="13">
        <f t="shared" si="261"/>
        <v>8.4390212518498445E-4</v>
      </c>
      <c r="AW126" s="13">
        <f t="shared" si="262"/>
        <v>1.4365740833641937E-5</v>
      </c>
      <c r="AX126" s="13">
        <f t="shared" si="263"/>
        <v>3.141874725904395E-4</v>
      </c>
      <c r="AY126" s="13">
        <f t="shared" si="264"/>
        <v>5.6247187025052707E-4</v>
      </c>
      <c r="AZ126" s="13">
        <f t="shared" si="265"/>
        <v>5.0348061654822464E-4</v>
      </c>
      <c r="BA126" s="13">
        <f t="shared" si="266"/>
        <v>3.0045085469711138E-4</v>
      </c>
      <c r="BB126" s="13">
        <f t="shared" si="267"/>
        <v>1.3446999713778214E-4</v>
      </c>
      <c r="BC126" s="13">
        <f t="shared" si="268"/>
        <v>4.8146789659730592E-5</v>
      </c>
      <c r="BD126" s="13">
        <f t="shared" si="269"/>
        <v>2.0628659045565708E-3</v>
      </c>
      <c r="BE126" s="13">
        <f t="shared" si="270"/>
        <v>2.6987909934177699E-3</v>
      </c>
      <c r="BF126" s="13">
        <f t="shared" si="271"/>
        <v>1.7653771895848251E-3</v>
      </c>
      <c r="BG126" s="13">
        <f t="shared" si="272"/>
        <v>7.6986488372202122E-4</v>
      </c>
      <c r="BH126" s="13">
        <f t="shared" si="273"/>
        <v>2.5179828821498575E-4</v>
      </c>
      <c r="BI126" s="13">
        <f t="shared" si="274"/>
        <v>6.5884161533872454E-5</v>
      </c>
      <c r="BJ126" s="14">
        <f t="shared" si="275"/>
        <v>0.28036159579419817</v>
      </c>
      <c r="BK126" s="14">
        <f t="shared" si="276"/>
        <v>0.23189699648291856</v>
      </c>
      <c r="BL126" s="14">
        <f t="shared" si="277"/>
        <v>0.44223391191941719</v>
      </c>
      <c r="BM126" s="14">
        <f t="shared" si="278"/>
        <v>0.59560342301246294</v>
      </c>
      <c r="BN126" s="14">
        <f t="shared" si="279"/>
        <v>0.40148457839031493</v>
      </c>
    </row>
    <row r="127" spans="1:66" x14ac:dyDescent="0.25">
      <c r="A127" t="s">
        <v>99</v>
      </c>
      <c r="B127" t="s">
        <v>417</v>
      </c>
      <c r="C127" t="s">
        <v>113</v>
      </c>
      <c r="D127" s="11">
        <v>44201</v>
      </c>
      <c r="E127" s="10">
        <f>VLOOKUP(A127,home!$A$2:$E$405,3,FALSE)</f>
        <v>1.3426443202979499</v>
      </c>
      <c r="F127" s="10">
        <f>VLOOKUP(B127,home!$B$2:$E$405,3,FALSE)</f>
        <v>0.95</v>
      </c>
      <c r="G127" s="10">
        <f>VLOOKUP(C127,away!$B$2:$E$405,4,FALSE)</f>
        <v>1.1299999999999999</v>
      </c>
      <c r="H127" s="10">
        <f>VLOOKUP(A127,away!$A$2:$E$405,3,FALSE)</f>
        <v>1.2774674115456199</v>
      </c>
      <c r="I127" s="10">
        <f>VLOOKUP(C127,away!$B$2:$E$405,3,FALSE)</f>
        <v>1.23</v>
      </c>
      <c r="J127" s="10">
        <f>VLOOKUP(B127,home!$B$2:$E$405,4,FALSE)</f>
        <v>1.1000000000000001</v>
      </c>
      <c r="K127" s="12">
        <f t="shared" si="224"/>
        <v>1.4413286778398491</v>
      </c>
      <c r="L127" s="12">
        <f t="shared" si="225"/>
        <v>1.7284134078212239</v>
      </c>
      <c r="M127" s="13">
        <f t="shared" si="226"/>
        <v>4.201443263078708E-2</v>
      </c>
      <c r="N127" s="13">
        <f t="shared" si="227"/>
        <v>6.0556606633923753E-2</v>
      </c>
      <c r="O127" s="13">
        <f t="shared" si="228"/>
        <v>7.2618308681053928E-2</v>
      </c>
      <c r="P127" s="13">
        <f t="shared" si="229"/>
        <v>0.10466685083822949</v>
      </c>
      <c r="Q127" s="13">
        <f t="shared" si="230"/>
        <v>4.364098688707059E-2</v>
      </c>
      <c r="R127" s="13">
        <f t="shared" si="231"/>
        <v>6.2757229188817001E-2</v>
      </c>
      <c r="S127" s="13">
        <f t="shared" si="232"/>
        <v>6.5186823779482261E-2</v>
      </c>
      <c r="T127" s="13">
        <f t="shared" si="233"/>
        <v>7.5429666866163023E-2</v>
      </c>
      <c r="U127" s="13">
        <f t="shared" si="234"/>
        <v>9.0453794171610008E-2</v>
      </c>
      <c r="V127" s="13">
        <f t="shared" si="235"/>
        <v>1.8043798375199763E-2</v>
      </c>
      <c r="W127" s="13">
        <f t="shared" si="236"/>
        <v>2.0967001976522553E-2</v>
      </c>
      <c r="X127" s="13">
        <f t="shared" si="237"/>
        <v>3.6239647338035683E-2</v>
      </c>
      <c r="Y127" s="13">
        <f t="shared" si="238"/>
        <v>3.1318546176886806E-2</v>
      </c>
      <c r="Z127" s="13">
        <f t="shared" si="239"/>
        <v>3.6156812122553596E-2</v>
      </c>
      <c r="AA127" s="13">
        <f t="shared" si="240"/>
        <v>5.2113850211504005E-2</v>
      </c>
      <c r="AB127" s="13">
        <f t="shared" si="241"/>
        <v>3.7556593411245509E-2</v>
      </c>
      <c r="AC127" s="13">
        <f t="shared" si="242"/>
        <v>2.8094327276899458E-3</v>
      </c>
      <c r="AD127" s="13">
        <f t="shared" si="243"/>
        <v>7.5550853092716886E-3</v>
      </c>
      <c r="AE127" s="13">
        <f t="shared" si="244"/>
        <v>1.3058310745778344E-2</v>
      </c>
      <c r="AF127" s="13">
        <f t="shared" si="245"/>
        <v>1.1285079688249631E-2</v>
      </c>
      <c r="AG127" s="13">
        <f t="shared" si="246"/>
        <v>6.5017610138338733E-3</v>
      </c>
      <c r="AH127" s="13">
        <f t="shared" si="247"/>
        <v>1.5623479714173655E-2</v>
      </c>
      <c r="AI127" s="13">
        <f t="shared" si="248"/>
        <v>2.2518569359687619E-2</v>
      </c>
      <c r="AJ127" s="13">
        <f t="shared" si="249"/>
        <v>1.622832990102175E-2</v>
      </c>
      <c r="AK127" s="13">
        <f t="shared" si="250"/>
        <v>7.7967857599295235E-3</v>
      </c>
      <c r="AL127" s="13">
        <f t="shared" si="251"/>
        <v>2.799556798333988E-4</v>
      </c>
      <c r="AM127" s="13">
        <f t="shared" si="252"/>
        <v>2.1778722239559627E-3</v>
      </c>
      <c r="AN127" s="13">
        <f t="shared" si="253"/>
        <v>3.7642635524069131E-3</v>
      </c>
      <c r="AO127" s="13">
        <f t="shared" si="254"/>
        <v>3.2531017972764306E-3</v>
      </c>
      <c r="AP127" s="13">
        <f t="shared" si="255"/>
        <v>1.8742349211399679E-3</v>
      </c>
      <c r="AQ127" s="13">
        <f t="shared" si="256"/>
        <v>8.0986319177626888E-4</v>
      </c>
      <c r="AR127" s="13">
        <f t="shared" si="257"/>
        <v>5.4007663629601285E-3</v>
      </c>
      <c r="AS127" s="13">
        <f t="shared" si="258"/>
        <v>7.784279441247253E-3</v>
      </c>
      <c r="AT127" s="13">
        <f t="shared" si="259"/>
        <v>5.6098525974944127E-3</v>
      </c>
      <c r="AU127" s="13">
        <f t="shared" si="260"/>
        <v>2.6952138090743554E-3</v>
      </c>
      <c r="AV127" s="13">
        <f t="shared" si="261"/>
        <v>9.7117223898221105E-4</v>
      </c>
      <c r="AW127" s="13">
        <f t="shared" si="262"/>
        <v>1.9373024899917688E-5</v>
      </c>
      <c r="AX127" s="13">
        <f t="shared" si="263"/>
        <v>5.2317161550976372E-4</v>
      </c>
      <c r="AY127" s="13">
        <f t="shared" si="264"/>
        <v>9.0425683483856577E-4</v>
      </c>
      <c r="AZ127" s="13">
        <f t="shared" si="265"/>
        <v>7.8146481872447976E-4</v>
      </c>
      <c r="BA127" s="13">
        <f t="shared" si="266"/>
        <v>4.5023142347465768E-4</v>
      </c>
      <c r="BB127" s="13">
        <f t="shared" si="267"/>
        <v>1.9454650723900848E-4</v>
      </c>
      <c r="BC127" s="13">
        <f t="shared" si="268"/>
        <v>6.7251358311338198E-5</v>
      </c>
      <c r="BD127" s="13">
        <f t="shared" si="269"/>
        <v>1.555792832375024E-3</v>
      </c>
      <c r="BE127" s="13">
        <f t="shared" si="270"/>
        <v>2.2424088260798074E-3</v>
      </c>
      <c r="BF127" s="13">
        <f t="shared" si="271"/>
        <v>1.6160240742350087E-3</v>
      </c>
      <c r="BG127" s="13">
        <f t="shared" si="272"/>
        <v>7.7640728075817052E-4</v>
      </c>
      <c r="BH127" s="13">
        <f t="shared" si="273"/>
        <v>2.7976451986010164E-4</v>
      </c>
      <c r="BI127" s="13">
        <f t="shared" si="274"/>
        <v>8.0646525103291971E-5</v>
      </c>
      <c r="BJ127" s="14">
        <f t="shared" si="275"/>
        <v>0.32135295088038929</v>
      </c>
      <c r="BK127" s="14">
        <f t="shared" si="276"/>
        <v>0.23390555086606052</v>
      </c>
      <c r="BL127" s="14">
        <f t="shared" si="277"/>
        <v>0.40667926890721273</v>
      </c>
      <c r="BM127" s="14">
        <f t="shared" si="278"/>
        <v>0.61095528410639555</v>
      </c>
      <c r="BN127" s="14">
        <f t="shared" si="279"/>
        <v>0.38625441485988182</v>
      </c>
    </row>
    <row r="128" spans="1:66" x14ac:dyDescent="0.25">
      <c r="A128" t="s">
        <v>99</v>
      </c>
      <c r="B128" t="s">
        <v>120</v>
      </c>
      <c r="C128" t="s">
        <v>107</v>
      </c>
      <c r="D128" s="11">
        <v>44201</v>
      </c>
      <c r="E128" s="10">
        <f>VLOOKUP(A128,home!$A$2:$E$405,3,FALSE)</f>
        <v>1.3426443202979499</v>
      </c>
      <c r="F128" s="10">
        <f>VLOOKUP(B128,home!$B$2:$E$405,3,FALSE)</f>
        <v>0.81</v>
      </c>
      <c r="G128" s="10">
        <f>VLOOKUP(C128,away!$B$2:$E$405,4,FALSE)</f>
        <v>0.95</v>
      </c>
      <c r="H128" s="10">
        <f>VLOOKUP(A128,away!$A$2:$E$405,3,FALSE)</f>
        <v>1.2774674115456199</v>
      </c>
      <c r="I128" s="10">
        <f>VLOOKUP(C128,away!$B$2:$E$405,3,FALSE)</f>
        <v>0.71</v>
      </c>
      <c r="J128" s="10">
        <f>VLOOKUP(B128,home!$B$2:$E$405,4,FALSE)</f>
        <v>1.29</v>
      </c>
      <c r="K128" s="12">
        <f t="shared" si="224"/>
        <v>1.0331648044692725</v>
      </c>
      <c r="L128" s="12">
        <f t="shared" si="225"/>
        <v>1.1700324022346333</v>
      </c>
      <c r="M128" s="13">
        <f t="shared" si="226"/>
        <v>0.1104494634807201</v>
      </c>
      <c r="N128" s="13">
        <f t="shared" si="227"/>
        <v>0.11411249834079422</v>
      </c>
      <c r="O128" s="13">
        <f t="shared" si="228"/>
        <v>0.12922945108187334</v>
      </c>
      <c r="P128" s="13">
        <f t="shared" si="229"/>
        <v>0.13351532055867507</v>
      </c>
      <c r="Q128" s="13">
        <f t="shared" si="230"/>
        <v>5.894850851788342E-2</v>
      </c>
      <c r="R128" s="13">
        <f t="shared" si="231"/>
        <v>7.5601322544393681E-2</v>
      </c>
      <c r="S128" s="13">
        <f t="shared" si="232"/>
        <v>4.034954146019349E-2</v>
      </c>
      <c r="T128" s="13">
        <f t="shared" si="233"/>
        <v>6.8971665029327889E-2</v>
      </c>
      <c r="U128" s="13">
        <f t="shared" si="234"/>
        <v>7.810862562419689E-2</v>
      </c>
      <c r="V128" s="13">
        <f t="shared" si="235"/>
        <v>5.4195544808736899E-3</v>
      </c>
      <c r="W128" s="13">
        <f t="shared" si="236"/>
        <v>2.0301174758878091E-2</v>
      </c>
      <c r="X128" s="13">
        <f t="shared" si="237"/>
        <v>2.3753032271315234E-2</v>
      </c>
      <c r="Y128" s="13">
        <f t="shared" si="238"/>
        <v>1.3895908704381871E-2</v>
      </c>
      <c r="Z128" s="13">
        <f t="shared" si="239"/>
        <v>2.9485332342910755E-2</v>
      </c>
      <c r="AA128" s="13">
        <f t="shared" si="240"/>
        <v>3.0463207624774901E-2</v>
      </c>
      <c r="AB128" s="13">
        <f t="shared" si="241"/>
        <v>1.5736756974578707E-2</v>
      </c>
      <c r="AC128" s="13">
        <f t="shared" si="242"/>
        <v>4.0945963599302819E-4</v>
      </c>
      <c r="AD128" s="13">
        <f t="shared" si="243"/>
        <v>5.2436148125632031E-3</v>
      </c>
      <c r="AE128" s="13">
        <f t="shared" si="244"/>
        <v>6.1351992355364307E-3</v>
      </c>
      <c r="AF128" s="13">
        <f t="shared" si="245"/>
        <v>3.5891909498713889E-3</v>
      </c>
      <c r="AG128" s="13">
        <f t="shared" si="246"/>
        <v>1.3998232363856087E-3</v>
      </c>
      <c r="AH128" s="13">
        <f t="shared" si="247"/>
        <v>8.6246985579656009E-3</v>
      </c>
      <c r="AI128" s="13">
        <f t="shared" si="248"/>
        <v>8.9107349992469439E-3</v>
      </c>
      <c r="AJ128" s="13">
        <f t="shared" si="249"/>
        <v>4.6031288915872361E-3</v>
      </c>
      <c r="AK128" s="13">
        <f t="shared" si="250"/>
        <v>1.5852635870745287E-3</v>
      </c>
      <c r="AL128" s="13">
        <f t="shared" si="251"/>
        <v>1.9798786823438258E-5</v>
      </c>
      <c r="AM128" s="13">
        <f t="shared" si="252"/>
        <v>1.083503654506809E-3</v>
      </c>
      <c r="AN128" s="13">
        <f t="shared" si="253"/>
        <v>1.2677343837126057E-3</v>
      </c>
      <c r="AO128" s="13">
        <f t="shared" si="254"/>
        <v>7.4164515318535153E-4</v>
      </c>
      <c r="AP128" s="13">
        <f t="shared" si="255"/>
        <v>2.8924962006237644E-4</v>
      </c>
      <c r="AQ128" s="13">
        <f t="shared" si="256"/>
        <v>8.4607856951759321E-5</v>
      </c>
      <c r="AR128" s="13">
        <f t="shared" si="257"/>
        <v>2.018235354465216E-3</v>
      </c>
      <c r="AS128" s="13">
        <f t="shared" si="258"/>
        <v>2.0851697353690274E-3</v>
      </c>
      <c r="AT128" s="13">
        <f t="shared" si="259"/>
        <v>1.0771619909638931E-3</v>
      </c>
      <c r="AU128" s="13">
        <f t="shared" si="260"/>
        <v>3.7096195259198094E-4</v>
      </c>
      <c r="AV128" s="13">
        <f t="shared" si="261"/>
        <v>9.5816208303808371E-5</v>
      </c>
      <c r="AW128" s="13">
        <f t="shared" si="262"/>
        <v>6.6481922694638434E-7</v>
      </c>
      <c r="AX128" s="13">
        <f t="shared" si="263"/>
        <v>1.8657297355837815E-4</v>
      </c>
      <c r="AY128" s="13">
        <f t="shared" si="264"/>
        <v>2.1829642444456791E-4</v>
      </c>
      <c r="AZ128" s="13">
        <f t="shared" si="265"/>
        <v>1.2770694494605451E-4</v>
      </c>
      <c r="BA128" s="13">
        <f t="shared" si="266"/>
        <v>4.9807087859092735E-5</v>
      </c>
      <c r="BB128" s="13">
        <f t="shared" si="267"/>
        <v>1.4568976664021428E-5</v>
      </c>
      <c r="BC128" s="13">
        <f t="shared" si="268"/>
        <v>3.409234952861065E-6</v>
      </c>
      <c r="BD128" s="13">
        <f t="shared" si="269"/>
        <v>3.9356679334330032E-4</v>
      </c>
      <c r="BE128" s="13">
        <f t="shared" si="270"/>
        <v>4.0661935909012942E-4</v>
      </c>
      <c r="BF128" s="13">
        <f t="shared" si="271"/>
        <v>2.1005240531388723E-4</v>
      </c>
      <c r="BG128" s="13">
        <f t="shared" si="272"/>
        <v>7.233958408814089E-5</v>
      </c>
      <c r="BH128" s="13">
        <f t="shared" si="273"/>
        <v>1.8684678062453143E-5</v>
      </c>
      <c r="BI128" s="13">
        <f t="shared" si="274"/>
        <v>3.860870351393143E-6</v>
      </c>
      <c r="BJ128" s="14">
        <f t="shared" si="275"/>
        <v>0.3204177181677812</v>
      </c>
      <c r="BK128" s="14">
        <f t="shared" si="276"/>
        <v>0.29038143482772338</v>
      </c>
      <c r="BL128" s="14">
        <f t="shared" si="277"/>
        <v>0.35961565881763508</v>
      </c>
      <c r="BM128" s="14">
        <f t="shared" si="278"/>
        <v>0.37782594802649289</v>
      </c>
      <c r="BN128" s="14">
        <f t="shared" si="279"/>
        <v>0.62185656452433991</v>
      </c>
    </row>
    <row r="129" spans="1:66" x14ac:dyDescent="0.25">
      <c r="A129" t="s">
        <v>122</v>
      </c>
      <c r="B129" t="s">
        <v>123</v>
      </c>
      <c r="C129" t="s">
        <v>134</v>
      </c>
      <c r="D129" s="11">
        <v>44201</v>
      </c>
      <c r="E129" s="10">
        <f>VLOOKUP(A129,home!$A$2:$E$405,3,FALSE)</f>
        <v>1.26111111111111</v>
      </c>
      <c r="F129" s="10">
        <f>VLOOKUP(B129,home!$B$2:$E$405,3,FALSE)</f>
        <v>1.1000000000000001</v>
      </c>
      <c r="G129" s="10">
        <f>VLOOKUP(C129,away!$B$2:$E$405,4,FALSE)</f>
        <v>1</v>
      </c>
      <c r="H129" s="10">
        <f>VLOOKUP(A129,away!$A$2:$E$405,3,FALSE)</f>
        <v>1.0981481481481501</v>
      </c>
      <c r="I129" s="10">
        <f>VLOOKUP(C129,away!$B$2:$E$405,3,FALSE)</f>
        <v>0.45</v>
      </c>
      <c r="J129" s="10">
        <f>VLOOKUP(B129,home!$B$2:$E$405,4,FALSE)</f>
        <v>1.27</v>
      </c>
      <c r="K129" s="12">
        <f t="shared" si="224"/>
        <v>1.387222222222221</v>
      </c>
      <c r="L129" s="12">
        <f t="shared" si="225"/>
        <v>0.62759166666666777</v>
      </c>
      <c r="M129" s="13">
        <f t="shared" si="226"/>
        <v>0.13334521808342931</v>
      </c>
      <c r="N129" s="13">
        <f t="shared" si="227"/>
        <v>0.18497944975240146</v>
      </c>
      <c r="O129" s="13">
        <f t="shared" si="228"/>
        <v>8.3686347659009674E-2</v>
      </c>
      <c r="P129" s="13">
        <f t="shared" si="229"/>
        <v>0.11609156116919277</v>
      </c>
      <c r="Q129" s="13">
        <f t="shared" si="230"/>
        <v>0.12830380167548505</v>
      </c>
      <c r="R129" s="13">
        <f t="shared" si="231"/>
        <v>2.6260427202282034E-2</v>
      </c>
      <c r="S129" s="13">
        <f t="shared" si="232"/>
        <v>2.5267592584887817E-2</v>
      </c>
      <c r="T129" s="13">
        <f t="shared" si="233"/>
        <v>8.0522396733187257E-2</v>
      </c>
      <c r="U129" s="13">
        <f t="shared" si="234"/>
        <v>3.6429048180054546E-2</v>
      </c>
      <c r="V129" s="13">
        <f t="shared" si="235"/>
        <v>2.4442440225852574E-3</v>
      </c>
      <c r="W129" s="13">
        <f t="shared" si="236"/>
        <v>5.9328628293275183E-2</v>
      </c>
      <c r="X129" s="13">
        <f t="shared" si="237"/>
        <v>3.7234152711623794E-2</v>
      </c>
      <c r="Y129" s="13">
        <f t="shared" si="238"/>
        <v>1.1683921978604602E-2</v>
      </c>
      <c r="Z129" s="13">
        <f t="shared" si="239"/>
        <v>5.4936084250862939E-3</v>
      </c>
      <c r="AA129" s="13">
        <f t="shared" si="240"/>
        <v>7.6208556874669238E-3</v>
      </c>
      <c r="AB129" s="13">
        <f t="shared" si="241"/>
        <v>5.2859101810013602E-3</v>
      </c>
      <c r="AC129" s="13">
        <f t="shared" si="242"/>
        <v>1.3299881903285345E-4</v>
      </c>
      <c r="AD129" s="13">
        <f t="shared" si="243"/>
        <v>2.057549789559834E-2</v>
      </c>
      <c r="AE129" s="13">
        <f t="shared" si="244"/>
        <v>1.2913011016795078E-2</v>
      </c>
      <c r="AF129" s="13">
        <f t="shared" si="245"/>
        <v>4.0520490528577324E-3</v>
      </c>
      <c r="AG129" s="13">
        <f t="shared" si="246"/>
        <v>8.4767740616602553E-4</v>
      </c>
      <c r="AH129" s="13">
        <f t="shared" si="247"/>
        <v>8.6193571687848863E-4</v>
      </c>
      <c r="AI129" s="13">
        <f t="shared" si="248"/>
        <v>1.1956963805808802E-3</v>
      </c>
      <c r="AJ129" s="13">
        <f t="shared" si="249"/>
        <v>8.2934829508623771E-4</v>
      </c>
      <c r="AK129" s="13">
        <f t="shared" si="250"/>
        <v>3.8349679496858043E-4</v>
      </c>
      <c r="AL129" s="13">
        <f t="shared" si="251"/>
        <v>4.6315993200513919E-6</v>
      </c>
      <c r="AM129" s="13">
        <f t="shared" si="252"/>
        <v>5.7085575828121063E-3</v>
      </c>
      <c r="AN129" s="13">
        <f t="shared" si="253"/>
        <v>3.5826431676596942E-3</v>
      </c>
      <c r="AO129" s="13">
        <f t="shared" si="254"/>
        <v>1.1242184983317487E-3</v>
      </c>
      <c r="AP129" s="13">
        <f t="shared" si="255"/>
        <v>2.351833870218402E-4</v>
      </c>
      <c r="AQ129" s="13">
        <f t="shared" si="256"/>
        <v>3.689978345833716E-5</v>
      </c>
      <c r="AR129" s="13">
        <f t="shared" si="257"/>
        <v>1.0818873462305998E-4</v>
      </c>
      <c r="AS129" s="13">
        <f t="shared" si="258"/>
        <v>1.5008181686321139E-4</v>
      </c>
      <c r="AT129" s="13">
        <f t="shared" si="259"/>
        <v>1.0409841575206628E-4</v>
      </c>
      <c r="AU129" s="13">
        <f t="shared" si="260"/>
        <v>4.8135878543131364E-5</v>
      </c>
      <c r="AV129" s="13">
        <f t="shared" si="261"/>
        <v>1.669379010030541E-5</v>
      </c>
      <c r="AW129" s="13">
        <f t="shared" si="262"/>
        <v>1.1200868182250526E-7</v>
      </c>
      <c r="AX129" s="13">
        <f t="shared" si="263"/>
        <v>1.3198396559520229E-3</v>
      </c>
      <c r="AY129" s="13">
        <f t="shared" si="264"/>
        <v>8.2832036941169135E-4</v>
      </c>
      <c r="AZ129" s="13">
        <f t="shared" si="265"/>
        <v>2.5992348058651667E-4</v>
      </c>
      <c r="BA129" s="13">
        <f t="shared" si="266"/>
        <v>5.4375270129031082E-5</v>
      </c>
      <c r="BB129" s="13">
        <f t="shared" si="267"/>
        <v>8.5313666014322219E-6</v>
      </c>
      <c r="BC129" s="13">
        <f t="shared" si="268"/>
        <v>1.0708429168674388E-6</v>
      </c>
      <c r="BD129" s="13">
        <f t="shared" si="269"/>
        <v>1.1316391379440666E-5</v>
      </c>
      <c r="BE129" s="13">
        <f t="shared" si="270"/>
        <v>1.5698349596924066E-5</v>
      </c>
      <c r="BF129" s="13">
        <f t="shared" si="271"/>
        <v>1.0888549706533158E-5</v>
      </c>
      <c r="BG129" s="13">
        <f t="shared" si="272"/>
        <v>5.0349460402246814E-6</v>
      </c>
      <c r="BH129" s="13">
        <f t="shared" si="273"/>
        <v>1.7461472586723642E-6</v>
      </c>
      <c r="BI129" s="13">
        <f t="shared" si="274"/>
        <v>4.8445885610054272E-7</v>
      </c>
      <c r="BJ129" s="14">
        <f t="shared" si="275"/>
        <v>0.55360014992087592</v>
      </c>
      <c r="BK129" s="14">
        <f t="shared" si="276"/>
        <v>0.27811456664785977</v>
      </c>
      <c r="BL129" s="14">
        <f t="shared" si="277"/>
        <v>0.16302543357604837</v>
      </c>
      <c r="BM129" s="14">
        <f t="shared" si="278"/>
        <v>0.3267387446673401</v>
      </c>
      <c r="BN129" s="14">
        <f t="shared" si="279"/>
        <v>0.67266680554180036</v>
      </c>
    </row>
    <row r="130" spans="1:66" x14ac:dyDescent="0.25">
      <c r="A130" t="s">
        <v>122</v>
      </c>
      <c r="B130" t="s">
        <v>125</v>
      </c>
      <c r="C130" t="s">
        <v>136</v>
      </c>
      <c r="D130" s="11">
        <v>44201</v>
      </c>
      <c r="E130" s="10">
        <f>VLOOKUP(A130,home!$A$2:$E$405,3,FALSE)</f>
        <v>1.26111111111111</v>
      </c>
      <c r="F130" s="10">
        <f>VLOOKUP(B130,home!$B$2:$E$405,3,FALSE)</f>
        <v>0.93</v>
      </c>
      <c r="G130" s="10">
        <f>VLOOKUP(C130,away!$B$2:$E$405,4,FALSE)</f>
        <v>1.03</v>
      </c>
      <c r="H130" s="10">
        <f>VLOOKUP(A130,away!$A$2:$E$405,3,FALSE)</f>
        <v>1.0981481481481501</v>
      </c>
      <c r="I130" s="10">
        <f>VLOOKUP(C130,away!$B$2:$E$405,3,FALSE)</f>
        <v>1.1399999999999999</v>
      </c>
      <c r="J130" s="10">
        <f>VLOOKUP(B130,home!$B$2:$E$405,4,FALSE)</f>
        <v>0.91</v>
      </c>
      <c r="K130" s="12">
        <f t="shared" si="224"/>
        <v>1.2080183333333323</v>
      </c>
      <c r="L130" s="12">
        <f t="shared" si="225"/>
        <v>1.139218888888891</v>
      </c>
      <c r="M130" s="13">
        <f t="shared" si="226"/>
        <v>9.5633010326624843E-2</v>
      </c>
      <c r="N130" s="13">
        <f t="shared" si="227"/>
        <v>0.11552642974641872</v>
      </c>
      <c r="O130" s="13">
        <f t="shared" si="228"/>
        <v>0.1089469317653974</v>
      </c>
      <c r="P130" s="13">
        <f t="shared" si="229"/>
        <v>0.13160989093301564</v>
      </c>
      <c r="Q130" s="13">
        <f t="shared" si="230"/>
        <v>6.9779022559109519E-2</v>
      </c>
      <c r="R130" s="13">
        <f t="shared" si="231"/>
        <v>6.2057201276814938E-2</v>
      </c>
      <c r="S130" s="13">
        <f t="shared" si="232"/>
        <v>4.5280294252584966E-2</v>
      </c>
      <c r="T130" s="13">
        <f t="shared" si="233"/>
        <v>7.9493580547541617E-2</v>
      </c>
      <c r="U130" s="13">
        <f t="shared" si="234"/>
        <v>7.4966236857749127E-2</v>
      </c>
      <c r="V130" s="13">
        <f t="shared" si="235"/>
        <v>6.923846538907273E-3</v>
      </c>
      <c r="W130" s="13">
        <f t="shared" si="236"/>
        <v>2.8098112844494833E-2</v>
      </c>
      <c r="X130" s="13">
        <f t="shared" si="237"/>
        <v>3.2009900894580078E-2</v>
      </c>
      <c r="Y130" s="13">
        <f t="shared" si="238"/>
        <v>1.8233141865283523E-2</v>
      </c>
      <c r="Z130" s="13">
        <f t="shared" si="239"/>
        <v>2.356557862870913E-2</v>
      </c>
      <c r="AA130" s="13">
        <f t="shared" si="240"/>
        <v>2.84676510190888E-2</v>
      </c>
      <c r="AB130" s="13">
        <f t="shared" si="241"/>
        <v>1.7194722168997298E-2</v>
      </c>
      <c r="AC130" s="13">
        <f t="shared" si="242"/>
        <v>5.9553618352481885E-4</v>
      </c>
      <c r="AD130" s="13">
        <f t="shared" si="243"/>
        <v>8.4857588620546338E-3</v>
      </c>
      <c r="AE130" s="13">
        <f t="shared" si="244"/>
        <v>9.6671367822089398E-3</v>
      </c>
      <c r="AF130" s="13">
        <f t="shared" si="245"/>
        <v>5.5064924118825003E-3</v>
      </c>
      <c r="AG130" s="13">
        <f t="shared" si="246"/>
        <v>2.0910333890466308E-3</v>
      </c>
      <c r="AH130" s="13">
        <f t="shared" si="247"/>
        <v>6.7115880753554546E-3</v>
      </c>
      <c r="AI130" s="13">
        <f t="shared" si="248"/>
        <v>8.1077214408107647E-3</v>
      </c>
      <c r="AJ130" s="13">
        <f t="shared" si="249"/>
        <v>4.8971380710295716E-3</v>
      </c>
      <c r="AK130" s="13">
        <f t="shared" si="250"/>
        <v>1.9719441902227848E-3</v>
      </c>
      <c r="AL130" s="13">
        <f t="shared" si="251"/>
        <v>3.2783011595126864E-5</v>
      </c>
      <c r="AM130" s="13">
        <f t="shared" si="252"/>
        <v>2.0501904555215596E-3</v>
      </c>
      <c r="AN130" s="13">
        <f t="shared" si="253"/>
        <v>2.3356156927498806E-3</v>
      </c>
      <c r="AO130" s="13">
        <f t="shared" si="254"/>
        <v>1.3303887571829885E-3</v>
      </c>
      <c r="AP130" s="13">
        <f t="shared" si="255"/>
        <v>5.052013339160923E-4</v>
      </c>
      <c r="AQ130" s="13">
        <f t="shared" si="256"/>
        <v>1.438837255722691E-4</v>
      </c>
      <c r="AR130" s="13">
        <f t="shared" si="257"/>
        <v>1.5291935819772722E-3</v>
      </c>
      <c r="AS130" s="13">
        <f t="shared" si="258"/>
        <v>1.8472938822442129E-3</v>
      </c>
      <c r="AT130" s="13">
        <f t="shared" si="259"/>
        <v>1.1157824384027577E-3</v>
      </c>
      <c r="AU130" s="13">
        <f t="shared" si="260"/>
        <v>4.4929521386730033E-4</v>
      </c>
      <c r="AV130" s="13">
        <f t="shared" si="261"/>
        <v>1.3568921385765479E-4</v>
      </c>
      <c r="AW130" s="13">
        <f t="shared" si="262"/>
        <v>1.253219226567403E-6</v>
      </c>
      <c r="AX130" s="13">
        <f t="shared" si="263"/>
        <v>4.1277794284917609E-4</v>
      </c>
      <c r="AY130" s="13">
        <f t="shared" si="264"/>
        <v>4.7024442941048051E-4</v>
      </c>
      <c r="AZ130" s="13">
        <f t="shared" si="265"/>
        <v>2.6785566818959914E-4</v>
      </c>
      <c r="BA130" s="13">
        <f t="shared" si="266"/>
        <v>1.0171541223251555E-4</v>
      </c>
      <c r="BB130" s="13">
        <f t="shared" si="267"/>
        <v>2.8969029726600474E-5</v>
      </c>
      <c r="BC130" s="13">
        <f t="shared" si="268"/>
        <v>6.6004131714654005E-6</v>
      </c>
      <c r="BD130" s="13">
        <f t="shared" si="269"/>
        <v>2.9034770222602867E-4</v>
      </c>
      <c r="BE130" s="13">
        <f t="shared" si="270"/>
        <v>3.5074534733024987E-4</v>
      </c>
      <c r="BF130" s="13">
        <f t="shared" si="271"/>
        <v>2.1185340495315461E-4</v>
      </c>
      <c r="BG130" s="13">
        <f t="shared" si="272"/>
        <v>8.5307599054167141E-5</v>
      </c>
      <c r="BH130" s="13">
        <f t="shared" si="273"/>
        <v>2.5763285907520776E-5</v>
      </c>
      <c r="BI130" s="13">
        <f t="shared" si="274"/>
        <v>6.2245043406386785E-6</v>
      </c>
      <c r="BJ130" s="14">
        <f t="shared" si="275"/>
        <v>0.37654405276314362</v>
      </c>
      <c r="BK130" s="14">
        <f t="shared" si="276"/>
        <v>0.28054560567566311</v>
      </c>
      <c r="BL130" s="14">
        <f t="shared" si="277"/>
        <v>0.31936863103962715</v>
      </c>
      <c r="BM130" s="14">
        <f t="shared" si="278"/>
        <v>0.41600239028957808</v>
      </c>
      <c r="BN130" s="14">
        <f t="shared" si="279"/>
        <v>0.58355248660738102</v>
      </c>
    </row>
    <row r="131" spans="1:66" x14ac:dyDescent="0.25">
      <c r="A131" t="s">
        <v>122</v>
      </c>
      <c r="B131" t="s">
        <v>127</v>
      </c>
      <c r="C131" t="s">
        <v>124</v>
      </c>
      <c r="D131" s="11">
        <v>44201</v>
      </c>
      <c r="E131" s="10">
        <f>VLOOKUP(A131,home!$A$2:$E$405,3,FALSE)</f>
        <v>1.26111111111111</v>
      </c>
      <c r="F131" s="10">
        <f>VLOOKUP(B131,home!$B$2:$E$405,3,FALSE)</f>
        <v>0.76</v>
      </c>
      <c r="G131" s="10">
        <f>VLOOKUP(C131,away!$B$2:$E$405,4,FALSE)</f>
        <v>1.24</v>
      </c>
      <c r="H131" s="10">
        <f>VLOOKUP(A131,away!$A$2:$E$405,3,FALSE)</f>
        <v>1.0981481481481501</v>
      </c>
      <c r="I131" s="10">
        <f>VLOOKUP(C131,away!$B$2:$E$405,3,FALSE)</f>
        <v>0.66</v>
      </c>
      <c r="J131" s="10">
        <f>VLOOKUP(B131,home!$B$2:$E$405,4,FALSE)</f>
        <v>0.75</v>
      </c>
      <c r="K131" s="12">
        <f t="shared" si="224"/>
        <v>1.1884711111111099</v>
      </c>
      <c r="L131" s="12">
        <f t="shared" si="225"/>
        <v>0.54358333333333431</v>
      </c>
      <c r="M131" s="13">
        <f t="shared" si="226"/>
        <v>0.17692056287852173</v>
      </c>
      <c r="N131" s="13">
        <f t="shared" si="227"/>
        <v>0.21026497794263971</v>
      </c>
      <c r="O131" s="13">
        <f t="shared" si="228"/>
        <v>9.6171069304716597E-2</v>
      </c>
      <c r="P131" s="13">
        <f t="shared" si="229"/>
        <v>0.11429653759332008</v>
      </c>
      <c r="Q131" s="13">
        <f t="shared" si="230"/>
        <v>0.12494692598162105</v>
      </c>
      <c r="R131" s="13">
        <f t="shared" si="231"/>
        <v>2.6138495211444478E-2</v>
      </c>
      <c r="S131" s="13">
        <f t="shared" si="232"/>
        <v>1.845983628651339E-2</v>
      </c>
      <c r="T131" s="13">
        <f t="shared" si="233"/>
        <v>6.7919066514842946E-2</v>
      </c>
      <c r="U131" s="13">
        <f t="shared" si="234"/>
        <v>3.1064846446717843E-2</v>
      </c>
      <c r="V131" s="13">
        <f t="shared" si="235"/>
        <v>1.3250738936539444E-3</v>
      </c>
      <c r="W131" s="13">
        <f t="shared" si="236"/>
        <v>4.9498603983764933E-2</v>
      </c>
      <c r="X131" s="13">
        <f t="shared" si="237"/>
        <v>2.69066161488416E-2</v>
      </c>
      <c r="Y131" s="13">
        <f t="shared" si="238"/>
        <v>7.312994047453919E-3</v>
      </c>
      <c r="Z131" s="13">
        <f t="shared" si="239"/>
        <v>4.7361501184514619E-3</v>
      </c>
      <c r="AA131" s="13">
        <f t="shared" si="240"/>
        <v>5.6287775936650231E-3</v>
      </c>
      <c r="AB131" s="13">
        <f t="shared" si="241"/>
        <v>3.344819780470196E-3</v>
      </c>
      <c r="AC131" s="13">
        <f t="shared" si="242"/>
        <v>5.3502598721359332E-5</v>
      </c>
      <c r="AD131" s="13">
        <f t="shared" si="243"/>
        <v>1.4706915218758486E-2</v>
      </c>
      <c r="AE131" s="13">
        <f t="shared" si="244"/>
        <v>7.99443399766348E-3</v>
      </c>
      <c r="AF131" s="13">
        <f t="shared" si="245"/>
        <v>2.1728205402816239E-3</v>
      </c>
      <c r="AG131" s="13">
        <f t="shared" si="246"/>
        <v>3.9370301067380718E-4</v>
      </c>
      <c r="AH131" s="13">
        <f t="shared" si="247"/>
        <v>6.4362306713872781E-4</v>
      </c>
      <c r="AI131" s="13">
        <f t="shared" si="248"/>
        <v>7.6492742173910424E-4</v>
      </c>
      <c r="AJ131" s="13">
        <f t="shared" si="249"/>
        <v>4.5454707141681503E-4</v>
      </c>
      <c r="AK131" s="13">
        <f t="shared" si="250"/>
        <v>1.8007202100634776E-4</v>
      </c>
      <c r="AL131" s="13">
        <f t="shared" si="251"/>
        <v>1.3825779630364397E-6</v>
      </c>
      <c r="AM131" s="13">
        <f t="shared" si="252"/>
        <v>3.4957487742109591E-3</v>
      </c>
      <c r="AN131" s="13">
        <f t="shared" si="253"/>
        <v>1.9002307711815103E-3</v>
      </c>
      <c r="AO131" s="13">
        <f t="shared" si="254"/>
        <v>5.164668883507089E-4</v>
      </c>
      <c r="AP131" s="13">
        <f t="shared" si="255"/>
        <v>9.3580930908657785E-5</v>
      </c>
      <c r="AQ131" s="13">
        <f t="shared" si="256"/>
        <v>1.2717258589941159E-5</v>
      </c>
      <c r="AR131" s="13">
        <f t="shared" si="257"/>
        <v>6.9972554449098856E-5</v>
      </c>
      <c r="AS131" s="13">
        <f t="shared" si="258"/>
        <v>8.3160359533403154E-5</v>
      </c>
      <c r="AT131" s="13">
        <f t="shared" si="259"/>
        <v>4.9416842447531524E-5</v>
      </c>
      <c r="AU131" s="13">
        <f t="shared" si="260"/>
        <v>1.9576829883740155E-5</v>
      </c>
      <c r="AV131" s="13">
        <f t="shared" si="261"/>
        <v>5.8166241909904629E-6</v>
      </c>
      <c r="AW131" s="13">
        <f t="shared" si="262"/>
        <v>2.4810864196277988E-8</v>
      </c>
      <c r="AX131" s="13">
        <f t="shared" si="263"/>
        <v>6.9243273830863308E-4</v>
      </c>
      <c r="AY131" s="13">
        <f t="shared" si="264"/>
        <v>3.7639489599893504E-4</v>
      </c>
      <c r="AZ131" s="13">
        <f t="shared" si="265"/>
        <v>1.023009961083774E-4</v>
      </c>
      <c r="BA131" s="13">
        <f t="shared" si="266"/>
        <v>1.8536372155970751E-5</v>
      </c>
      <c r="BB131" s="13">
        <f t="shared" si="267"/>
        <v>2.5190157411124455E-6</v>
      </c>
      <c r="BC131" s="13">
        <f t="shared" si="268"/>
        <v>2.7385899465460871E-7</v>
      </c>
      <c r="BD131" s="13">
        <f t="shared" si="269"/>
        <v>6.3393190648815624E-6</v>
      </c>
      <c r="BE131" s="13">
        <f t="shared" si="270"/>
        <v>7.5340975727276323E-6</v>
      </c>
      <c r="BF131" s="13">
        <f t="shared" si="271"/>
        <v>4.4770286567395634E-6</v>
      </c>
      <c r="BG131" s="13">
        <f t="shared" si="272"/>
        <v>1.77360640738385E-6</v>
      </c>
      <c r="BH131" s="13">
        <f t="shared" si="273"/>
        <v>5.2696999441431726E-7</v>
      </c>
      <c r="BI131" s="13">
        <f t="shared" si="274"/>
        <v>1.2525772295675984E-7</v>
      </c>
      <c r="BJ131" s="14">
        <f t="shared" si="275"/>
        <v>0.51932825988709119</v>
      </c>
      <c r="BK131" s="14">
        <f t="shared" si="276"/>
        <v>0.31143329072469245</v>
      </c>
      <c r="BL131" s="14">
        <f t="shared" si="277"/>
        <v>0.16463989740823898</v>
      </c>
      <c r="BM131" s="14">
        <f t="shared" si="278"/>
        <v>0.25102265914107569</v>
      </c>
      <c r="BN131" s="14">
        <f t="shared" si="279"/>
        <v>0.74873856891226365</v>
      </c>
    </row>
    <row r="132" spans="1:66" x14ac:dyDescent="0.25">
      <c r="A132" t="s">
        <v>122</v>
      </c>
      <c r="B132" t="s">
        <v>129</v>
      </c>
      <c r="C132" t="s">
        <v>140</v>
      </c>
      <c r="D132" s="11">
        <v>44201</v>
      </c>
      <c r="E132" s="10">
        <f>VLOOKUP(A132,home!$A$2:$E$405,3,FALSE)</f>
        <v>1.26111111111111</v>
      </c>
      <c r="F132" s="10">
        <f>VLOOKUP(B132,home!$B$2:$E$405,3,FALSE)</f>
        <v>1.1000000000000001</v>
      </c>
      <c r="G132" s="10">
        <f>VLOOKUP(C132,away!$B$2:$E$405,4,FALSE)</f>
        <v>0.66</v>
      </c>
      <c r="H132" s="10">
        <f>VLOOKUP(A132,away!$A$2:$E$405,3,FALSE)</f>
        <v>1.0981481481481501</v>
      </c>
      <c r="I132" s="10">
        <f>VLOOKUP(C132,away!$B$2:$E$405,3,FALSE)</f>
        <v>0.62</v>
      </c>
      <c r="J132" s="10">
        <f>VLOOKUP(B132,home!$B$2:$E$405,4,FALSE)</f>
        <v>1.03</v>
      </c>
      <c r="K132" s="12">
        <f t="shared" si="224"/>
        <v>0.91556666666666597</v>
      </c>
      <c r="L132" s="12">
        <f t="shared" si="225"/>
        <v>0.70127740740740863</v>
      </c>
      <c r="M132" s="13">
        <f t="shared" si="226"/>
        <v>0.19852423927882806</v>
      </c>
      <c r="N132" s="13">
        <f t="shared" si="227"/>
        <v>0.1817621760090522</v>
      </c>
      <c r="O132" s="13">
        <f t="shared" si="228"/>
        <v>0.13922056382898457</v>
      </c>
      <c r="P132" s="13">
        <f t="shared" si="229"/>
        <v>0.12746570755635719</v>
      </c>
      <c r="Q132" s="13">
        <f t="shared" si="230"/>
        <v>8.3207694807343871E-2</v>
      </c>
      <c r="R132" s="13">
        <f t="shared" si="231"/>
        <v>4.8816118029893975E-2</v>
      </c>
      <c r="S132" s="13">
        <f t="shared" si="232"/>
        <v>2.0460356203686407E-2</v>
      </c>
      <c r="T132" s="13">
        <f t="shared" si="233"/>
        <v>5.8351676490840998E-2</v>
      </c>
      <c r="U132" s="13">
        <f t="shared" si="234"/>
        <v>4.4694410464236556E-2</v>
      </c>
      <c r="V132" s="13">
        <f t="shared" si="235"/>
        <v>1.4596559481054123E-3</v>
      </c>
      <c r="W132" s="13">
        <f t="shared" si="236"/>
        <v>2.5394063925259031E-2</v>
      </c>
      <c r="X132" s="13">
        <f t="shared" si="237"/>
        <v>1.7808283313043655E-2</v>
      </c>
      <c r="Y132" s="13">
        <f t="shared" si="238"/>
        <v>6.2442733760739366E-3</v>
      </c>
      <c r="Z132" s="13">
        <f t="shared" si="239"/>
        <v>1.141121356389937E-2</v>
      </c>
      <c r="AA132" s="13">
        <f t="shared" si="240"/>
        <v>1.044772676532079E-2</v>
      </c>
      <c r="AB132" s="13">
        <f t="shared" si="241"/>
        <v>4.7827951843844316E-3</v>
      </c>
      <c r="AC132" s="13">
        <f t="shared" si="242"/>
        <v>5.8574735914484874E-5</v>
      </c>
      <c r="AD132" s="13">
        <f t="shared" si="243"/>
        <v>5.8124896152924087E-3</v>
      </c>
      <c r="AE132" s="13">
        <f t="shared" si="244"/>
        <v>4.0761676479947459E-3</v>
      </c>
      <c r="AF132" s="13">
        <f t="shared" si="245"/>
        <v>1.4292621401718552E-3</v>
      </c>
      <c r="AG132" s="13">
        <f t="shared" si="246"/>
        <v>3.3410308272176101E-4</v>
      </c>
      <c r="AH132" s="13">
        <f t="shared" si="247"/>
        <v>2.0006065658659008E-3</v>
      </c>
      <c r="AI132" s="13">
        <f t="shared" si="248"/>
        <v>1.8316886848212886E-3</v>
      </c>
      <c r="AJ132" s="13">
        <f t="shared" si="249"/>
        <v>8.3851655176643818E-4</v>
      </c>
      <c r="AK132" s="13">
        <f t="shared" si="250"/>
        <v>2.559059347485416E-4</v>
      </c>
      <c r="AL132" s="13">
        <f t="shared" si="251"/>
        <v>1.5043543670816306E-6</v>
      </c>
      <c r="AM132" s="13">
        <f t="shared" si="252"/>
        <v>1.064344348421577E-3</v>
      </c>
      <c r="AN132" s="13">
        <f t="shared" si="253"/>
        <v>7.4640064524981108E-4</v>
      </c>
      <c r="AO132" s="13">
        <f t="shared" si="254"/>
        <v>2.6171695469400224E-4</v>
      </c>
      <c r="AP132" s="13">
        <f t="shared" si="255"/>
        <v>6.1178729154124045E-5</v>
      </c>
      <c r="AQ132" s="13">
        <f t="shared" si="256"/>
        <v>1.0725815142421037E-5</v>
      </c>
      <c r="AR132" s="13">
        <f t="shared" si="257"/>
        <v>2.8059603715053572E-4</v>
      </c>
      <c r="AS132" s="13">
        <f t="shared" si="258"/>
        <v>2.5690437841379197E-4</v>
      </c>
      <c r="AT132" s="13">
        <f t="shared" si="259"/>
        <v>1.1760654269819361E-4</v>
      </c>
      <c r="AU132" s="13">
        <f t="shared" si="260"/>
        <v>3.5892210092125359E-5</v>
      </c>
      <c r="AV132" s="13">
        <f t="shared" si="261"/>
        <v>8.2154277883367182E-6</v>
      </c>
      <c r="AW132" s="13">
        <f t="shared" si="262"/>
        <v>2.6830419985227591E-8</v>
      </c>
      <c r="AX132" s="13">
        <f t="shared" si="263"/>
        <v>1.6241303454497458E-4</v>
      </c>
      <c r="AY132" s="13">
        <f t="shared" si="264"/>
        <v>1.1389659179486967E-4</v>
      </c>
      <c r="AZ132" s="13">
        <f t="shared" si="265"/>
        <v>3.9936553303223068E-5</v>
      </c>
      <c r="BA132" s="13">
        <f t="shared" si="266"/>
        <v>9.3355341870906862E-6</v>
      </c>
      <c r="BB132" s="13">
        <f t="shared" si="267"/>
        <v>1.6366998028715464E-6</v>
      </c>
      <c r="BC132" s="13">
        <f t="shared" si="268"/>
        <v>2.29556118892395E-7</v>
      </c>
      <c r="BD132" s="13">
        <f t="shared" si="269"/>
        <v>3.2795943576953415E-5</v>
      </c>
      <c r="BE132" s="13">
        <f t="shared" si="270"/>
        <v>3.0026872740939295E-5</v>
      </c>
      <c r="BF132" s="13">
        <f t="shared" si="271"/>
        <v>1.3745801892922979E-5</v>
      </c>
      <c r="BG132" s="13">
        <f t="shared" si="272"/>
        <v>4.195066006587948E-6</v>
      </c>
      <c r="BH132" s="13">
        <f t="shared" si="273"/>
        <v>9.6021565002459207E-7</v>
      </c>
      <c r="BI132" s="13">
        <f t="shared" si="274"/>
        <v>1.758282883948364E-7</v>
      </c>
      <c r="BJ132" s="14">
        <f t="shared" si="275"/>
        <v>0.38689200487020819</v>
      </c>
      <c r="BK132" s="14">
        <f t="shared" si="276"/>
        <v>0.34808393466905352</v>
      </c>
      <c r="BL132" s="14">
        <f t="shared" si="277"/>
        <v>0.25366944633432137</v>
      </c>
      <c r="BM132" s="14">
        <f t="shared" si="278"/>
        <v>0.22094623016564771</v>
      </c>
      <c r="BN132" s="14">
        <f t="shared" si="279"/>
        <v>0.77899649951045991</v>
      </c>
    </row>
    <row r="133" spans="1:66" x14ac:dyDescent="0.25">
      <c r="A133" t="s">
        <v>122</v>
      </c>
      <c r="B133" t="s">
        <v>131</v>
      </c>
      <c r="C133" t="s">
        <v>142</v>
      </c>
      <c r="D133" s="11">
        <v>44201</v>
      </c>
      <c r="E133" s="10">
        <f>VLOOKUP(A133,home!$A$2:$E$405,3,FALSE)</f>
        <v>1.26111111111111</v>
      </c>
      <c r="F133" s="10">
        <f>VLOOKUP(B133,home!$B$2:$E$405,3,FALSE)</f>
        <v>1.07</v>
      </c>
      <c r="G133" s="10">
        <f>VLOOKUP(C133,away!$B$2:$E$405,4,FALSE)</f>
        <v>0.97</v>
      </c>
      <c r="H133" s="10">
        <f>VLOOKUP(A133,away!$A$2:$E$405,3,FALSE)</f>
        <v>1.0981481481481501</v>
      </c>
      <c r="I133" s="10">
        <f>VLOOKUP(C133,away!$B$2:$E$405,3,FALSE)</f>
        <v>0.86</v>
      </c>
      <c r="J133" s="10">
        <f>VLOOKUP(B133,home!$B$2:$E$405,4,FALSE)</f>
        <v>1.07</v>
      </c>
      <c r="K133" s="12">
        <f t="shared" si="224"/>
        <v>1.3089072222222209</v>
      </c>
      <c r="L133" s="12">
        <f t="shared" si="225"/>
        <v>1.0105159259259278</v>
      </c>
      <c r="M133" s="13">
        <f t="shared" si="226"/>
        <v>9.8330291258013708E-2</v>
      </c>
      <c r="N133" s="13">
        <f t="shared" si="227"/>
        <v>0.12870522839082862</v>
      </c>
      <c r="O133" s="13">
        <f t="shared" si="228"/>
        <v>9.9364325317157887E-2</v>
      </c>
      <c r="P133" s="13">
        <f t="shared" si="229"/>
        <v>0.13005868303886622</v>
      </c>
      <c r="Q133" s="13">
        <f t="shared" si="230"/>
        <v>8.4231601489258026E-2</v>
      </c>
      <c r="R133" s="13">
        <f t="shared" si="231"/>
        <v>5.0204616600936447E-2</v>
      </c>
      <c r="S133" s="13">
        <f t="shared" si="232"/>
        <v>4.3006231389622042E-2</v>
      </c>
      <c r="T133" s="13">
        <f t="shared" si="233"/>
        <v>8.5117374771141341E-2</v>
      </c>
      <c r="U133" s="13">
        <f t="shared" si="234"/>
        <v>6.5713185257863307E-2</v>
      </c>
      <c r="V133" s="13">
        <f t="shared" si="235"/>
        <v>6.3203467341653059E-3</v>
      </c>
      <c r="W133" s="13">
        <f t="shared" si="236"/>
        <v>3.6750450509544598E-2</v>
      </c>
      <c r="X133" s="13">
        <f t="shared" si="237"/>
        <v>3.713691552484745E-2</v>
      </c>
      <c r="Y133" s="13">
        <f t="shared" si="238"/>
        <v>1.8763722288812085E-2</v>
      </c>
      <c r="Z133" s="13">
        <f t="shared" si="239"/>
        <v>1.6910854876750502E-2</v>
      </c>
      <c r="AA133" s="13">
        <f t="shared" si="240"/>
        <v>2.2134740082130594E-2</v>
      </c>
      <c r="AB133" s="13">
        <f t="shared" si="241"/>
        <v>1.4486160577756207E-2</v>
      </c>
      <c r="AC133" s="13">
        <f t="shared" si="242"/>
        <v>5.2248394294237036E-4</v>
      </c>
      <c r="AD133" s="13">
        <f t="shared" si="243"/>
        <v>1.2025732522965812E-2</v>
      </c>
      <c r="AE133" s="13">
        <f t="shared" si="244"/>
        <v>1.2152194235382342E-2</v>
      </c>
      <c r="AF133" s="13">
        <f t="shared" si="245"/>
        <v>6.1399929048995532E-3</v>
      </c>
      <c r="AG133" s="13">
        <f t="shared" si="246"/>
        <v>2.0681868718244001E-3</v>
      </c>
      <c r="AH133" s="13">
        <f t="shared" si="247"/>
        <v>4.2721720434946301E-3</v>
      </c>
      <c r="AI133" s="13">
        <f t="shared" si="248"/>
        <v>5.5918768423059845E-3</v>
      </c>
      <c r="AJ133" s="13">
        <f t="shared" si="249"/>
        <v>3.659623992335746E-3</v>
      </c>
      <c r="AK133" s="13">
        <f t="shared" si="250"/>
        <v>1.5967027580619916E-3</v>
      </c>
      <c r="AL133" s="13">
        <f t="shared" si="251"/>
        <v>2.7642986777993797E-5</v>
      </c>
      <c r="AM133" s="13">
        <f t="shared" si="252"/>
        <v>3.148113630364519E-3</v>
      </c>
      <c r="AN133" s="13">
        <f t="shared" si="253"/>
        <v>3.1812189601078361E-3</v>
      </c>
      <c r="AO133" s="13">
        <f t="shared" si="254"/>
        <v>1.6073362115232432E-3</v>
      </c>
      <c r="AP133" s="13">
        <f t="shared" si="255"/>
        <v>5.4141294668722775E-4</v>
      </c>
      <c r="AQ133" s="13">
        <f t="shared" si="256"/>
        <v>1.3677660128248221E-4</v>
      </c>
      <c r="AR133" s="13">
        <f t="shared" si="257"/>
        <v>8.6341957764936815E-4</v>
      </c>
      <c r="AS133" s="13">
        <f t="shared" si="258"/>
        <v>1.1301361209933175E-3</v>
      </c>
      <c r="AT133" s="13">
        <f t="shared" si="259"/>
        <v>7.3962166543117954E-4</v>
      </c>
      <c r="AU133" s="13">
        <f t="shared" si="260"/>
        <v>3.2269871319829931E-4</v>
      </c>
      <c r="AV133" s="13">
        <f t="shared" si="261"/>
        <v>1.0559566907676782E-4</v>
      </c>
      <c r="AW133" s="13">
        <f t="shared" si="262"/>
        <v>1.0156275937202214E-6</v>
      </c>
      <c r="AX133" s="13">
        <f t="shared" si="263"/>
        <v>6.8676477786005488E-4</v>
      </c>
      <c r="AY133" s="13">
        <f t="shared" si="264"/>
        <v>6.9398674539256761E-4</v>
      </c>
      <c r="AZ133" s="13">
        <f t="shared" si="265"/>
        <v>3.5064232930034569E-4</v>
      </c>
      <c r="BA133" s="13">
        <f t="shared" si="266"/>
        <v>1.1810988602058764E-4</v>
      </c>
      <c r="BB133" s="13">
        <f t="shared" si="267"/>
        <v>2.9837980208274973E-5</v>
      </c>
      <c r="BC133" s="13">
        <f t="shared" si="268"/>
        <v>6.0303508395848999E-6</v>
      </c>
      <c r="BD133" s="13">
        <f t="shared" si="269"/>
        <v>1.4541653899515403E-4</v>
      </c>
      <c r="BE133" s="13">
        <f t="shared" si="270"/>
        <v>1.9033675812131631E-4</v>
      </c>
      <c r="BF133" s="13">
        <f t="shared" si="271"/>
        <v>1.2456657867967745E-4</v>
      </c>
      <c r="BG133" s="13">
        <f t="shared" si="272"/>
        <v>5.4348698160447439E-5</v>
      </c>
      <c r="BH133" s="13">
        <f t="shared" si="273"/>
        <v>1.7784350885146305E-5</v>
      </c>
      <c r="BI133" s="13">
        <f t="shared" si="274"/>
        <v>4.6556130632204272E-6</v>
      </c>
      <c r="BJ133" s="14">
        <f t="shared" si="275"/>
        <v>0.43359162992909089</v>
      </c>
      <c r="BK133" s="14">
        <f t="shared" si="276"/>
        <v>0.27895966609578021</v>
      </c>
      <c r="BL133" s="14">
        <f t="shared" si="277"/>
        <v>0.27072198375629664</v>
      </c>
      <c r="BM133" s="14">
        <f t="shared" si="278"/>
        <v>0.40859641744505842</v>
      </c>
      <c r="BN133" s="14">
        <f t="shared" si="279"/>
        <v>0.59089474609506087</v>
      </c>
    </row>
    <row r="134" spans="1:66" x14ac:dyDescent="0.25">
      <c r="A134" t="s">
        <v>122</v>
      </c>
      <c r="B134" t="s">
        <v>133</v>
      </c>
      <c r="C134" t="s">
        <v>132</v>
      </c>
      <c r="D134" s="11">
        <v>44201</v>
      </c>
      <c r="E134" s="10">
        <f>VLOOKUP(A134,home!$A$2:$E$405,3,FALSE)</f>
        <v>1.26111111111111</v>
      </c>
      <c r="F134" s="10">
        <f>VLOOKUP(B134,home!$B$2:$E$405,3,FALSE)</f>
        <v>0.59</v>
      </c>
      <c r="G134" s="10">
        <f>VLOOKUP(C134,away!$B$2:$E$405,4,FALSE)</f>
        <v>1.1000000000000001</v>
      </c>
      <c r="H134" s="10">
        <f>VLOOKUP(A134,away!$A$2:$E$405,3,FALSE)</f>
        <v>1.0981481481481501</v>
      </c>
      <c r="I134" s="10">
        <f>VLOOKUP(C134,away!$B$2:$E$405,3,FALSE)</f>
        <v>1.03</v>
      </c>
      <c r="J134" s="10">
        <f>VLOOKUP(B134,home!$B$2:$E$405,4,FALSE)</f>
        <v>1.19</v>
      </c>
      <c r="K134" s="12">
        <f t="shared" si="224"/>
        <v>0.81846111111111031</v>
      </c>
      <c r="L134" s="12">
        <f t="shared" si="225"/>
        <v>1.3460001851851875</v>
      </c>
      <c r="M134" s="13">
        <f t="shared" si="226"/>
        <v>0.11481176746534807</v>
      </c>
      <c r="N134" s="13">
        <f t="shared" si="227"/>
        <v>9.3968966768319201E-2</v>
      </c>
      <c r="O134" s="13">
        <f t="shared" si="228"/>
        <v>0.15453666026979718</v>
      </c>
      <c r="P134" s="13">
        <f t="shared" si="229"/>
        <v>0.12648224667181837</v>
      </c>
      <c r="Q134" s="13">
        <f t="shared" si="230"/>
        <v>3.8454972475580766E-2</v>
      </c>
      <c r="R134" s="13">
        <f t="shared" si="231"/>
        <v>0.10400318667052373</v>
      </c>
      <c r="S134" s="13">
        <f t="shared" si="232"/>
        <v>3.4834754042043385E-2</v>
      </c>
      <c r="T134" s="13">
        <f t="shared" si="233"/>
        <v>5.1760400073423002E-2</v>
      </c>
      <c r="U134" s="13">
        <f t="shared" si="234"/>
        <v>8.5122563721453062E-2</v>
      </c>
      <c r="V134" s="13">
        <f t="shared" si="235"/>
        <v>4.2639628040911457E-3</v>
      </c>
      <c r="W134" s="13">
        <f t="shared" si="236"/>
        <v>1.0491299833370335E-2</v>
      </c>
      <c r="X134" s="13">
        <f t="shared" si="237"/>
        <v>1.4121291518549796E-2</v>
      </c>
      <c r="Y134" s="13">
        <f t="shared" si="238"/>
        <v>9.5036304995110236E-3</v>
      </c>
      <c r="Z134" s="13">
        <f t="shared" si="239"/>
        <v>4.6662769506124864E-2</v>
      </c>
      <c r="AA134" s="13">
        <f t="shared" si="240"/>
        <v>3.8191662177504589E-2</v>
      </c>
      <c r="AB134" s="13">
        <f t="shared" si="241"/>
        <v>1.5629195130490287E-2</v>
      </c>
      <c r="AC134" s="13">
        <f t="shared" si="242"/>
        <v>2.9358684604633854E-4</v>
      </c>
      <c r="AD134" s="13">
        <f t="shared" si="243"/>
        <v>2.1466802296550222E-3</v>
      </c>
      <c r="AE134" s="13">
        <f t="shared" si="244"/>
        <v>2.8894319866490407E-3</v>
      </c>
      <c r="AF134" s="13">
        <f t="shared" si="245"/>
        <v>1.9445879945548068E-3</v>
      </c>
      <c r="AG134" s="13">
        <f t="shared" si="246"/>
        <v>8.7247193359322106E-4</v>
      </c>
      <c r="AH134" s="13">
        <f t="shared" si="247"/>
        <v>1.5702024099124447E-2</v>
      </c>
      <c r="AI134" s="13">
        <f t="shared" si="248"/>
        <v>1.2851496090862826E-2</v>
      </c>
      <c r="AJ134" s="13">
        <f t="shared" si="249"/>
        <v>5.2592248849838395E-3</v>
      </c>
      <c r="AK134" s="13">
        <f t="shared" si="250"/>
        <v>1.4348236809823584E-3</v>
      </c>
      <c r="AL134" s="13">
        <f t="shared" si="251"/>
        <v>1.2937183949351402E-5</v>
      </c>
      <c r="AM134" s="13">
        <f t="shared" si="252"/>
        <v>3.5139485719274066E-4</v>
      </c>
      <c r="AN134" s="13">
        <f t="shared" si="253"/>
        <v>4.7297754285455137E-4</v>
      </c>
      <c r="AO134" s="13">
        <f t="shared" si="254"/>
        <v>3.1831393013533065E-4</v>
      </c>
      <c r="AP134" s="13">
        <f t="shared" si="255"/>
        <v>1.4281686963639332E-4</v>
      </c>
      <c r="AQ134" s="13">
        <f t="shared" si="256"/>
        <v>4.8057883244538554E-5</v>
      </c>
      <c r="AR134" s="13">
        <f t="shared" si="257"/>
        <v>4.2269854690407567E-3</v>
      </c>
      <c r="AS134" s="13">
        <f t="shared" si="258"/>
        <v>3.4596232236416154E-3</v>
      </c>
      <c r="AT134" s="13">
        <f t="shared" si="259"/>
        <v>1.415783533823759E-3</v>
      </c>
      <c r="AU134" s="13">
        <f t="shared" si="260"/>
        <v>3.8625458806206936E-4</v>
      </c>
      <c r="AV134" s="13">
        <f t="shared" si="261"/>
        <v>7.9033589829261361E-5</v>
      </c>
      <c r="AW134" s="13">
        <f t="shared" si="262"/>
        <v>3.9589536848128864E-7</v>
      </c>
      <c r="AX134" s="13">
        <f t="shared" si="263"/>
        <v>4.7933837542783395E-5</v>
      </c>
      <c r="AY134" s="13">
        <f t="shared" si="264"/>
        <v>6.4518954209223133E-5</v>
      </c>
      <c r="AZ134" s="13">
        <f t="shared" si="265"/>
        <v>4.3421262156784497E-5</v>
      </c>
      <c r="BA134" s="13">
        <f t="shared" si="266"/>
        <v>1.948167563466884E-5</v>
      </c>
      <c r="BB134" s="13">
        <f t="shared" si="267"/>
        <v>6.5555847529955036E-6</v>
      </c>
      <c r="BC134" s="13">
        <f t="shared" si="268"/>
        <v>1.7647636583058279E-6</v>
      </c>
      <c r="BD134" s="13">
        <f t="shared" si="269"/>
        <v>9.4825387068399195E-4</v>
      </c>
      <c r="BE134" s="13">
        <f t="shared" si="270"/>
        <v>7.7610891661543109E-4</v>
      </c>
      <c r="BF134" s="13">
        <f t="shared" si="271"/>
        <v>3.1760748311815293E-4</v>
      </c>
      <c r="BG134" s="13">
        <f t="shared" si="272"/>
        <v>8.6649791176695559E-5</v>
      </c>
      <c r="BH134" s="13">
        <f t="shared" si="273"/>
        <v>1.7729871091005981E-5</v>
      </c>
      <c r="BI134" s="13">
        <f t="shared" si="274"/>
        <v>2.902241998600302E-6</v>
      </c>
      <c r="BJ134" s="14">
        <f t="shared" si="275"/>
        <v>0.22767097047422455</v>
      </c>
      <c r="BK134" s="14">
        <f t="shared" si="276"/>
        <v>0.2807637739675059</v>
      </c>
      <c r="BL134" s="14">
        <f t="shared" si="277"/>
        <v>0.44444776930480362</v>
      </c>
      <c r="BM134" s="14">
        <f t="shared" si="278"/>
        <v>0.36722335987243088</v>
      </c>
      <c r="BN134" s="14">
        <f t="shared" si="279"/>
        <v>0.63225780032138734</v>
      </c>
    </row>
    <row r="135" spans="1:66" x14ac:dyDescent="0.25">
      <c r="A135" t="s">
        <v>122</v>
      </c>
      <c r="B135" t="s">
        <v>137</v>
      </c>
      <c r="C135" t="s">
        <v>362</v>
      </c>
      <c r="D135" s="11">
        <v>44201</v>
      </c>
      <c r="E135" s="10">
        <f>VLOOKUP(A135,home!$A$2:$E$405,3,FALSE)</f>
        <v>1.26111111111111</v>
      </c>
      <c r="F135" s="10">
        <f>VLOOKUP(B135,home!$B$2:$E$405,3,FALSE)</f>
        <v>1.1000000000000001</v>
      </c>
      <c r="G135" s="10">
        <f>VLOOKUP(C135,away!$B$2:$E$405,4,FALSE)</f>
        <v>0.9</v>
      </c>
      <c r="H135" s="10">
        <f>VLOOKUP(A135,away!$A$2:$E$405,3,FALSE)</f>
        <v>1.0981481481481501</v>
      </c>
      <c r="I135" s="10">
        <f>VLOOKUP(C135,away!$B$2:$E$405,3,FALSE)</f>
        <v>0.76</v>
      </c>
      <c r="J135" s="10">
        <f>VLOOKUP(B135,home!$B$2:$E$405,4,FALSE)</f>
        <v>0.99</v>
      </c>
      <c r="K135" s="12">
        <f t="shared" si="224"/>
        <v>1.2484999999999991</v>
      </c>
      <c r="L135" s="12">
        <f t="shared" si="225"/>
        <v>0.82624666666666813</v>
      </c>
      <c r="M135" s="13">
        <f t="shared" si="226"/>
        <v>0.12558823915080194</v>
      </c>
      <c r="N135" s="13">
        <f t="shared" si="227"/>
        <v>0.15679691657977607</v>
      </c>
      <c r="O135" s="13">
        <f t="shared" si="228"/>
        <v>0.10376686397088644</v>
      </c>
      <c r="P135" s="13">
        <f t="shared" si="229"/>
        <v>0.12955292966765161</v>
      </c>
      <c r="Q135" s="13">
        <f t="shared" si="230"/>
        <v>9.7880475174925152E-2</v>
      </c>
      <c r="R135" s="13">
        <f t="shared" si="231"/>
        <v>4.2868512733199249E-2</v>
      </c>
      <c r="S135" s="13">
        <f t="shared" si="232"/>
        <v>3.3410695338513943E-2</v>
      </c>
      <c r="T135" s="13">
        <f t="shared" si="233"/>
        <v>8.0873416345031479E-2</v>
      </c>
      <c r="U135" s="13">
        <f t="shared" si="234"/>
        <v>5.3521338147399219E-2</v>
      </c>
      <c r="V135" s="13">
        <f t="shared" si="235"/>
        <v>3.8294929282885219E-3</v>
      </c>
      <c r="W135" s="13">
        <f t="shared" si="236"/>
        <v>4.0734591085297991E-2</v>
      </c>
      <c r="X135" s="13">
        <f t="shared" si="237"/>
        <v>3.3656820102257241E-2</v>
      </c>
      <c r="Y135" s="13">
        <f t="shared" si="238"/>
        <v>1.3904417710044874E-2</v>
      </c>
      <c r="Z135" s="13">
        <f t="shared" si="239"/>
        <v>1.18066552502545E-2</v>
      </c>
      <c r="AA135" s="13">
        <f t="shared" si="240"/>
        <v>1.4740609079942731E-2</v>
      </c>
      <c r="AB135" s="13">
        <f t="shared" si="241"/>
        <v>9.201825218154245E-3</v>
      </c>
      <c r="AC135" s="13">
        <f t="shared" si="242"/>
        <v>2.4689912813293283E-4</v>
      </c>
      <c r="AD135" s="13">
        <f t="shared" si="243"/>
        <v>1.2714284242498626E-2</v>
      </c>
      <c r="AE135" s="13">
        <f t="shared" si="244"/>
        <v>1.0505134974417034E-2</v>
      </c>
      <c r="AF135" s="13">
        <f t="shared" si="245"/>
        <v>4.3399163777477542E-3</v>
      </c>
      <c r="AG135" s="13">
        <f t="shared" si="246"/>
        <v>1.1952804802420542E-3</v>
      </c>
      <c r="AH135" s="13">
        <f t="shared" si="247"/>
        <v>2.4388023862513242E-3</v>
      </c>
      <c r="AI135" s="13">
        <f t="shared" si="248"/>
        <v>3.0448447792347758E-3</v>
      </c>
      <c r="AJ135" s="13">
        <f t="shared" si="249"/>
        <v>1.9007443534373076E-3</v>
      </c>
      <c r="AK135" s="13">
        <f t="shared" si="250"/>
        <v>7.9102644175549222E-4</v>
      </c>
      <c r="AL135" s="13">
        <f t="shared" si="251"/>
        <v>1.0187739106239754E-5</v>
      </c>
      <c r="AM135" s="13">
        <f t="shared" si="252"/>
        <v>3.1747567753519054E-3</v>
      </c>
      <c r="AN135" s="13">
        <f t="shared" si="253"/>
        <v>2.623132203111932E-3</v>
      </c>
      <c r="AO135" s="13">
        <f t="shared" si="254"/>
        <v>1.0836771195236136E-3</v>
      </c>
      <c r="AP135" s="13">
        <f t="shared" si="255"/>
        <v>2.9846153591644076E-4</v>
      </c>
      <c r="AQ135" s="13">
        <f t="shared" si="256"/>
        <v>6.1650712294793292E-5</v>
      </c>
      <c r="AR135" s="13">
        <f t="shared" si="257"/>
        <v>4.0301046845977475E-4</v>
      </c>
      <c r="AS135" s="13">
        <f t="shared" si="258"/>
        <v>5.0315856987202833E-4</v>
      </c>
      <c r="AT135" s="13">
        <f t="shared" si="259"/>
        <v>3.1409673724261351E-4</v>
      </c>
      <c r="AU135" s="13">
        <f t="shared" si="260"/>
        <v>1.3071659214913421E-4</v>
      </c>
      <c r="AV135" s="13">
        <f t="shared" si="261"/>
        <v>4.0799916324548493E-5</v>
      </c>
      <c r="AW135" s="13">
        <f t="shared" si="262"/>
        <v>2.9192654079261663E-7</v>
      </c>
      <c r="AX135" s="13">
        <f t="shared" si="263"/>
        <v>6.6061397233780803E-4</v>
      </c>
      <c r="AY135" s="13">
        <f t="shared" si="264"/>
        <v>5.4583009259754039E-4</v>
      </c>
      <c r="AZ135" s="13">
        <f t="shared" si="265"/>
        <v>2.2549514728753824E-4</v>
      </c>
      <c r="BA135" s="13">
        <f t="shared" si="266"/>
        <v>6.2104871265279297E-5</v>
      </c>
      <c r="BB135" s="13">
        <f t="shared" si="267"/>
        <v>1.2828485716674888E-5</v>
      </c>
      <c r="BC135" s="13">
        <f t="shared" si="268"/>
        <v>2.1198987123567188E-6</v>
      </c>
      <c r="BD135" s="13">
        <f t="shared" si="269"/>
        <v>5.5497676032776838E-5</v>
      </c>
      <c r="BE135" s="13">
        <f t="shared" si="270"/>
        <v>6.9288848526921827E-5</v>
      </c>
      <c r="BF135" s="13">
        <f t="shared" si="271"/>
        <v>4.3253563692930923E-5</v>
      </c>
      <c r="BG135" s="13">
        <f t="shared" si="272"/>
        <v>1.8000691423541404E-5</v>
      </c>
      <c r="BH135" s="13">
        <f t="shared" si="273"/>
        <v>5.6184658105728576E-6</v>
      </c>
      <c r="BI135" s="13">
        <f t="shared" si="274"/>
        <v>1.4029309129000418E-6</v>
      </c>
      <c r="BJ135" s="14">
        <f t="shared" si="275"/>
        <v>0.46135192388635415</v>
      </c>
      <c r="BK135" s="14">
        <f t="shared" si="276"/>
        <v>0.29318427404509273</v>
      </c>
      <c r="BL135" s="14">
        <f t="shared" si="277"/>
        <v>0.23385941157070855</v>
      </c>
      <c r="BM135" s="14">
        <f t="shared" si="278"/>
        <v>0.34320278930911269</v>
      </c>
      <c r="BN135" s="14">
        <f t="shared" si="279"/>
        <v>0.65645393727724044</v>
      </c>
    </row>
    <row r="136" spans="1:66" x14ac:dyDescent="0.25">
      <c r="A136" t="s">
        <v>122</v>
      </c>
      <c r="B136" t="s">
        <v>401</v>
      </c>
      <c r="C136" t="s">
        <v>144</v>
      </c>
      <c r="D136" s="11">
        <v>44201</v>
      </c>
      <c r="E136" s="10">
        <f>VLOOKUP(A136,home!$A$2:$E$405,3,FALSE)</f>
        <v>1.26111111111111</v>
      </c>
      <c r="F136" s="10">
        <f>VLOOKUP(B136,home!$B$2:$E$405,3,FALSE)</f>
        <v>1.1399999999999999</v>
      </c>
      <c r="G136" s="10">
        <f>VLOOKUP(C136,away!$B$2:$E$405,4,FALSE)</f>
        <v>1.34</v>
      </c>
      <c r="H136" s="10">
        <f>VLOOKUP(A136,away!$A$2:$E$405,3,FALSE)</f>
        <v>1.0981481481481501</v>
      </c>
      <c r="I136" s="10">
        <f>VLOOKUP(C136,away!$B$2:$E$405,3,FALSE)</f>
        <v>1.41</v>
      </c>
      <c r="J136" s="10">
        <f>VLOOKUP(B136,home!$B$2:$E$405,4,FALSE)</f>
        <v>1.23</v>
      </c>
      <c r="K136" s="12">
        <f t="shared" si="224"/>
        <v>1.9264733333333317</v>
      </c>
      <c r="L136" s="12">
        <f t="shared" si="225"/>
        <v>1.9045183333333364</v>
      </c>
      <c r="M136" s="13">
        <f t="shared" si="226"/>
        <v>2.168809759880274E-2</v>
      </c>
      <c r="N136" s="13">
        <f t="shared" si="227"/>
        <v>4.1781541674824139E-2</v>
      </c>
      <c r="O136" s="13">
        <f t="shared" si="228"/>
        <v>4.1305379492042528E-2</v>
      </c>
      <c r="P136" s="13">
        <f t="shared" si="229"/>
        <v>7.9573712114633405E-2</v>
      </c>
      <c r="Q136" s="13">
        <f t="shared" si="230"/>
        <v>4.0245512931051997E-2</v>
      </c>
      <c r="R136" s="13">
        <f t="shared" si="231"/>
        <v>3.933342625394292E-2</v>
      </c>
      <c r="S136" s="13">
        <f t="shared" si="232"/>
        <v>7.2989062674313432E-2</v>
      </c>
      <c r="T136" s="13">
        <f t="shared" si="233"/>
        <v>7.6648317211592376E-2</v>
      </c>
      <c r="U136" s="13">
        <f t="shared" si="234"/>
        <v>7.5774796786854184E-2</v>
      </c>
      <c r="V136" s="13">
        <f t="shared" si="235"/>
        <v>2.9755238555278014E-2</v>
      </c>
      <c r="W136" s="13">
        <f t="shared" si="236"/>
        <v>2.5843969149331146E-2</v>
      </c>
      <c r="X136" s="13">
        <f t="shared" si="237"/>
        <v>4.9220313051002315E-2</v>
      </c>
      <c r="Y136" s="13">
        <f t="shared" si="238"/>
        <v>4.6870494289020015E-2</v>
      </c>
      <c r="Z136" s="13">
        <f t="shared" si="239"/>
        <v>2.4970410471149684E-2</v>
      </c>
      <c r="AA136" s="13">
        <f t="shared" si="240"/>
        <v>4.8104829895057252E-2</v>
      </c>
      <c r="AB136" s="13">
        <f t="shared" si="241"/>
        <v>4.6336335998681942E-2</v>
      </c>
      <c r="AC136" s="13">
        <f t="shared" si="242"/>
        <v>6.8232551746223715E-3</v>
      </c>
      <c r="AD136" s="13">
        <f t="shared" si="243"/>
        <v>1.244692934841894E-2</v>
      </c>
      <c r="AE136" s="13">
        <f t="shared" si="244"/>
        <v>2.3705405137768629E-2</v>
      </c>
      <c r="AF136" s="13">
        <f t="shared" si="245"/>
        <v>2.2573689341987318E-2</v>
      </c>
      <c r="AG136" s="13">
        <f t="shared" si="246"/>
        <v>1.4330668400928726E-2</v>
      </c>
      <c r="AH136" s="13">
        <f t="shared" si="247"/>
        <v>1.188915113329082E-2</v>
      </c>
      <c r="AI136" s="13">
        <f t="shared" si="248"/>
        <v>2.2904132614254523E-2</v>
      </c>
      <c r="AJ136" s="13">
        <f t="shared" si="249"/>
        <v>2.20621003522458E-2</v>
      </c>
      <c r="AK136" s="13">
        <f t="shared" si="250"/>
        <v>1.4167349335308478E-2</v>
      </c>
      <c r="AL136" s="13">
        <f t="shared" si="251"/>
        <v>1.0013819616526544E-3</v>
      </c>
      <c r="AM136" s="13">
        <f t="shared" si="252"/>
        <v>4.7957354943226191E-3</v>
      </c>
      <c r="AN136" s="13">
        <f t="shared" si="253"/>
        <v>9.1335661707548366E-3</v>
      </c>
      <c r="AO136" s="13">
        <f t="shared" si="254"/>
        <v>8.6975221104578764E-3</v>
      </c>
      <c r="AP136" s="13">
        <f t="shared" si="255"/>
        <v>5.5215301046463577E-3</v>
      </c>
      <c r="AQ136" s="13">
        <f t="shared" si="256"/>
        <v>2.6289638280877306E-3</v>
      </c>
      <c r="AR136" s="13">
        <f t="shared" si="257"/>
        <v>4.5286212602246353E-3</v>
      </c>
      <c r="AS136" s="13">
        <f t="shared" si="258"/>
        <v>8.7242680945891458E-3</v>
      </c>
      <c r="AT136" s="13">
        <f t="shared" si="259"/>
        <v>8.4035349185383953E-3</v>
      </c>
      <c r="AU136" s="13">
        <f t="shared" si="260"/>
        <v>5.3963953087665696E-3</v>
      </c>
      <c r="AV136" s="13">
        <f t="shared" si="261"/>
        <v>2.5990029146159719E-3</v>
      </c>
      <c r="AW136" s="13">
        <f t="shared" si="262"/>
        <v>1.0205761679281385E-4</v>
      </c>
      <c r="AX136" s="13">
        <f t="shared" si="263"/>
        <v>1.5398094239221121E-3</v>
      </c>
      <c r="AY136" s="13">
        <f t="shared" si="264"/>
        <v>2.9325952776991055E-3</v>
      </c>
      <c r="AZ136" s="13">
        <f t="shared" si="265"/>
        <v>2.7925907353123576E-3</v>
      </c>
      <c r="BA136" s="13">
        <f t="shared" si="266"/>
        <v>1.7728467509664024E-3</v>
      </c>
      <c r="BB136" s="13">
        <f t="shared" si="267"/>
        <v>8.441047848514882E-4</v>
      </c>
      <c r="BC136" s="13">
        <f t="shared" si="268"/>
        <v>3.2152260760081014E-4</v>
      </c>
      <c r="BD136" s="13">
        <f t="shared" si="269"/>
        <v>1.4374737024701559E-3</v>
      </c>
      <c r="BE136" s="13">
        <f t="shared" si="270"/>
        <v>2.7692547551766869E-3</v>
      </c>
      <c r="BF136" s="13">
        <f t="shared" si="271"/>
        <v>2.6674477195272064E-3</v>
      </c>
      <c r="BG136" s="13">
        <f t="shared" si="272"/>
        <v>1.7129222999099903E-3</v>
      </c>
      <c r="BH136" s="13">
        <f t="shared" si="273"/>
        <v>8.2497478321214902E-4</v>
      </c>
      <c r="BI136" s="13">
        <f t="shared" si="274"/>
        <v>3.1785838410613E-4</v>
      </c>
      <c r="BJ136" s="14">
        <f t="shared" si="275"/>
        <v>0.39464762782454738</v>
      </c>
      <c r="BK136" s="14">
        <f t="shared" si="276"/>
        <v>0.2147633433570017</v>
      </c>
      <c r="BL136" s="14">
        <f t="shared" si="277"/>
        <v>0.3612592560028155</v>
      </c>
      <c r="BM136" s="14">
        <f t="shared" si="278"/>
        <v>0.72888242992931018</v>
      </c>
      <c r="BN136" s="14">
        <f t="shared" si="279"/>
        <v>0.26392767006529771</v>
      </c>
    </row>
    <row r="137" spans="1:66" x14ac:dyDescent="0.25">
      <c r="A137" t="s">
        <v>122</v>
      </c>
      <c r="B137" t="s">
        <v>139</v>
      </c>
      <c r="C137" t="s">
        <v>126</v>
      </c>
      <c r="D137" s="11">
        <v>44201</v>
      </c>
      <c r="E137" s="10">
        <f>VLOOKUP(A137,home!$A$2:$E$405,3,FALSE)</f>
        <v>1.26111111111111</v>
      </c>
      <c r="F137" s="10">
        <f>VLOOKUP(B137,home!$B$2:$E$405,3,FALSE)</f>
        <v>0.93</v>
      </c>
      <c r="G137" s="10">
        <f>VLOOKUP(C137,away!$B$2:$E$405,4,FALSE)</f>
        <v>0.62</v>
      </c>
      <c r="H137" s="10">
        <f>VLOOKUP(A137,away!$A$2:$E$405,3,FALSE)</f>
        <v>1.0981481481481501</v>
      </c>
      <c r="I137" s="10">
        <f>VLOOKUP(C137,away!$B$2:$E$405,3,FALSE)</f>
        <v>0.83</v>
      </c>
      <c r="J137" s="10">
        <f>VLOOKUP(B137,home!$B$2:$E$405,4,FALSE)</f>
        <v>0.67</v>
      </c>
      <c r="K137" s="12">
        <f t="shared" si="224"/>
        <v>0.72715666666666601</v>
      </c>
      <c r="L137" s="12">
        <f t="shared" si="225"/>
        <v>0.6106801851851863</v>
      </c>
      <c r="M137" s="13">
        <f t="shared" si="226"/>
        <v>0.26241269261080474</v>
      </c>
      <c r="N137" s="13">
        <f t="shared" si="227"/>
        <v>0.19081513884989726</v>
      </c>
      <c r="O137" s="13">
        <f t="shared" si="228"/>
        <v>0.16025023171850961</v>
      </c>
      <c r="P137" s="13">
        <f t="shared" si="229"/>
        <v>0.1165270243289923</v>
      </c>
      <c r="Q137" s="13">
        <f t="shared" si="230"/>
        <v>6.9376250157814137E-2</v>
      </c>
      <c r="R137" s="13">
        <f t="shared" si="231"/>
        <v>4.8930820590914227E-2</v>
      </c>
      <c r="S137" s="13">
        <f t="shared" si="232"/>
        <v>1.2936252495900101E-2</v>
      </c>
      <c r="T137" s="13">
        <f t="shared" si="233"/>
        <v>4.2366701293827753E-2</v>
      </c>
      <c r="U137" s="13">
        <f t="shared" si="234"/>
        <v>3.5580372398153856E-2</v>
      </c>
      <c r="V137" s="13">
        <f t="shared" si="235"/>
        <v>6.3827493942124249E-4</v>
      </c>
      <c r="W137" s="13">
        <f t="shared" si="236"/>
        <v>1.6815800936862968E-2</v>
      </c>
      <c r="X137" s="13">
        <f t="shared" si="237"/>
        <v>1.0269076430160708E-2</v>
      </c>
      <c r="Y137" s="13">
        <f t="shared" si="238"/>
        <v>3.135560748025686E-3</v>
      </c>
      <c r="Z137" s="13">
        <f t="shared" si="239"/>
        <v>9.9603608599075442E-3</v>
      </c>
      <c r="AA137" s="13">
        <f t="shared" si="240"/>
        <v>7.2427428016874976E-3</v>
      </c>
      <c r="AB137" s="13">
        <f t="shared" si="241"/>
        <v>2.6333043565995346E-3</v>
      </c>
      <c r="AC137" s="13">
        <f t="shared" si="242"/>
        <v>1.77145297962101E-5</v>
      </c>
      <c r="AD137" s="13">
        <f t="shared" si="243"/>
        <v>3.0569304391448683E-3</v>
      </c>
      <c r="AE137" s="13">
        <f t="shared" si="244"/>
        <v>1.8668068466752212E-3</v>
      </c>
      <c r="AF137" s="13">
        <f t="shared" si="245"/>
        <v>5.7001097541629886E-4</v>
      </c>
      <c r="AG137" s="13">
        <f t="shared" si="246"/>
        <v>1.160314693416047E-4</v>
      </c>
      <c r="AH137" s="13">
        <f t="shared" si="247"/>
        <v>1.5206487536099046E-3</v>
      </c>
      <c r="AI137" s="13">
        <f t="shared" si="248"/>
        <v>1.1057498788457987E-3</v>
      </c>
      <c r="AJ137" s="13">
        <f t="shared" si="249"/>
        <v>4.0202669803429024E-4</v>
      </c>
      <c r="AK137" s="13">
        <f t="shared" si="250"/>
        <v>9.744546455120695E-5</v>
      </c>
      <c r="AL137" s="13">
        <f t="shared" si="251"/>
        <v>3.1465268299367941E-7</v>
      </c>
      <c r="AM137" s="13">
        <f t="shared" si="252"/>
        <v>4.4457346967209009E-4</v>
      </c>
      <c r="AN137" s="13">
        <f t="shared" si="253"/>
        <v>2.7149220878777279E-4</v>
      </c>
      <c r="AO137" s="13">
        <f t="shared" si="254"/>
        <v>8.2897456169426169E-5</v>
      </c>
      <c r="AP137" s="13">
        <f t="shared" si="255"/>
        <v>1.6874611294975347E-5</v>
      </c>
      <c r="AQ137" s="13">
        <f t="shared" si="256"/>
        <v>2.5762476876358946E-6</v>
      </c>
      <c r="AR137" s="13">
        <f t="shared" si="257"/>
        <v>1.8572601249122397E-4</v>
      </c>
      <c r="AS137" s="13">
        <f t="shared" si="258"/>
        <v>1.3505190815641001E-4</v>
      </c>
      <c r="AT137" s="13">
        <f t="shared" si="259"/>
        <v>4.9101947680993897E-5</v>
      </c>
      <c r="AU137" s="13">
        <f t="shared" si="260"/>
        <v>1.1901602867517519E-5</v>
      </c>
      <c r="AV137" s="13">
        <f t="shared" si="261"/>
        <v>2.1635824672836179E-6</v>
      </c>
      <c r="AW137" s="13">
        <f t="shared" si="262"/>
        <v>3.8812423118707032E-9</v>
      </c>
      <c r="AX137" s="13">
        <f t="shared" si="263"/>
        <v>5.3879093715865164E-5</v>
      </c>
      <c r="AY137" s="13">
        <f t="shared" si="264"/>
        <v>3.2902894928014545E-5</v>
      </c>
      <c r="AZ137" s="13">
        <f t="shared" si="265"/>
        <v>1.0046572983884325E-5</v>
      </c>
      <c r="BA137" s="13">
        <f t="shared" si="266"/>
        <v>2.0450810167583235E-6</v>
      </c>
      <c r="BB137" s="13">
        <f t="shared" si="267"/>
        <v>3.122226135081704E-7</v>
      </c>
      <c r="BC137" s="13">
        <f t="shared" si="268"/>
        <v>3.8133632687234488E-8</v>
      </c>
      <c r="BD137" s="13">
        <f t="shared" si="269"/>
        <v>1.8903199283641138E-5</v>
      </c>
      <c r="BE137" s="13">
        <f t="shared" si="270"/>
        <v>1.3745587380428199E-5</v>
      </c>
      <c r="BF137" s="13">
        <f t="shared" si="271"/>
        <v>4.9975977504637784E-6</v>
      </c>
      <c r="BG137" s="13">
        <f t="shared" si="272"/>
        <v>1.2113455071893567E-6</v>
      </c>
      <c r="BH137" s="13">
        <f t="shared" si="273"/>
        <v>2.2020949029736358E-7</v>
      </c>
      <c r="BI137" s="13">
        <f t="shared" si="274"/>
        <v>3.2025359786599293E-8</v>
      </c>
      <c r="BJ137" s="14">
        <f t="shared" si="275"/>
        <v>0.33930594613966897</v>
      </c>
      <c r="BK137" s="14">
        <f t="shared" si="276"/>
        <v>0.39256517645252564</v>
      </c>
      <c r="BL137" s="14">
        <f t="shared" si="277"/>
        <v>0.25818639767934126</v>
      </c>
      <c r="BM137" s="14">
        <f t="shared" si="278"/>
        <v>0.15167282386082548</v>
      </c>
      <c r="BN137" s="14">
        <f t="shared" si="279"/>
        <v>0.84831215825693229</v>
      </c>
    </row>
    <row r="138" spans="1:66" x14ac:dyDescent="0.25">
      <c r="A138" t="s">
        <v>122</v>
      </c>
      <c r="B138" t="s">
        <v>141</v>
      </c>
      <c r="C138" t="s">
        <v>128</v>
      </c>
      <c r="D138" s="11">
        <v>44201</v>
      </c>
      <c r="E138" s="10">
        <f>VLOOKUP(A138,home!$A$2:$E$405,3,FALSE)</f>
        <v>1.26111111111111</v>
      </c>
      <c r="F138" s="10">
        <f>VLOOKUP(B138,home!$B$2:$E$405,3,FALSE)</f>
        <v>0.9</v>
      </c>
      <c r="G138" s="10">
        <f>VLOOKUP(C138,away!$B$2:$E$405,4,FALSE)</f>
        <v>1.21</v>
      </c>
      <c r="H138" s="10">
        <f>VLOOKUP(A138,away!$A$2:$E$405,3,FALSE)</f>
        <v>1.0981481481481501</v>
      </c>
      <c r="I138" s="10">
        <f>VLOOKUP(C138,away!$B$2:$E$405,3,FALSE)</f>
        <v>0.9</v>
      </c>
      <c r="J138" s="10">
        <f>VLOOKUP(B138,home!$B$2:$E$405,4,FALSE)</f>
        <v>0.79</v>
      </c>
      <c r="K138" s="12">
        <f t="shared" si="224"/>
        <v>1.3733499999999985</v>
      </c>
      <c r="L138" s="12">
        <f t="shared" si="225"/>
        <v>0.78078333333333472</v>
      </c>
      <c r="M138" s="13">
        <f t="shared" si="226"/>
        <v>0.11600368358540791</v>
      </c>
      <c r="N138" s="13">
        <f t="shared" si="227"/>
        <v>0.15931365885201976</v>
      </c>
      <c r="O138" s="13">
        <f t="shared" si="228"/>
        <v>9.0573742748760233E-2</v>
      </c>
      <c r="P138" s="13">
        <f t="shared" si="229"/>
        <v>0.12438944960400972</v>
      </c>
      <c r="Q138" s="13">
        <f t="shared" si="230"/>
        <v>0.10939670669221059</v>
      </c>
      <c r="R138" s="13">
        <f t="shared" si="231"/>
        <v>3.5359234387926479E-2</v>
      </c>
      <c r="S138" s="13">
        <f t="shared" si="232"/>
        <v>3.3345353127076892E-2</v>
      </c>
      <c r="T138" s="13">
        <f t="shared" si="233"/>
        <v>8.5415125306833303E-2</v>
      </c>
      <c r="U138" s="13">
        <f t="shared" si="234"/>
        <v>4.8560604546658774E-2</v>
      </c>
      <c r="V138" s="13">
        <f t="shared" si="235"/>
        <v>3.9728720427270889E-3</v>
      </c>
      <c r="W138" s="13">
        <f t="shared" si="236"/>
        <v>5.007998904524906E-2</v>
      </c>
      <c r="X138" s="13">
        <f t="shared" si="237"/>
        <v>3.9101620780046448E-2</v>
      </c>
      <c r="Y138" s="13">
        <f t="shared" si="238"/>
        <v>1.5264946905690325E-2</v>
      </c>
      <c r="Z138" s="13">
        <f t="shared" si="239"/>
        <v>9.2026336298399718E-3</v>
      </c>
      <c r="AA138" s="13">
        <f t="shared" si="240"/>
        <v>1.263843689554071E-2</v>
      </c>
      <c r="AB138" s="13">
        <f t="shared" si="241"/>
        <v>8.6784986552454115E-3</v>
      </c>
      <c r="AC138" s="13">
        <f t="shared" si="242"/>
        <v>2.6625413492696186E-4</v>
      </c>
      <c r="AD138" s="13">
        <f t="shared" si="243"/>
        <v>1.719433823882319E-2</v>
      </c>
      <c r="AE138" s="13">
        <f t="shared" si="244"/>
        <v>1.3425052724569191E-2</v>
      </c>
      <c r="AF138" s="13">
        <f t="shared" si="245"/>
        <v>5.2410287082324493E-3</v>
      </c>
      <c r="AG138" s="13">
        <f t="shared" si="246"/>
        <v>1.3640359549698111E-3</v>
      </c>
      <c r="AH138" s="13">
        <f t="shared" si="247"/>
        <v>1.7963157402379746E-3</v>
      </c>
      <c r="AI138" s="13">
        <f t="shared" si="248"/>
        <v>2.4669702218558195E-3</v>
      </c>
      <c r="AJ138" s="13">
        <f t="shared" si="249"/>
        <v>1.6940067770928435E-3</v>
      </c>
      <c r="AK138" s="13">
        <f t="shared" si="250"/>
        <v>7.7548806910681767E-4</v>
      </c>
      <c r="AL138" s="13">
        <f t="shared" si="251"/>
        <v>1.1420052975808301E-5</v>
      </c>
      <c r="AM138" s="13">
        <f t="shared" si="252"/>
        <v>4.722768884057562E-3</v>
      </c>
      <c r="AN138" s="13">
        <f t="shared" si="253"/>
        <v>3.6874592318574166E-3</v>
      </c>
      <c r="AO138" s="13">
        <f t="shared" si="254"/>
        <v>1.4395533552902058E-3</v>
      </c>
      <c r="AP138" s="13">
        <f t="shared" si="255"/>
        <v>3.7465975575155775E-4</v>
      </c>
      <c r="AQ138" s="13">
        <f t="shared" si="256"/>
        <v>7.3132023240388554E-5</v>
      </c>
      <c r="AR138" s="13">
        <f t="shared" si="257"/>
        <v>2.8050667827642859E-4</v>
      </c>
      <c r="AS138" s="13">
        <f t="shared" si="258"/>
        <v>3.8523384661093274E-4</v>
      </c>
      <c r="AT138" s="13">
        <f t="shared" si="259"/>
        <v>2.6453045162156205E-4</v>
      </c>
      <c r="AU138" s="13">
        <f t="shared" si="260"/>
        <v>1.2109763191149055E-4</v>
      </c>
      <c r="AV138" s="13">
        <f t="shared" si="261"/>
        <v>4.1577358196411366E-5</v>
      </c>
      <c r="AW138" s="13">
        <f t="shared" si="262"/>
        <v>3.4015541101894667E-7</v>
      </c>
      <c r="AX138" s="13">
        <f t="shared" si="263"/>
        <v>1.0810024411534063E-3</v>
      </c>
      <c r="AY138" s="13">
        <f t="shared" si="264"/>
        <v>8.440286893452285E-4</v>
      </c>
      <c r="AZ138" s="13">
        <f t="shared" si="265"/>
        <v>3.2950176674796655E-4</v>
      </c>
      <c r="BA138" s="13">
        <f t="shared" si="266"/>
        <v>8.5756495926900102E-5</v>
      </c>
      <c r="BB138" s="13">
        <f t="shared" si="267"/>
        <v>1.6739310686197896E-5</v>
      </c>
      <c r="BC138" s="13">
        <f t="shared" si="268"/>
        <v>2.6139549590543817E-6</v>
      </c>
      <c r="BD138" s="13">
        <f t="shared" si="269"/>
        <v>3.650248988115519E-5</v>
      </c>
      <c r="BE138" s="13">
        <f t="shared" si="270"/>
        <v>5.0130694478284419E-5</v>
      </c>
      <c r="BF138" s="13">
        <f t="shared" si="271"/>
        <v>3.442349463087593E-5</v>
      </c>
      <c r="BG138" s="13">
        <f t="shared" si="272"/>
        <v>1.575850211710446E-5</v>
      </c>
      <c r="BH138" s="13">
        <f t="shared" si="273"/>
        <v>5.4104847206313502E-6</v>
      </c>
      <c r="BI138" s="13">
        <f t="shared" si="274"/>
        <v>1.4860978382158118E-6</v>
      </c>
      <c r="BJ138" s="14">
        <f t="shared" si="275"/>
        <v>0.50845371911766002</v>
      </c>
      <c r="BK138" s="14">
        <f t="shared" si="276"/>
        <v>0.27883306123646967</v>
      </c>
      <c r="BL138" s="14">
        <f t="shared" si="277"/>
        <v>0.20377995577270813</v>
      </c>
      <c r="BM138" s="14">
        <f t="shared" si="278"/>
        <v>0.36438920535240893</v>
      </c>
      <c r="BN138" s="14">
        <f t="shared" si="279"/>
        <v>0.63503647587033463</v>
      </c>
    </row>
    <row r="139" spans="1:66" x14ac:dyDescent="0.25">
      <c r="A139" t="s">
        <v>122</v>
      </c>
      <c r="B139" t="s">
        <v>143</v>
      </c>
      <c r="C139" t="s">
        <v>138</v>
      </c>
      <c r="D139" s="11">
        <v>44201</v>
      </c>
      <c r="E139" s="10">
        <f>VLOOKUP(A139,home!$A$2:$E$405,3,FALSE)</f>
        <v>1.26111111111111</v>
      </c>
      <c r="F139" s="10">
        <f>VLOOKUP(B139,home!$B$2:$E$405,3,FALSE)</f>
        <v>0.69</v>
      </c>
      <c r="G139" s="10">
        <f>VLOOKUP(C139,away!$B$2:$E$405,4,FALSE)</f>
        <v>1.07</v>
      </c>
      <c r="H139" s="10">
        <f>VLOOKUP(A139,away!$A$2:$E$405,3,FALSE)</f>
        <v>1.0981481481481501</v>
      </c>
      <c r="I139" s="10">
        <f>VLOOKUP(C139,away!$B$2:$E$405,3,FALSE)</f>
        <v>1.07</v>
      </c>
      <c r="J139" s="10">
        <f>VLOOKUP(B139,home!$B$2:$E$405,4,FALSE)</f>
        <v>1.07</v>
      </c>
      <c r="K139" s="12">
        <f t="shared" si="224"/>
        <v>0.93107833333333245</v>
      </c>
      <c r="L139" s="12">
        <f t="shared" si="225"/>
        <v>1.2572698148148171</v>
      </c>
      <c r="M139" s="13">
        <f t="shared" si="226"/>
        <v>0.11210177127872711</v>
      </c>
      <c r="N139" s="13">
        <f t="shared" si="227"/>
        <v>0.10437553036591167</v>
      </c>
      <c r="O139" s="13">
        <f t="shared" si="228"/>
        <v>0.14094217321601826</v>
      </c>
      <c r="P139" s="13">
        <f t="shared" si="229"/>
        <v>0.13122820373434813</v>
      </c>
      <c r="Q139" s="13">
        <f t="shared" si="230"/>
        <v>4.859089742693784E-2</v>
      </c>
      <c r="R139" s="13">
        <f t="shared" si="231"/>
        <v>8.8601170009450586E-2</v>
      </c>
      <c r="S139" s="13">
        <f t="shared" si="232"/>
        <v>3.8404481166774113E-2</v>
      </c>
      <c r="T139" s="13">
        <f t="shared" si="233"/>
        <v>6.109186860965192E-2</v>
      </c>
      <c r="U139" s="13">
        <f t="shared" si="234"/>
        <v>8.249462970378249E-2</v>
      </c>
      <c r="V139" s="13">
        <f t="shared" si="235"/>
        <v>4.995214042638545E-3</v>
      </c>
      <c r="W139" s="13">
        <f t="shared" si="236"/>
        <v>1.5080643930481401E-2</v>
      </c>
      <c r="X139" s="13">
        <f t="shared" si="237"/>
        <v>1.8960438401764548E-2</v>
      </c>
      <c r="Y139" s="13">
        <f t="shared" si="238"/>
        <v>1.1919193439097133E-2</v>
      </c>
      <c r="Z139" s="13">
        <f t="shared" si="239"/>
        <v>3.7131858870052686E-2</v>
      </c>
      <c r="AA139" s="13">
        <f t="shared" si="240"/>
        <v>3.4572669270297174E-2</v>
      </c>
      <c r="AB139" s="13">
        <f t="shared" si="241"/>
        <v>1.6094931641536407E-2</v>
      </c>
      <c r="AC139" s="13">
        <f t="shared" si="242"/>
        <v>3.6546755606909411E-4</v>
      </c>
      <c r="AD139" s="13">
        <f t="shared" si="243"/>
        <v>3.5103152040965135E-3</v>
      </c>
      <c r="AE139" s="13">
        <f t="shared" si="244"/>
        <v>4.4134133465960615E-3</v>
      </c>
      <c r="AF139" s="13">
        <f t="shared" si="245"/>
        <v>2.7744256904880366E-3</v>
      </c>
      <c r="AG139" s="13">
        <f t="shared" si="246"/>
        <v>1.1627338913657883E-3</v>
      </c>
      <c r="AH139" s="13">
        <f t="shared" si="247"/>
        <v>1.1671191331320267E-2</v>
      </c>
      <c r="AI139" s="13">
        <f t="shared" si="248"/>
        <v>1.0866793372780112E-2</v>
      </c>
      <c r="AJ139" s="13">
        <f t="shared" si="249"/>
        <v>5.0589179311029044E-3</v>
      </c>
      <c r="AK139" s="13">
        <f t="shared" si="250"/>
        <v>1.5700829585871346E-3</v>
      </c>
      <c r="AL139" s="13">
        <f t="shared" si="251"/>
        <v>1.711289673983246E-5</v>
      </c>
      <c r="AM139" s="13">
        <f t="shared" si="252"/>
        <v>6.5367568594096792E-4</v>
      </c>
      <c r="AN139" s="13">
        <f t="shared" si="253"/>
        <v>8.2184670861194938E-4</v>
      </c>
      <c r="AO139" s="13">
        <f t="shared" si="254"/>
        <v>5.1664152957135636E-4</v>
      </c>
      <c r="AP139" s="13">
        <f t="shared" si="255"/>
        <v>2.1651926673660769E-4</v>
      </c>
      <c r="AQ139" s="13">
        <f t="shared" si="256"/>
        <v>6.8055784598443695E-5</v>
      </c>
      <c r="AR139" s="13">
        <f t="shared" si="257"/>
        <v>2.9347673127594633E-3</v>
      </c>
      <c r="AS139" s="13">
        <f t="shared" si="258"/>
        <v>2.7324982582852238E-3</v>
      </c>
      <c r="AT139" s="13">
        <f t="shared" si="259"/>
        <v>1.2720849620802201E-3</v>
      </c>
      <c r="AU139" s="13">
        <f t="shared" si="260"/>
        <v>3.9480358211734895E-4</v>
      </c>
      <c r="AV139" s="13">
        <f t="shared" si="261"/>
        <v>9.1898265307962645E-5</v>
      </c>
      <c r="AW139" s="13">
        <f t="shared" si="262"/>
        <v>5.5646228973788596E-7</v>
      </c>
      <c r="AX139" s="13">
        <f t="shared" si="263"/>
        <v>1.0143721136773982E-4</v>
      </c>
      <c r="AY139" s="13">
        <f t="shared" si="264"/>
        <v>1.2753394395164974E-4</v>
      </c>
      <c r="AZ139" s="13">
        <f t="shared" si="265"/>
        <v>8.0172289047346988E-5</v>
      </c>
      <c r="BA139" s="13">
        <f t="shared" si="266"/>
        <v>3.3599399667945977E-5</v>
      </c>
      <c r="BB139" s="13">
        <f t="shared" si="267"/>
        <v>1.0560877749601866E-5</v>
      </c>
      <c r="BC139" s="13">
        <f t="shared" si="268"/>
        <v>2.6555745625047697E-6</v>
      </c>
      <c r="BD139" s="13">
        <f t="shared" si="269"/>
        <v>6.149657259729458E-4</v>
      </c>
      <c r="BE139" s="13">
        <f t="shared" si="270"/>
        <v>5.7258126319601312E-4</v>
      </c>
      <c r="BF139" s="13">
        <f t="shared" si="271"/>
        <v>2.6655900411721908E-4</v>
      </c>
      <c r="BG139" s="13">
        <f t="shared" si="272"/>
        <v>8.2729104429484415E-5</v>
      </c>
      <c r="BH139" s="13">
        <f t="shared" si="273"/>
        <v>1.9256819167590887E-5</v>
      </c>
      <c r="BI139" s="13">
        <f t="shared" si="274"/>
        <v>3.5859214191723794E-6</v>
      </c>
      <c r="BJ139" s="14">
        <f t="shared" si="275"/>
        <v>0.27451215857819711</v>
      </c>
      <c r="BK139" s="14">
        <f t="shared" si="276"/>
        <v>0.28723978461924848</v>
      </c>
      <c r="BL139" s="14">
        <f t="shared" si="277"/>
        <v>0.40085828965372805</v>
      </c>
      <c r="BM139" s="14">
        <f t="shared" si="278"/>
        <v>0.37377536820817076</v>
      </c>
      <c r="BN139" s="14">
        <f t="shared" si="279"/>
        <v>0.62583974603139358</v>
      </c>
    </row>
    <row r="140" spans="1:66" x14ac:dyDescent="0.25">
      <c r="A140" t="s">
        <v>145</v>
      </c>
      <c r="B140" t="s">
        <v>349</v>
      </c>
      <c r="C140" t="s">
        <v>404</v>
      </c>
      <c r="D140" s="11">
        <v>44201</v>
      </c>
      <c r="E140" s="10">
        <f>VLOOKUP(A140,home!$A$2:$E$405,3,FALSE)</f>
        <v>1.4166666666666701</v>
      </c>
      <c r="F140" s="10">
        <f>VLOOKUP(B140,home!$B$2:$E$405,3,FALSE)</f>
        <v>0.78</v>
      </c>
      <c r="G140" s="10">
        <f>VLOOKUP(C140,away!$B$2:$E$405,4,FALSE)</f>
        <v>0.78</v>
      </c>
      <c r="H140" s="10">
        <f>VLOOKUP(A140,away!$A$2:$E$405,3,FALSE)</f>
        <v>1.22619047619048</v>
      </c>
      <c r="I140" s="10">
        <f>VLOOKUP(C140,away!$B$2:$E$405,3,FALSE)</f>
        <v>0.78</v>
      </c>
      <c r="J140" s="10">
        <f>VLOOKUP(B140,home!$B$2:$E$405,4,FALSE)</f>
        <v>1.0900000000000001</v>
      </c>
      <c r="K140" s="12">
        <f t="shared" si="224"/>
        <v>0.86190000000000211</v>
      </c>
      <c r="L140" s="12">
        <f t="shared" si="225"/>
        <v>1.0425071428571464</v>
      </c>
      <c r="M140" s="13">
        <f t="shared" si="226"/>
        <v>0.14891089934806712</v>
      </c>
      <c r="N140" s="13">
        <f t="shared" si="227"/>
        <v>0.12834630414809936</v>
      </c>
      <c r="O140" s="13">
        <f t="shared" si="228"/>
        <v>0.15524067621964155</v>
      </c>
      <c r="P140" s="13">
        <f t="shared" si="229"/>
        <v>0.13380193883370936</v>
      </c>
      <c r="Q140" s="13">
        <f t="shared" si="230"/>
        <v>5.5310839772623542E-2</v>
      </c>
      <c r="R140" s="13">
        <f t="shared" si="231"/>
        <v>8.0919756910474927E-2</v>
      </c>
      <c r="S140" s="13">
        <f t="shared" si="232"/>
        <v>3.0056495048446707E-2</v>
      </c>
      <c r="T140" s="13">
        <f t="shared" si="233"/>
        <v>5.7661945540387186E-2</v>
      </c>
      <c r="U140" s="13">
        <f t="shared" si="234"/>
        <v>6.9744738481138505E-2</v>
      </c>
      <c r="V140" s="13">
        <f t="shared" si="235"/>
        <v>3.000763342101905E-3</v>
      </c>
      <c r="W140" s="13">
        <f t="shared" si="236"/>
        <v>1.5890804266674788E-2</v>
      </c>
      <c r="X140" s="13">
        <f t="shared" si="237"/>
        <v>1.6566276953753283E-2</v>
      </c>
      <c r="Y140" s="13">
        <f t="shared" si="238"/>
        <v>8.6352310274187619E-3</v>
      </c>
      <c r="Z140" s="13">
        <f t="shared" si="239"/>
        <v>2.8119808192478012E-2</v>
      </c>
      <c r="AA140" s="13">
        <f t="shared" si="240"/>
        <v>2.4236462681096856E-2</v>
      </c>
      <c r="AB140" s="13">
        <f t="shared" si="241"/>
        <v>1.0444703592418714E-2</v>
      </c>
      <c r="AC140" s="13">
        <f t="shared" si="242"/>
        <v>1.6851853814603255E-4</v>
      </c>
      <c r="AD140" s="13">
        <f t="shared" si="243"/>
        <v>3.4240710493617568E-3</v>
      </c>
      <c r="AE140" s="13">
        <f t="shared" si="244"/>
        <v>3.5696185266099962E-3</v>
      </c>
      <c r="AF140" s="13">
        <f t="shared" si="245"/>
        <v>1.8606764056330616E-3</v>
      </c>
      <c r="AG140" s="13">
        <f t="shared" si="246"/>
        <v>6.4658948113940928E-4</v>
      </c>
      <c r="AH140" s="13">
        <f t="shared" si="247"/>
        <v>7.328775224107807E-3</v>
      </c>
      <c r="AI140" s="13">
        <f t="shared" si="248"/>
        <v>6.3166713656585341E-3</v>
      </c>
      <c r="AJ140" s="13">
        <f t="shared" si="249"/>
        <v>2.7221695250305516E-3</v>
      </c>
      <c r="AK140" s="13">
        <f t="shared" si="250"/>
        <v>7.8207930454127954E-4</v>
      </c>
      <c r="AL140" s="13">
        <f t="shared" si="251"/>
        <v>6.0568050376640922E-6</v>
      </c>
      <c r="AM140" s="13">
        <f t="shared" si="252"/>
        <v>5.9024136748898133E-4</v>
      </c>
      <c r="AN140" s="13">
        <f t="shared" si="253"/>
        <v>6.1533084161703288E-4</v>
      </c>
      <c r="AO140" s="13">
        <f t="shared" si="254"/>
        <v>3.2074339880302811E-4</v>
      </c>
      <c r="AP140" s="13">
        <f t="shared" si="255"/>
        <v>1.114590947588117E-4</v>
      </c>
      <c r="AQ140" s="13">
        <f t="shared" si="256"/>
        <v>2.9049225605613177E-5</v>
      </c>
      <c r="AR140" s="13">
        <f t="shared" si="257"/>
        <v>1.5280601039053751E-3</v>
      </c>
      <c r="AS140" s="13">
        <f t="shared" si="258"/>
        <v>1.3170350035560459E-3</v>
      </c>
      <c r="AT140" s="13">
        <f t="shared" si="259"/>
        <v>5.6757623478247935E-4</v>
      </c>
      <c r="AU140" s="13">
        <f t="shared" si="260"/>
        <v>1.6306465225300674E-4</v>
      </c>
      <c r="AV140" s="13">
        <f t="shared" si="261"/>
        <v>3.5136355944216698E-5</v>
      </c>
      <c r="AW140" s="13">
        <f t="shared" si="262"/>
        <v>1.5117396837176969E-7</v>
      </c>
      <c r="AX140" s="13">
        <f t="shared" si="263"/>
        <v>8.478817243979236E-5</v>
      </c>
      <c r="AY140" s="13">
        <f t="shared" si="264"/>
        <v>8.8392275398286969E-5</v>
      </c>
      <c r="AZ140" s="13">
        <f t="shared" si="265"/>
        <v>4.6074789238055091E-5</v>
      </c>
      <c r="BA140" s="13">
        <f t="shared" si="266"/>
        <v>1.6011098962103336E-5</v>
      </c>
      <c r="BB140" s="13">
        <f t="shared" si="267"/>
        <v>4.1729212582463419E-6</v>
      </c>
      <c r="BC140" s="13">
        <f t="shared" si="268"/>
        <v>8.7006004366044879E-7</v>
      </c>
      <c r="BD140" s="13">
        <f t="shared" si="269"/>
        <v>2.6550226217273104E-4</v>
      </c>
      <c r="BE140" s="13">
        <f t="shared" si="270"/>
        <v>2.2883639976667742E-4</v>
      </c>
      <c r="BF140" s="13">
        <f t="shared" si="271"/>
        <v>9.8617046479449868E-5</v>
      </c>
      <c r="BG140" s="13">
        <f t="shared" si="272"/>
        <v>2.8332677453546022E-5</v>
      </c>
      <c r="BH140" s="13">
        <f t="shared" si="273"/>
        <v>6.1049836743028421E-6</v>
      </c>
      <c r="BI140" s="13">
        <f t="shared" si="274"/>
        <v>1.0523770857763269E-6</v>
      </c>
      <c r="BJ140" s="14">
        <f t="shared" si="275"/>
        <v>0.29381949041731475</v>
      </c>
      <c r="BK140" s="14">
        <f t="shared" si="276"/>
        <v>0.31603306419090715</v>
      </c>
      <c r="BL140" s="14">
        <f t="shared" si="277"/>
        <v>0.36197535140118242</v>
      </c>
      <c r="BM140" s="14">
        <f t="shared" si="278"/>
        <v>0.29732905786783653</v>
      </c>
      <c r="BN140" s="14">
        <f t="shared" si="279"/>
        <v>0.70253041523261583</v>
      </c>
    </row>
    <row r="141" spans="1:66" x14ac:dyDescent="0.25">
      <c r="A141" t="s">
        <v>145</v>
      </c>
      <c r="B141" t="s">
        <v>355</v>
      </c>
      <c r="C141" t="s">
        <v>371</v>
      </c>
      <c r="D141" s="11">
        <v>44201</v>
      </c>
      <c r="E141" s="10">
        <f>VLOOKUP(A141,home!$A$2:$E$405,3,FALSE)</f>
        <v>1.4166666666666701</v>
      </c>
      <c r="F141" s="10">
        <f>VLOOKUP(B141,home!$B$2:$E$405,3,FALSE)</f>
        <v>0.43</v>
      </c>
      <c r="G141" s="10">
        <f>VLOOKUP(C141,away!$B$2:$E$405,4,FALSE)</f>
        <v>0.85</v>
      </c>
      <c r="H141" s="10">
        <f>VLOOKUP(A141,away!$A$2:$E$405,3,FALSE)</f>
        <v>1.22619047619048</v>
      </c>
      <c r="I141" s="10">
        <f>VLOOKUP(C141,away!$B$2:$E$405,3,FALSE)</f>
        <v>0.74</v>
      </c>
      <c r="J141" s="10">
        <f>VLOOKUP(B141,home!$B$2:$E$405,4,FALSE)</f>
        <v>1.59</v>
      </c>
      <c r="K141" s="12">
        <f t="shared" si="224"/>
        <v>0.51779166666666787</v>
      </c>
      <c r="L141" s="12">
        <f t="shared" si="225"/>
        <v>1.4427357142857189</v>
      </c>
      <c r="M141" s="13">
        <f t="shared" si="226"/>
        <v>0.14078415445794829</v>
      </c>
      <c r="N141" s="13">
        <f t="shared" si="227"/>
        <v>7.2896861977038652E-2</v>
      </c>
      <c r="O141" s="13">
        <f t="shared" si="228"/>
        <v>0.20311432764199902</v>
      </c>
      <c r="P141" s="13">
        <f t="shared" si="229"/>
        <v>0.10517090623363033</v>
      </c>
      <c r="Q141" s="13">
        <f t="shared" si="230"/>
        <v>1.8872693828930441E-2</v>
      </c>
      <c r="R141" s="13">
        <f t="shared" si="231"/>
        <v>0.1465201472861215</v>
      </c>
      <c r="S141" s="13">
        <f t="shared" si="232"/>
        <v>1.9641627213996794E-2</v>
      </c>
      <c r="T141" s="13">
        <f t="shared" si="233"/>
        <v>2.7228309411777642E-2</v>
      </c>
      <c r="U141" s="13">
        <f t="shared" si="234"/>
        <v>7.5866911263526515E-2</v>
      </c>
      <c r="V141" s="13">
        <f t="shared" si="235"/>
        <v>1.6303347820741069E-3</v>
      </c>
      <c r="W141" s="13">
        <f t="shared" si="236"/>
        <v>3.2573745307238771E-3</v>
      </c>
      <c r="X141" s="13">
        <f t="shared" si="237"/>
        <v>4.6995305702800215E-3</v>
      </c>
      <c r="Y141" s="13">
        <f t="shared" si="238"/>
        <v>3.3900902970602598E-3</v>
      </c>
      <c r="Z141" s="13">
        <f t="shared" si="239"/>
        <v>7.0463283117363773E-2</v>
      </c>
      <c r="AA141" s="13">
        <f t="shared" si="240"/>
        <v>3.6485300804145075E-2</v>
      </c>
      <c r="AB141" s="13">
        <f t="shared" si="241"/>
        <v>9.4458923561064959E-3</v>
      </c>
      <c r="AC141" s="13">
        <f t="shared" si="242"/>
        <v>7.6119977402249841E-5</v>
      </c>
      <c r="AD141" s="13">
        <f t="shared" si="243"/>
        <v>4.2166034680526785E-4</v>
      </c>
      <c r="AE141" s="13">
        <f t="shared" si="244"/>
        <v>6.0834444163406214E-4</v>
      </c>
      <c r="AF141" s="13">
        <f t="shared" si="245"/>
        <v>4.388401262663328E-4</v>
      </c>
      <c r="AG141" s="13">
        <f t="shared" si="246"/>
        <v>2.1104344100869764E-4</v>
      </c>
      <c r="AH141" s="13">
        <f t="shared" si="247"/>
        <v>2.5414973774811667E-2</v>
      </c>
      <c r="AI141" s="13">
        <f t="shared" si="248"/>
        <v>1.3159661629149388E-2</v>
      </c>
      <c r="AJ141" s="13">
        <f t="shared" si="249"/>
        <v>3.4069815638633292E-3</v>
      </c>
      <c r="AK141" s="13">
        <f t="shared" si="250"/>
        <v>5.8803555408513454E-4</v>
      </c>
      <c r="AL141" s="13">
        <f t="shared" si="251"/>
        <v>2.2745761514714549E-6</v>
      </c>
      <c r="AM141" s="13">
        <f t="shared" si="252"/>
        <v>4.3666442747908978E-5</v>
      </c>
      <c r="AN141" s="13">
        <f t="shared" si="253"/>
        <v>6.2999136468220917E-5</v>
      </c>
      <c r="AO141" s="13">
        <f t="shared" si="254"/>
        <v>4.5445552075931102E-5</v>
      </c>
      <c r="AP141" s="13">
        <f t="shared" si="255"/>
        <v>2.1855307011792436E-5</v>
      </c>
      <c r="AQ141" s="13">
        <f t="shared" si="256"/>
        <v>7.8828579931480105E-6</v>
      </c>
      <c r="AR141" s="13">
        <f t="shared" si="257"/>
        <v>7.3334180685111381E-3</v>
      </c>
      <c r="AS141" s="13">
        <f t="shared" si="258"/>
        <v>3.7971827640578392E-3</v>
      </c>
      <c r="AT141" s="13">
        <f t="shared" si="259"/>
        <v>9.8307479601972628E-4</v>
      </c>
      <c r="AU141" s="13">
        <f t="shared" si="260"/>
        <v>1.6967597902968289E-4</v>
      </c>
      <c r="AV141" s="13">
        <f t="shared" si="261"/>
        <v>2.1964201993769525E-5</v>
      </c>
      <c r="AW141" s="13">
        <f t="shared" si="262"/>
        <v>4.7199763209760853E-8</v>
      </c>
      <c r="AX141" s="13">
        <f t="shared" si="263"/>
        <v>3.7683533613074017E-6</v>
      </c>
      <c r="AY141" s="13">
        <f t="shared" si="264"/>
        <v>5.4367379784068243E-6</v>
      </c>
      <c r="AZ141" s="13">
        <f t="shared" si="265"/>
        <v>3.9218880253305332E-6</v>
      </c>
      <c r="BA141" s="13">
        <f t="shared" si="266"/>
        <v>1.8860826405246187E-6</v>
      </c>
      <c r="BB141" s="13">
        <f t="shared" si="267"/>
        <v>6.8027969639479518E-7</v>
      </c>
      <c r="BC141" s="13">
        <f t="shared" si="268"/>
        <v>1.962927627384432E-7</v>
      </c>
      <c r="BD141" s="13">
        <f t="shared" si="269"/>
        <v>1.7633640258715364E-3</v>
      </c>
      <c r="BE141" s="13">
        <f t="shared" si="270"/>
        <v>9.130551978960682E-4</v>
      </c>
      <c r="BF141" s="13">
        <f t="shared" si="271"/>
        <v>2.3638618633863465E-4</v>
      </c>
      <c r="BG141" s="13">
        <f t="shared" si="272"/>
        <v>4.0799599133753054E-5</v>
      </c>
      <c r="BH141" s="13">
        <f t="shared" si="273"/>
        <v>5.2814231086994827E-6</v>
      </c>
      <c r="BI141" s="13">
        <f t="shared" si="274"/>
        <v>5.4693537476507213E-7</v>
      </c>
      <c r="BJ141" s="14">
        <f t="shared" si="275"/>
        <v>0.13222248790228694</v>
      </c>
      <c r="BK141" s="14">
        <f t="shared" si="276"/>
        <v>0.2673108539791817</v>
      </c>
      <c r="BL141" s="14">
        <f t="shared" si="277"/>
        <v>0.52926698105114378</v>
      </c>
      <c r="BM141" s="14">
        <f t="shared" si="278"/>
        <v>0.31189912508609269</v>
      </c>
      <c r="BN141" s="14">
        <f t="shared" si="279"/>
        <v>0.6873590914256682</v>
      </c>
    </row>
    <row r="142" spans="1:66" x14ac:dyDescent="0.25">
      <c r="A142" t="s">
        <v>145</v>
      </c>
      <c r="B142" t="s">
        <v>388</v>
      </c>
      <c r="C142" t="s">
        <v>423</v>
      </c>
      <c r="D142" s="11">
        <v>44201</v>
      </c>
      <c r="E142" s="10">
        <f>VLOOKUP(A142,home!$A$2:$E$405,3,FALSE)</f>
        <v>1.4166666666666701</v>
      </c>
      <c r="F142" s="10">
        <f>VLOOKUP(B142,home!$B$2:$E$405,3,FALSE)</f>
        <v>1.19</v>
      </c>
      <c r="G142" s="10">
        <f>VLOOKUP(C142,away!$B$2:$E$405,4,FALSE)</f>
        <v>0.56000000000000005</v>
      </c>
      <c r="H142" s="10">
        <f>VLOOKUP(A142,away!$A$2:$E$405,3,FALSE)</f>
        <v>1.22619047619048</v>
      </c>
      <c r="I142" s="10">
        <f>VLOOKUP(C142,away!$B$2:$E$405,3,FALSE)</f>
        <v>1.31</v>
      </c>
      <c r="J142" s="10">
        <f>VLOOKUP(B142,home!$B$2:$E$405,4,FALSE)</f>
        <v>1.1599999999999999</v>
      </c>
      <c r="K142" s="12">
        <f t="shared" si="224"/>
        <v>0.94406666666666894</v>
      </c>
      <c r="L142" s="12">
        <f t="shared" si="225"/>
        <v>1.8633190476190533</v>
      </c>
      <c r="M142" s="13">
        <f t="shared" si="226"/>
        <v>6.0362591358516987E-2</v>
      </c>
      <c r="N142" s="13">
        <f t="shared" si="227"/>
        <v>5.6986310415197396E-2</v>
      </c>
      <c r="O142" s="13">
        <f t="shared" si="228"/>
        <v>0.11247476624196995</v>
      </c>
      <c r="P142" s="13">
        <f t="shared" si="229"/>
        <v>0.10618367765016934</v>
      </c>
      <c r="Q142" s="13">
        <f t="shared" si="230"/>
        <v>2.6899438059653741E-2</v>
      </c>
      <c r="R142" s="13">
        <f t="shared" si="231"/>
        <v>0.10478818715758159</v>
      </c>
      <c r="S142" s="13">
        <f t="shared" si="232"/>
        <v>4.6696857878203955E-2</v>
      </c>
      <c r="T142" s="13">
        <f t="shared" si="233"/>
        <v>5.0122235306801724E-2</v>
      </c>
      <c r="U142" s="13">
        <f t="shared" si="234"/>
        <v>9.8927034555901086E-2</v>
      </c>
      <c r="V142" s="13">
        <f t="shared" si="235"/>
        <v>9.1271468206099247E-3</v>
      </c>
      <c r="W142" s="13">
        <f t="shared" si="236"/>
        <v>8.4649542747279455E-3</v>
      </c>
      <c r="X142" s="13">
        <f t="shared" si="237"/>
        <v>1.5772910537324908E-2</v>
      </c>
      <c r="Y142" s="13">
        <f t="shared" si="238"/>
        <v>1.4694982320294396E-2</v>
      </c>
      <c r="Z142" s="13">
        <f t="shared" si="239"/>
        <v>6.508460836539734E-2</v>
      </c>
      <c r="AA142" s="13">
        <f t="shared" si="240"/>
        <v>6.144420927082625E-2</v>
      </c>
      <c r="AB142" s="13">
        <f t="shared" si="241"/>
        <v>2.9003714916139088E-2</v>
      </c>
      <c r="AC142" s="13">
        <f t="shared" si="242"/>
        <v>1.0034712663647388E-3</v>
      </c>
      <c r="AD142" s="13">
        <f t="shared" si="243"/>
        <v>1.9978702914070453E-3</v>
      </c>
      <c r="AE142" s="13">
        <f t="shared" si="244"/>
        <v>3.7226697686509758E-3</v>
      </c>
      <c r="AF142" s="13">
        <f t="shared" si="245"/>
        <v>3.4682607439614904E-3</v>
      </c>
      <c r="AG142" s="13">
        <f t="shared" si="246"/>
        <v>2.1541587687776242E-3</v>
      </c>
      <c r="AH142" s="13">
        <f t="shared" si="247"/>
        <v>3.0318347618517809E-2</v>
      </c>
      <c r="AI142" s="13">
        <f t="shared" si="248"/>
        <v>2.8622541375055443E-2</v>
      </c>
      <c r="AJ142" s="13">
        <f t="shared" si="249"/>
        <v>1.3510793613738704E-2</v>
      </c>
      <c r="AK142" s="13">
        <f t="shared" si="250"/>
        <v>4.2516966303145385E-3</v>
      </c>
      <c r="AL142" s="13">
        <f t="shared" si="251"/>
        <v>7.0608147914674635E-5</v>
      </c>
      <c r="AM142" s="13">
        <f t="shared" si="252"/>
        <v>3.7722454928820331E-4</v>
      </c>
      <c r="AN142" s="13">
        <f t="shared" si="253"/>
        <v>7.0288968791822146E-4</v>
      </c>
      <c r="AO142" s="13">
        <f t="shared" si="254"/>
        <v>6.5485387193651729E-4</v>
      </c>
      <c r="AP142" s="13">
        <f t="shared" si="255"/>
        <v>4.0673389766213359E-4</v>
      </c>
      <c r="AQ142" s="13">
        <f t="shared" si="256"/>
        <v>1.8946875470654808E-4</v>
      </c>
      <c r="AR142" s="13">
        <f t="shared" si="257"/>
        <v>1.1298550921984001E-2</v>
      </c>
      <c r="AS142" s="13">
        <f t="shared" si="258"/>
        <v>1.0666585307081053E-2</v>
      </c>
      <c r="AT142" s="13">
        <f t="shared" si="259"/>
        <v>5.0349838177858389E-3</v>
      </c>
      <c r="AU142" s="13">
        <f t="shared" si="260"/>
        <v>1.584453463192565E-3</v>
      </c>
      <c r="AV142" s="13">
        <f t="shared" si="261"/>
        <v>3.7395742487116609E-4</v>
      </c>
      <c r="AW142" s="13">
        <f t="shared" si="262"/>
        <v>3.4501835992340872E-6</v>
      </c>
      <c r="AX142" s="13">
        <f t="shared" si="263"/>
        <v>5.9354187138558421E-5</v>
      </c>
      <c r="AY142" s="13">
        <f t="shared" si="264"/>
        <v>1.1059578745122172E-4</v>
      </c>
      <c r="AZ142" s="13">
        <f t="shared" si="265"/>
        <v>1.030376186721449E-4</v>
      </c>
      <c r="BA142" s="13">
        <f t="shared" si="266"/>
        <v>6.3997319164372059E-5</v>
      </c>
      <c r="BB142" s="13">
        <f t="shared" si="267"/>
        <v>2.9811855948882586E-5</v>
      </c>
      <c r="BC142" s="13">
        <f t="shared" si="268"/>
        <v>1.1109799806885663E-5</v>
      </c>
      <c r="BD142" s="13">
        <f t="shared" si="269"/>
        <v>3.5088008572377654E-3</v>
      </c>
      <c r="BE142" s="13">
        <f t="shared" si="270"/>
        <v>3.3125419292896071E-3</v>
      </c>
      <c r="BF142" s="13">
        <f t="shared" si="271"/>
        <v>1.563630208689008E-3</v>
      </c>
      <c r="BG142" s="13">
        <f t="shared" si="272"/>
        <v>4.9205705300544656E-4</v>
      </c>
      <c r="BH142" s="13">
        <f t="shared" si="273"/>
        <v>1.1613366546016909E-4</v>
      </c>
      <c r="BI142" s="13">
        <f t="shared" si="274"/>
        <v>2.1927584487752785E-5</v>
      </c>
      <c r="BJ142" s="14">
        <f t="shared" si="275"/>
        <v>0.18699286781649094</v>
      </c>
      <c r="BK142" s="14">
        <f t="shared" si="276"/>
        <v>0.22355494890923086</v>
      </c>
      <c r="BL142" s="14">
        <f t="shared" si="277"/>
        <v>0.52131491361312887</v>
      </c>
      <c r="BM142" s="14">
        <f t="shared" si="278"/>
        <v>0.52914522221730698</v>
      </c>
      <c r="BN142" s="14">
        <f t="shared" si="279"/>
        <v>0.46769497088308898</v>
      </c>
    </row>
    <row r="143" spans="1:66" x14ac:dyDescent="0.25">
      <c r="A143" t="s">
        <v>145</v>
      </c>
      <c r="B143" t="s">
        <v>391</v>
      </c>
      <c r="C143" t="s">
        <v>146</v>
      </c>
      <c r="D143" s="11">
        <v>44201</v>
      </c>
      <c r="E143" s="10">
        <f>VLOOKUP(A143,home!$A$2:$E$405,3,FALSE)</f>
        <v>1.4166666666666701</v>
      </c>
      <c r="F143" s="10">
        <f>VLOOKUP(B143,home!$B$2:$E$405,3,FALSE)</f>
        <v>0.88</v>
      </c>
      <c r="G143" s="10">
        <f>VLOOKUP(C143,away!$B$2:$E$405,4,FALSE)</f>
        <v>0.87</v>
      </c>
      <c r="H143" s="10">
        <f>VLOOKUP(A143,away!$A$2:$E$405,3,FALSE)</f>
        <v>1.22619047619048</v>
      </c>
      <c r="I143" s="10">
        <f>VLOOKUP(C143,away!$B$2:$E$405,3,FALSE)</f>
        <v>1</v>
      </c>
      <c r="J143" s="10">
        <f>VLOOKUP(B143,home!$B$2:$E$405,4,FALSE)</f>
        <v>1.39</v>
      </c>
      <c r="K143" s="12">
        <f t="shared" si="224"/>
        <v>1.0846000000000027</v>
      </c>
      <c r="L143" s="12">
        <f t="shared" si="225"/>
        <v>1.7044047619047671</v>
      </c>
      <c r="M143" s="13">
        <f t="shared" si="226"/>
        <v>6.1482373075858833E-2</v>
      </c>
      <c r="N143" s="13">
        <f t="shared" si="227"/>
        <v>6.6683781838076647E-2</v>
      </c>
      <c r="O143" s="13">
        <f t="shared" si="228"/>
        <v>0.10479084944369924</v>
      </c>
      <c r="P143" s="13">
        <f t="shared" si="229"/>
        <v>0.11365615530663646</v>
      </c>
      <c r="Q143" s="13">
        <f t="shared" si="230"/>
        <v>3.6162614890789049E-2</v>
      </c>
      <c r="R143" s="13">
        <f t="shared" si="231"/>
        <v>8.9303011397943263E-2</v>
      </c>
      <c r="S143" s="13">
        <f t="shared" si="232"/>
        <v>5.2526118433766332E-2</v>
      </c>
      <c r="T143" s="13">
        <f t="shared" si="233"/>
        <v>6.1635733022789102E-2</v>
      </c>
      <c r="U143" s="13">
        <f t="shared" si="234"/>
        <v>9.6858046162209485E-2</v>
      </c>
      <c r="V143" s="13">
        <f t="shared" si="235"/>
        <v>1.0788849579875274E-2</v>
      </c>
      <c r="W143" s="13">
        <f t="shared" si="236"/>
        <v>1.3073990703516636E-2</v>
      </c>
      <c r="X143" s="13">
        <f t="shared" si="237"/>
        <v>2.2283372012172412E-2</v>
      </c>
      <c r="Y143" s="13">
        <f t="shared" si="238"/>
        <v>1.8989942684421036E-2</v>
      </c>
      <c r="Z143" s="13">
        <f t="shared" si="239"/>
        <v>5.0736159293030075E-2</v>
      </c>
      <c r="AA143" s="13">
        <f t="shared" si="240"/>
        <v>5.5028438369220549E-2</v>
      </c>
      <c r="AB143" s="13">
        <f t="shared" si="241"/>
        <v>2.9841922127628377E-2</v>
      </c>
      <c r="AC143" s="13">
        <f t="shared" si="242"/>
        <v>1.2465149583577566E-3</v>
      </c>
      <c r="AD143" s="13">
        <f t="shared" si="243"/>
        <v>3.5450125792585436E-3</v>
      </c>
      <c r="AE143" s="13">
        <f t="shared" si="244"/>
        <v>6.0421363211005628E-3</v>
      </c>
      <c r="AF143" s="13">
        <f t="shared" si="245"/>
        <v>5.149122958880775E-3</v>
      </c>
      <c r="AG143" s="13">
        <f t="shared" si="246"/>
        <v>2.9253965635831869E-3</v>
      </c>
      <c r="AH143" s="13">
        <f t="shared" si="247"/>
        <v>2.161873787494982E-2</v>
      </c>
      <c r="AI143" s="13">
        <f t="shared" si="248"/>
        <v>2.344768309917063E-2</v>
      </c>
      <c r="AJ143" s="13">
        <f t="shared" si="249"/>
        <v>1.2715678544680264E-2</v>
      </c>
      <c r="AK143" s="13">
        <f t="shared" si="250"/>
        <v>4.5971416498534166E-3</v>
      </c>
      <c r="AL143" s="13">
        <f t="shared" si="251"/>
        <v>9.2172172680682183E-5</v>
      </c>
      <c r="AM143" s="13">
        <f t="shared" si="252"/>
        <v>7.6898412869276533E-4</v>
      </c>
      <c r="AN143" s="13">
        <f t="shared" si="253"/>
        <v>1.3106602107731376E-3</v>
      </c>
      <c r="AO143" s="13">
        <f t="shared" si="254"/>
        <v>1.1169477522404209E-3</v>
      </c>
      <c r="AP143" s="13">
        <f t="shared" si="255"/>
        <v>6.3457702257246657E-4</v>
      </c>
      <c r="AQ143" s="13">
        <f t="shared" si="256"/>
        <v>2.7039402476696531E-4</v>
      </c>
      <c r="AR143" s="13">
        <f t="shared" si="257"/>
        <v>7.3694159560870791E-3</v>
      </c>
      <c r="AS143" s="13">
        <f t="shared" si="258"/>
        <v>7.9928685459720646E-3</v>
      </c>
      <c r="AT143" s="13">
        <f t="shared" si="259"/>
        <v>4.3345326124806611E-3</v>
      </c>
      <c r="AU143" s="13">
        <f t="shared" si="260"/>
        <v>1.567078023832179E-3</v>
      </c>
      <c r="AV143" s="13">
        <f t="shared" si="261"/>
        <v>4.2491320616209631E-4</v>
      </c>
      <c r="AW143" s="13">
        <f t="shared" si="262"/>
        <v>4.7330344224660045E-6</v>
      </c>
      <c r="AX143" s="13">
        <f t="shared" si="263"/>
        <v>1.3900669766336252E-4</v>
      </c>
      <c r="AY143" s="13">
        <f t="shared" si="264"/>
        <v>2.3692367743409138E-4</v>
      </c>
      <c r="AZ143" s="13">
        <f t="shared" si="265"/>
        <v>2.0190692201332719E-4</v>
      </c>
      <c r="BA143" s="13">
        <f t="shared" si="266"/>
        <v>1.1471037311368314E-4</v>
      </c>
      <c r="BB143" s="13">
        <f t="shared" si="267"/>
        <v>4.8878226543708538E-5</v>
      </c>
      <c r="BC143" s="13">
        <f t="shared" si="268"/>
        <v>1.666165641491135E-5</v>
      </c>
      <c r="BD143" s="13">
        <f t="shared" si="269"/>
        <v>2.0934112746686323E-3</v>
      </c>
      <c r="BE143" s="13">
        <f t="shared" si="270"/>
        <v>2.2705138685056039E-3</v>
      </c>
      <c r="BF143" s="13">
        <f t="shared" si="271"/>
        <v>1.2312996708905919E-3</v>
      </c>
      <c r="BG143" s="13">
        <f t="shared" si="272"/>
        <v>4.4515587434931314E-4</v>
      </c>
      <c r="BH143" s="13">
        <f t="shared" si="273"/>
        <v>1.2070401532981653E-4</v>
      </c>
      <c r="BI143" s="13">
        <f t="shared" si="274"/>
        <v>2.6183115005343871E-5</v>
      </c>
      <c r="BJ143" s="14">
        <f t="shared" si="275"/>
        <v>0.24135075426681682</v>
      </c>
      <c r="BK143" s="14">
        <f t="shared" si="276"/>
        <v>0.24002910720460943</v>
      </c>
      <c r="BL143" s="14">
        <f t="shared" si="277"/>
        <v>0.46607758483263845</v>
      </c>
      <c r="BM143" s="14">
        <f t="shared" si="278"/>
        <v>0.52588262900107974</v>
      </c>
      <c r="BN143" s="14">
        <f t="shared" si="279"/>
        <v>0.47207878595300351</v>
      </c>
    </row>
    <row r="144" spans="1:66" x14ac:dyDescent="0.25">
      <c r="A144" t="s">
        <v>145</v>
      </c>
      <c r="B144" t="s">
        <v>425</v>
      </c>
      <c r="C144" t="s">
        <v>347</v>
      </c>
      <c r="D144" s="11">
        <v>44201</v>
      </c>
      <c r="E144" s="10">
        <f>VLOOKUP(A144,home!$A$2:$E$405,3,FALSE)</f>
        <v>1.4166666666666701</v>
      </c>
      <c r="F144" s="10">
        <f>VLOOKUP(B144,home!$B$2:$E$405,3,FALSE)</f>
        <v>1.37</v>
      </c>
      <c r="G144" s="10">
        <f>VLOOKUP(C144,away!$B$2:$E$405,4,FALSE)</f>
        <v>0.97</v>
      </c>
      <c r="H144" s="10">
        <f>VLOOKUP(A144,away!$A$2:$E$405,3,FALSE)</f>
        <v>1.22619047619048</v>
      </c>
      <c r="I144" s="10">
        <f>VLOOKUP(C144,away!$B$2:$E$405,3,FALSE)</f>
        <v>1.01</v>
      </c>
      <c r="J144" s="10">
        <f>VLOOKUP(B144,home!$B$2:$E$405,4,FALSE)</f>
        <v>0.63</v>
      </c>
      <c r="K144" s="12">
        <f t="shared" si="224"/>
        <v>1.8826083333333379</v>
      </c>
      <c r="L144" s="12">
        <f t="shared" si="225"/>
        <v>0.7802250000000025</v>
      </c>
      <c r="M144" s="13">
        <f t="shared" si="226"/>
        <v>6.9750315615789774E-2</v>
      </c>
      <c r="N144" s="13">
        <f t="shared" si="227"/>
        <v>0.13131252543091626</v>
      </c>
      <c r="O144" s="13">
        <f t="shared" si="228"/>
        <v>5.4420940001329743E-2</v>
      </c>
      <c r="P144" s="13">
        <f t="shared" si="229"/>
        <v>0.10245331515433698</v>
      </c>
      <c r="Q144" s="13">
        <f t="shared" si="230"/>
        <v>0.12360502732364442</v>
      </c>
      <c r="R144" s="13">
        <f t="shared" si="231"/>
        <v>2.1230288956268814E-2</v>
      </c>
      <c r="S144" s="13">
        <f t="shared" si="232"/>
        <v>3.762234512290042E-2</v>
      </c>
      <c r="T144" s="13">
        <f t="shared" si="233"/>
        <v>9.6439732443590775E-2</v>
      </c>
      <c r="U144" s="13">
        <f t="shared" si="234"/>
        <v>3.9968318908146408E-2</v>
      </c>
      <c r="V144" s="13">
        <f t="shared" si="235"/>
        <v>6.1402095423305353E-3</v>
      </c>
      <c r="W144" s="13">
        <f t="shared" si="236"/>
        <v>7.7566618160462647E-2</v>
      </c>
      <c r="X144" s="13">
        <f t="shared" si="237"/>
        <v>6.0519414654247157E-2</v>
      </c>
      <c r="Y144" s="13">
        <f t="shared" si="238"/>
        <v>2.3609380149305068E-2</v>
      </c>
      <c r="Z144" s="13">
        <f t="shared" si="239"/>
        <v>5.5214674003016299E-3</v>
      </c>
      <c r="AA144" s="13">
        <f t="shared" si="240"/>
        <v>1.039476054003621E-2</v>
      </c>
      <c r="AB144" s="13">
        <f t="shared" si="241"/>
        <v>9.7846314078383588E-3</v>
      </c>
      <c r="AC144" s="13">
        <f t="shared" si="242"/>
        <v>5.6369352758495585E-4</v>
      </c>
      <c r="AD144" s="13">
        <f t="shared" si="243"/>
        <v>3.6506890434342978E-2</v>
      </c>
      <c r="AE144" s="13">
        <f t="shared" si="244"/>
        <v>2.8483588589135342E-2</v>
      </c>
      <c r="AF144" s="13">
        <f t="shared" si="245"/>
        <v>1.1111803953479096E-2</v>
      </c>
      <c r="AG144" s="13">
        <f t="shared" si="246"/>
        <v>2.8899024132010851E-3</v>
      </c>
      <c r="AH144" s="13">
        <f t="shared" si="247"/>
        <v>1.076996725600088E-3</v>
      </c>
      <c r="AI144" s="13">
        <f t="shared" si="248"/>
        <v>2.0275630105874441E-3</v>
      </c>
      <c r="AJ144" s="13">
        <f t="shared" si="249"/>
        <v>1.9085535100451768E-3</v>
      </c>
      <c r="AK144" s="13">
        <f t="shared" si="250"/>
        <v>1.1976862475412142E-3</v>
      </c>
      <c r="AL144" s="13">
        <f t="shared" si="251"/>
        <v>3.3119431860490544E-5</v>
      </c>
      <c r="AM144" s="13">
        <f t="shared" si="252"/>
        <v>1.3745635231156249E-2</v>
      </c>
      <c r="AN144" s="13">
        <f t="shared" si="253"/>
        <v>1.072468824822892E-2</v>
      </c>
      <c r="AO144" s="13">
        <f t="shared" si="254"/>
        <v>4.1838349442372171E-3</v>
      </c>
      <c r="AP144" s="13">
        <f t="shared" si="255"/>
        <v>1.0881108731224979E-3</v>
      </c>
      <c r="AQ144" s="13">
        <f t="shared" si="256"/>
        <v>2.1224282649550086E-4</v>
      </c>
      <c r="AR144" s="13">
        <f t="shared" si="257"/>
        <v>1.6805995404626633E-4</v>
      </c>
      <c r="AS144" s="13">
        <f t="shared" si="258"/>
        <v>3.1639106998711882E-4</v>
      </c>
      <c r="AT144" s="13">
        <f t="shared" si="259"/>
        <v>2.9782023247500064E-4</v>
      </c>
      <c r="AU144" s="13">
        <f t="shared" si="260"/>
        <v>1.868929504975694E-4</v>
      </c>
      <c r="AV144" s="13">
        <f t="shared" si="261"/>
        <v>8.7961556511994738E-5</v>
      </c>
      <c r="AW144" s="13">
        <f t="shared" si="262"/>
        <v>1.3513262589163146E-6</v>
      </c>
      <c r="AX144" s="13">
        <f t="shared" si="263"/>
        <v>4.3129412388558455E-3</v>
      </c>
      <c r="AY144" s="13">
        <f t="shared" si="264"/>
        <v>3.3650645780863133E-3</v>
      </c>
      <c r="AZ144" s="13">
        <f t="shared" si="265"/>
        <v>1.3127537552187008E-3</v>
      </c>
      <c r="BA144" s="13">
        <f t="shared" si="266"/>
        <v>3.4141443288850473E-4</v>
      </c>
      <c r="BB144" s="13">
        <f t="shared" si="267"/>
        <v>6.6595018975108602E-5</v>
      </c>
      <c r="BC144" s="13">
        <f t="shared" si="268"/>
        <v>1.0391819735970858E-5</v>
      </c>
      <c r="BD144" s="13">
        <f t="shared" si="269"/>
        <v>2.1854096274291424E-5</v>
      </c>
      <c r="BE144" s="13">
        <f t="shared" si="270"/>
        <v>4.1142703763450091E-5</v>
      </c>
      <c r="BF144" s="13">
        <f t="shared" si="271"/>
        <v>3.8727798480468015E-5</v>
      </c>
      <c r="BG144" s="13">
        <f t="shared" si="272"/>
        <v>2.4303092050327756E-5</v>
      </c>
      <c r="BH144" s="13">
        <f t="shared" si="273"/>
        <v>1.1438300904928551E-5</v>
      </c>
      <c r="BI144" s="13">
        <f t="shared" si="274"/>
        <v>4.3067681205585526E-6</v>
      </c>
      <c r="BJ144" s="14">
        <f t="shared" si="275"/>
        <v>0.63140855651932548</v>
      </c>
      <c r="BK144" s="14">
        <f t="shared" si="276"/>
        <v>0.21992806297288942</v>
      </c>
      <c r="BL144" s="14">
        <f t="shared" si="277"/>
        <v>0.14320863783050541</v>
      </c>
      <c r="BM144" s="14">
        <f t="shared" si="278"/>
        <v>0.49393059898890868</v>
      </c>
      <c r="BN144" s="14">
        <f t="shared" si="279"/>
        <v>0.50277241248228599</v>
      </c>
    </row>
    <row r="145" spans="1:66" x14ac:dyDescent="0.25">
      <c r="A145" t="s">
        <v>145</v>
      </c>
      <c r="B145" t="s">
        <v>427</v>
      </c>
      <c r="C145" t="s">
        <v>375</v>
      </c>
      <c r="D145" s="11">
        <v>44201</v>
      </c>
      <c r="E145" s="10">
        <f>VLOOKUP(A145,home!$A$2:$E$405,3,FALSE)</f>
        <v>1.4166666666666701</v>
      </c>
      <c r="F145" s="10">
        <f>VLOOKUP(B145,home!$B$2:$E$405,3,FALSE)</f>
        <v>1.2</v>
      </c>
      <c r="G145" s="10">
        <f>VLOOKUP(C145,away!$B$2:$E$405,4,FALSE)</f>
        <v>1</v>
      </c>
      <c r="H145" s="10">
        <f>VLOOKUP(A145,away!$A$2:$E$405,3,FALSE)</f>
        <v>1.22619047619048</v>
      </c>
      <c r="I145" s="10">
        <f>VLOOKUP(C145,away!$B$2:$E$405,3,FALSE)</f>
        <v>0.82</v>
      </c>
      <c r="J145" s="10">
        <f>VLOOKUP(B145,home!$B$2:$E$405,4,FALSE)</f>
        <v>0.73</v>
      </c>
      <c r="K145" s="12">
        <f t="shared" si="224"/>
        <v>1.700000000000004</v>
      </c>
      <c r="L145" s="12">
        <f t="shared" si="225"/>
        <v>0.73399761904762129</v>
      </c>
      <c r="M145" s="13">
        <f t="shared" si="226"/>
        <v>8.7685597383565267E-2</v>
      </c>
      <c r="N145" s="13">
        <f t="shared" si="227"/>
        <v>0.14906551555206132</v>
      </c>
      <c r="O145" s="13">
        <f t="shared" si="228"/>
        <v>6.4361019704305231E-2</v>
      </c>
      <c r="P145" s="13">
        <f t="shared" si="229"/>
        <v>0.10941373349731916</v>
      </c>
      <c r="Q145" s="13">
        <f t="shared" si="230"/>
        <v>0.12670568821925243</v>
      </c>
      <c r="R145" s="13">
        <f t="shared" si="231"/>
        <v>2.3620417611218535E-2</v>
      </c>
      <c r="S145" s="13">
        <f t="shared" si="232"/>
        <v>3.4131503448210955E-2</v>
      </c>
      <c r="T145" s="13">
        <f t="shared" si="233"/>
        <v>9.3001673472721508E-2</v>
      </c>
      <c r="U145" s="13">
        <f t="shared" si="234"/>
        <v>4.0154709939071609E-2</v>
      </c>
      <c r="V145" s="13">
        <f t="shared" si="235"/>
        <v>4.7321279834838196E-3</v>
      </c>
      <c r="W145" s="13">
        <f t="shared" si="236"/>
        <v>7.1799889990909874E-2</v>
      </c>
      <c r="X145" s="13">
        <f t="shared" si="237"/>
        <v>5.2700948301208979E-2</v>
      </c>
      <c r="Y145" s="13">
        <f t="shared" si="238"/>
        <v>1.9341185287319585E-2</v>
      </c>
      <c r="Z145" s="13">
        <f t="shared" si="239"/>
        <v>5.7791100958483029E-3</v>
      </c>
      <c r="AA145" s="13">
        <f t="shared" si="240"/>
        <v>9.8244871629421388E-3</v>
      </c>
      <c r="AB145" s="13">
        <f t="shared" si="241"/>
        <v>8.3508140885008384E-3</v>
      </c>
      <c r="AC145" s="13">
        <f t="shared" si="242"/>
        <v>3.6904563399623618E-4</v>
      </c>
      <c r="AD145" s="13">
        <f t="shared" si="243"/>
        <v>3.0514953246136768E-2</v>
      </c>
      <c r="AE145" s="13">
        <f t="shared" si="244"/>
        <v>2.2397903028013869E-2</v>
      </c>
      <c r="AF145" s="13">
        <f t="shared" si="245"/>
        <v>8.220003747110842E-3</v>
      </c>
      <c r="AG145" s="13">
        <f t="shared" si="246"/>
        <v>2.0111543929806279E-3</v>
      </c>
      <c r="AH145" s="13">
        <f t="shared" si="247"/>
        <v>1.060463262641681E-3</v>
      </c>
      <c r="AI145" s="13">
        <f t="shared" si="248"/>
        <v>1.802787546490862E-3</v>
      </c>
      <c r="AJ145" s="13">
        <f t="shared" si="249"/>
        <v>1.5323694145172365E-3</v>
      </c>
      <c r="AK145" s="13">
        <f t="shared" si="250"/>
        <v>8.6834266822643613E-4</v>
      </c>
      <c r="AL145" s="13">
        <f t="shared" si="251"/>
        <v>1.8419745933774748E-5</v>
      </c>
      <c r="AM145" s="13">
        <f t="shared" si="252"/>
        <v>1.0375084103686528E-2</v>
      </c>
      <c r="AN145" s="13">
        <f t="shared" si="253"/>
        <v>7.6152870295247343E-3</v>
      </c>
      <c r="AO145" s="13">
        <f t="shared" si="254"/>
        <v>2.7948012740176935E-3</v>
      </c>
      <c r="AP145" s="13">
        <f t="shared" si="255"/>
        <v>6.8379249361341535E-4</v>
      </c>
      <c r="AQ145" s="13">
        <f t="shared" si="256"/>
        <v>1.2547551555872063E-4</v>
      </c>
      <c r="AR145" s="13">
        <f t="shared" si="257"/>
        <v>1.5567550197329328E-4</v>
      </c>
      <c r="AS145" s="13">
        <f t="shared" si="258"/>
        <v>2.6464835335459925E-4</v>
      </c>
      <c r="AT145" s="13">
        <f t="shared" si="259"/>
        <v>2.2495110035140992E-4</v>
      </c>
      <c r="AU145" s="13">
        <f t="shared" si="260"/>
        <v>1.2747229019913258E-4</v>
      </c>
      <c r="AV145" s="13">
        <f t="shared" si="261"/>
        <v>5.4175723334631472E-5</v>
      </c>
      <c r="AW145" s="13">
        <f t="shared" si="262"/>
        <v>6.3844678944582658E-7</v>
      </c>
      <c r="AX145" s="13">
        <f t="shared" si="263"/>
        <v>2.9396071627111912E-3</v>
      </c>
      <c r="AY145" s="13">
        <f t="shared" si="264"/>
        <v>2.1576646583653476E-3</v>
      </c>
      <c r="AZ145" s="13">
        <f t="shared" si="265"/>
        <v>7.9186036097168204E-4</v>
      </c>
      <c r="BA145" s="13">
        <f t="shared" si="266"/>
        <v>1.9374120652380155E-4</v>
      </c>
      <c r="BB145" s="13">
        <f t="shared" si="267"/>
        <v>3.5551396074970943E-5</v>
      </c>
      <c r="BC145" s="13">
        <f t="shared" si="268"/>
        <v>5.2189280145695266E-6</v>
      </c>
      <c r="BD145" s="13">
        <f t="shared" si="269"/>
        <v>1.9044241298740079E-5</v>
      </c>
      <c r="BE145" s="13">
        <f t="shared" si="270"/>
        <v>3.2375210207858215E-5</v>
      </c>
      <c r="BF145" s="13">
        <f t="shared" si="271"/>
        <v>2.7518928676679549E-5</v>
      </c>
      <c r="BG145" s="13">
        <f t="shared" si="272"/>
        <v>1.5594059583451783E-5</v>
      </c>
      <c r="BH145" s="13">
        <f t="shared" si="273"/>
        <v>6.6274753229670225E-6</v>
      </c>
      <c r="BI145" s="13">
        <f t="shared" si="274"/>
        <v>2.2533416098087934E-6</v>
      </c>
      <c r="BJ145" s="14">
        <f t="shared" si="275"/>
        <v>0.60347699936677834</v>
      </c>
      <c r="BK145" s="14">
        <f t="shared" si="276"/>
        <v>0.23850809235087456</v>
      </c>
      <c r="BL145" s="14">
        <f t="shared" si="277"/>
        <v>0.1525057476238271</v>
      </c>
      <c r="BM145" s="14">
        <f t="shared" si="278"/>
        <v>0.43726095125803083</v>
      </c>
      <c r="BN145" s="14">
        <f t="shared" si="279"/>
        <v>0.56085197196772196</v>
      </c>
    </row>
    <row r="146" spans="1:66" x14ac:dyDescent="0.25">
      <c r="A146" t="s">
        <v>145</v>
      </c>
      <c r="B146" t="s">
        <v>432</v>
      </c>
      <c r="C146" t="s">
        <v>147</v>
      </c>
      <c r="D146" s="11">
        <v>44201</v>
      </c>
      <c r="E146" s="10">
        <f>VLOOKUP(A146,home!$A$2:$E$405,3,FALSE)</f>
        <v>1.4166666666666701</v>
      </c>
      <c r="F146" s="10">
        <f>VLOOKUP(B146,home!$B$2:$E$405,3,FALSE)</f>
        <v>1.22</v>
      </c>
      <c r="G146" s="10">
        <f>VLOOKUP(C146,away!$B$2:$E$405,4,FALSE)</f>
        <v>1.33</v>
      </c>
      <c r="H146" s="10">
        <f>VLOOKUP(A146,away!$A$2:$E$405,3,FALSE)</f>
        <v>1.22619047619048</v>
      </c>
      <c r="I146" s="10">
        <f>VLOOKUP(C146,away!$B$2:$E$405,3,FALSE)</f>
        <v>0.94</v>
      </c>
      <c r="J146" s="10">
        <f>VLOOKUP(B146,home!$B$2:$E$405,4,FALSE)</f>
        <v>1.86</v>
      </c>
      <c r="K146" s="12">
        <f t="shared" si="224"/>
        <v>2.2986833333333392</v>
      </c>
      <c r="L146" s="12">
        <f t="shared" si="225"/>
        <v>2.1438714285714355</v>
      </c>
      <c r="M146" s="13">
        <f t="shared" si="226"/>
        <v>1.1765841167544635E-2</v>
      </c>
      <c r="N146" s="13">
        <f t="shared" si="227"/>
        <v>2.7045942994482125E-2</v>
      </c>
      <c r="O146" s="13">
        <f t="shared" si="228"/>
        <v>2.5224450712208524E-2</v>
      </c>
      <c r="P146" s="13">
        <f t="shared" si="229"/>
        <v>5.7983024444641998E-2</v>
      </c>
      <c r="Q146" s="13">
        <f t="shared" si="230"/>
        <v>3.108502919784983E-2</v>
      </c>
      <c r="R146" s="13">
        <f t="shared" si="231"/>
        <v>2.703898959165613E-2</v>
      </c>
      <c r="S146" s="13">
        <f t="shared" si="232"/>
        <v>7.1436267833997161E-2</v>
      </c>
      <c r="T146" s="13">
        <f t="shared" si="233"/>
        <v>6.6642305953579103E-2</v>
      </c>
      <c r="U146" s="13">
        <f t="shared" si="234"/>
        <v>6.2154074724513564E-2</v>
      </c>
      <c r="V146" s="13">
        <f t="shared" si="235"/>
        <v>3.9115972387728265E-2</v>
      </c>
      <c r="W146" s="13">
        <f t="shared" si="236"/>
        <v>2.3818212844425875E-2</v>
      </c>
      <c r="X146" s="13">
        <f t="shared" si="237"/>
        <v>5.1063185996797815E-2</v>
      </c>
      <c r="Y146" s="13">
        <f t="shared" si="238"/>
        <v>5.4736452755181943E-2</v>
      </c>
      <c r="Z146" s="13">
        <f t="shared" si="239"/>
        <v>1.9322705747664003E-2</v>
      </c>
      <c r="AA146" s="13">
        <f t="shared" si="240"/>
        <v>4.4416781657059548E-2</v>
      </c>
      <c r="AB146" s="13">
        <f t="shared" si="241"/>
        <v>5.1050057857694398E-2</v>
      </c>
      <c r="AC146" s="13">
        <f t="shared" si="242"/>
        <v>1.2047918795374268E-2</v>
      </c>
      <c r="AD146" s="13">
        <f t="shared" si="243"/>
        <v>1.3687632223816954E-2</v>
      </c>
      <c r="AE146" s="13">
        <f t="shared" si="244"/>
        <v>2.9344523649434868E-2</v>
      </c>
      <c r="AF146" s="13">
        <f t="shared" si="245"/>
        <v>3.1455442918531105E-2</v>
      </c>
      <c r="AG146" s="13">
        <f t="shared" si="246"/>
        <v>2.2478808448699511E-2</v>
      </c>
      <c r="AH146" s="13">
        <f t="shared" si="247"/>
        <v>1.0356349193777478E-2</v>
      </c>
      <c r="AI146" s="13">
        <f t="shared" si="248"/>
        <v>2.3805967285916444E-2</v>
      </c>
      <c r="AJ146" s="13">
        <f t="shared" si="249"/>
        <v>2.7361190117007429E-2</v>
      </c>
      <c r="AK146" s="13">
        <f t="shared" si="250"/>
        <v>2.0964903900709951E-2</v>
      </c>
      <c r="AL146" s="13">
        <f t="shared" si="251"/>
        <v>2.3749250396009917E-3</v>
      </c>
      <c r="AM146" s="13">
        <f t="shared" si="252"/>
        <v>6.2927064131368749E-3</v>
      </c>
      <c r="AN146" s="13">
        <f t="shared" si="253"/>
        <v>1.3490753487512384E-2</v>
      </c>
      <c r="AO146" s="13">
        <f t="shared" si="254"/>
        <v>1.4461220475889129E-2</v>
      </c>
      <c r="AP146" s="13">
        <f t="shared" si="255"/>
        <v>1.033433246684364E-2</v>
      </c>
      <c r="AQ146" s="13">
        <f t="shared" si="256"/>
        <v>5.5388700272560598E-3</v>
      </c>
      <c r="AR146" s="13">
        <f t="shared" si="257"/>
        <v>4.4405362281696717E-3</v>
      </c>
      <c r="AS146" s="13">
        <f t="shared" si="258"/>
        <v>1.0207386618756512E-2</v>
      </c>
      <c r="AT146" s="13">
        <f t="shared" si="259"/>
        <v>1.1731774748712676E-2</v>
      </c>
      <c r="AU146" s="13">
        <f t="shared" si="260"/>
        <v>8.9892116950955839E-3</v>
      </c>
      <c r="AV146" s="13">
        <f t="shared" si="261"/>
        <v>5.165837775830337E-3</v>
      </c>
      <c r="AW146" s="13">
        <f t="shared" si="262"/>
        <v>3.2510622786114426E-4</v>
      </c>
      <c r="AX146" s="13">
        <f t="shared" si="263"/>
        <v>2.4108232255729252E-3</v>
      </c>
      <c r="AY146" s="13">
        <f t="shared" si="264"/>
        <v>5.1684950326422235E-3</v>
      </c>
      <c r="AZ146" s="13">
        <f t="shared" si="265"/>
        <v>5.5402944145975267E-3</v>
      </c>
      <c r="BA146" s="13">
        <f t="shared" si="266"/>
        <v>3.9592263004431822E-3</v>
      </c>
      <c r="BB146" s="13">
        <f t="shared" si="267"/>
        <v>2.1220180361921806E-3</v>
      </c>
      <c r="BC146" s="13">
        <f t="shared" si="268"/>
        <v>9.0986676774113678E-4</v>
      </c>
      <c r="BD146" s="13">
        <f t="shared" si="269"/>
        <v>1.5866564578515549E-3</v>
      </c>
      <c r="BE146" s="13">
        <f t="shared" si="270"/>
        <v>3.6472207553890803E-3</v>
      </c>
      <c r="BF146" s="13">
        <f t="shared" si="271"/>
        <v>4.1919027817001568E-3</v>
      </c>
      <c r="BG146" s="13">
        <f t="shared" si="272"/>
        <v>3.2119523530826045E-3</v>
      </c>
      <c r="BH146" s="13">
        <f t="shared" si="273"/>
        <v>1.8458153353729458E-3</v>
      </c>
      <c r="BI146" s="13">
        <f t="shared" si="274"/>
        <v>8.4858898956657533E-4</v>
      </c>
      <c r="BJ146" s="14">
        <f t="shared" si="275"/>
        <v>0.42158614363062635</v>
      </c>
      <c r="BK146" s="14">
        <f t="shared" si="276"/>
        <v>0.1998924447015295</v>
      </c>
      <c r="BL146" s="14">
        <f t="shared" si="277"/>
        <v>0.34823964878007113</v>
      </c>
      <c r="BM146" s="14">
        <f t="shared" si="278"/>
        <v>0.80405427594672696</v>
      </c>
      <c r="BN146" s="14">
        <f t="shared" si="279"/>
        <v>0.18014327810838324</v>
      </c>
    </row>
    <row r="147" spans="1:66" x14ac:dyDescent="0.25">
      <c r="A147" t="s">
        <v>145</v>
      </c>
      <c r="B147" t="s">
        <v>434</v>
      </c>
      <c r="C147" t="s">
        <v>433</v>
      </c>
      <c r="D147" s="11">
        <v>44201</v>
      </c>
      <c r="E147" s="10">
        <f>VLOOKUP(A147,home!$A$2:$E$405,3,FALSE)</f>
        <v>1.4166666666666701</v>
      </c>
      <c r="F147" s="10">
        <f>VLOOKUP(B147,home!$B$2:$E$405,3,FALSE)</f>
        <v>0.89</v>
      </c>
      <c r="G147" s="10">
        <f>VLOOKUP(C147,away!$B$2:$E$405,4,FALSE)</f>
        <v>1</v>
      </c>
      <c r="H147" s="10">
        <f>VLOOKUP(A147,away!$A$2:$E$405,3,FALSE)</f>
        <v>1.22619047619048</v>
      </c>
      <c r="I147" s="10">
        <f>VLOOKUP(C147,away!$B$2:$E$405,3,FALSE)</f>
        <v>0.79</v>
      </c>
      <c r="J147" s="10">
        <f>VLOOKUP(B147,home!$B$2:$E$405,4,FALSE)</f>
        <v>1.2</v>
      </c>
      <c r="K147" s="12">
        <f t="shared" si="224"/>
        <v>1.2608333333333364</v>
      </c>
      <c r="L147" s="12">
        <f t="shared" si="225"/>
        <v>1.1624285714285751</v>
      </c>
      <c r="M147" s="13">
        <f t="shared" si="226"/>
        <v>8.8632036162027694E-2</v>
      </c>
      <c r="N147" s="13">
        <f t="shared" si="227"/>
        <v>0.11175022559429017</v>
      </c>
      <c r="O147" s="13">
        <f t="shared" si="228"/>
        <v>0.10302841117863165</v>
      </c>
      <c r="P147" s="13">
        <f t="shared" si="229"/>
        <v>0.12990165509439169</v>
      </c>
      <c r="Q147" s="13">
        <f t="shared" si="230"/>
        <v>7.0449204718400632E-2</v>
      </c>
      <c r="R147" s="13">
        <f t="shared" si="231"/>
        <v>5.9881584411466335E-2</v>
      </c>
      <c r="S147" s="13">
        <f t="shared" si="232"/>
        <v>4.7596898161671064E-2</v>
      </c>
      <c r="T147" s="13">
        <f t="shared" si="233"/>
        <v>8.1892168399089665E-2</v>
      </c>
      <c r="U147" s="13">
        <f t="shared" si="234"/>
        <v>7.550069767879064E-2</v>
      </c>
      <c r="V147" s="13">
        <f t="shared" si="235"/>
        <v>7.7510421692687679E-3</v>
      </c>
      <c r="W147" s="13">
        <f t="shared" si="236"/>
        <v>2.9608235205261214E-2</v>
      </c>
      <c r="X147" s="13">
        <f t="shared" si="237"/>
        <v>3.4417458552173034E-2</v>
      </c>
      <c r="Y147" s="13">
        <f t="shared" si="238"/>
        <v>2.0003918588502353E-2</v>
      </c>
      <c r="Z147" s="13">
        <f t="shared" si="239"/>
        <v>2.3202688207433476E-2</v>
      </c>
      <c r="AA147" s="13">
        <f t="shared" si="240"/>
        <v>2.9254722714872439E-2</v>
      </c>
      <c r="AB147" s="13">
        <f t="shared" si="241"/>
        <v>1.8442664778167552E-2</v>
      </c>
      <c r="AC147" s="13">
        <f t="shared" si="242"/>
        <v>7.1000936152319945E-4</v>
      </c>
      <c r="AD147" s="13">
        <f t="shared" si="243"/>
        <v>9.3327624719917335E-3</v>
      </c>
      <c r="AE147" s="13">
        <f t="shared" si="244"/>
        <v>1.0848669747799567E-2</v>
      </c>
      <c r="AF147" s="13">
        <f t="shared" si="245"/>
        <v>6.3054018384175277E-3</v>
      </c>
      <c r="AG147" s="13">
        <f t="shared" si="246"/>
        <v>2.4431930837715988E-3</v>
      </c>
      <c r="AH147" s="13">
        <f t="shared" si="247"/>
        <v>6.7428669265673924E-3</v>
      </c>
      <c r="AI147" s="13">
        <f t="shared" si="248"/>
        <v>8.5016313832470738E-3</v>
      </c>
      <c r="AJ147" s="13">
        <f t="shared" si="249"/>
        <v>5.3595701178553576E-3</v>
      </c>
      <c r="AK147" s="13">
        <f t="shared" si="250"/>
        <v>2.2525082189764371E-3</v>
      </c>
      <c r="AL147" s="13">
        <f t="shared" si="251"/>
        <v>4.162440363020352E-5</v>
      </c>
      <c r="AM147" s="13">
        <f t="shared" si="252"/>
        <v>2.3534116033539212E-3</v>
      </c>
      <c r="AN147" s="13">
        <f t="shared" si="253"/>
        <v>2.7356728880701302E-3</v>
      </c>
      <c r="AO147" s="13">
        <f t="shared" si="254"/>
        <v>1.5900121635876235E-3</v>
      </c>
      <c r="AP147" s="13">
        <f t="shared" si="255"/>
        <v>6.1609185595773951E-4</v>
      </c>
      <c r="AQ147" s="13">
        <f t="shared" si="256"/>
        <v>1.7904069399743387E-4</v>
      </c>
      <c r="AR147" s="13">
        <f t="shared" si="257"/>
        <v>1.5676202337565432E-3</v>
      </c>
      <c r="AS147" s="13">
        <f t="shared" si="258"/>
        <v>1.9765078447280464E-3</v>
      </c>
      <c r="AT147" s="13">
        <f t="shared" si="259"/>
        <v>1.2460234871139759E-3</v>
      </c>
      <c r="AU147" s="13">
        <f t="shared" si="260"/>
        <v>5.2367598222318042E-4</v>
      </c>
      <c r="AV147" s="13">
        <f t="shared" si="261"/>
        <v>1.6506703356326539E-4</v>
      </c>
      <c r="AW147" s="13">
        <f t="shared" si="262"/>
        <v>1.6946088940107731E-6</v>
      </c>
      <c r="AX147" s="13">
        <f t="shared" si="263"/>
        <v>4.9454329942701276E-4</v>
      </c>
      <c r="AY147" s="13">
        <f t="shared" si="264"/>
        <v>5.7487126106251635E-4</v>
      </c>
      <c r="AZ147" s="13">
        <f t="shared" si="265"/>
        <v>3.341233893761223E-4</v>
      </c>
      <c r="BA147" s="13">
        <f t="shared" si="266"/>
        <v>1.294648580644531E-4</v>
      </c>
      <c r="BB147" s="13">
        <f t="shared" si="267"/>
        <v>3.7623412502516407E-5</v>
      </c>
      <c r="BC147" s="13">
        <f t="shared" si="268"/>
        <v>8.7469059295136237E-6</v>
      </c>
      <c r="BD147" s="13">
        <f t="shared" si="269"/>
        <v>3.0370775814469086E-4</v>
      </c>
      <c r="BE147" s="13">
        <f t="shared" si="270"/>
        <v>3.8292486506076524E-4</v>
      </c>
      <c r="BF147" s="13">
        <f t="shared" si="271"/>
        <v>2.4140221701539143E-4</v>
      </c>
      <c r="BG147" s="13">
        <f t="shared" si="272"/>
        <v>1.0145598731785777E-4</v>
      </c>
      <c r="BH147" s="13">
        <f t="shared" si="273"/>
        <v>3.1979772669149826E-5</v>
      </c>
      <c r="BI147" s="13">
        <f t="shared" si="274"/>
        <v>8.0642326747373002E-6</v>
      </c>
      <c r="BJ147" s="14">
        <f t="shared" si="275"/>
        <v>0.38610484053102651</v>
      </c>
      <c r="BK147" s="14">
        <f t="shared" si="276"/>
        <v>0.27520813661357513</v>
      </c>
      <c r="BL147" s="14">
        <f t="shared" si="277"/>
        <v>0.31551308682284257</v>
      </c>
      <c r="BM147" s="14">
        <f t="shared" si="278"/>
        <v>0.43581245836350097</v>
      </c>
      <c r="BN147" s="14">
        <f t="shared" si="279"/>
        <v>0.56364311715920812</v>
      </c>
    </row>
    <row r="148" spans="1:66" x14ac:dyDescent="0.25">
      <c r="A148" t="s">
        <v>145</v>
      </c>
      <c r="B148" t="s">
        <v>148</v>
      </c>
      <c r="C148" t="s">
        <v>419</v>
      </c>
      <c r="D148" s="11">
        <v>44201</v>
      </c>
      <c r="E148" s="10">
        <f>VLOOKUP(A148,home!$A$2:$E$405,3,FALSE)</f>
        <v>1.4166666666666701</v>
      </c>
      <c r="F148" s="10">
        <f>VLOOKUP(B148,home!$B$2:$E$405,3,FALSE)</f>
        <v>1</v>
      </c>
      <c r="G148" s="10">
        <f>VLOOKUP(C148,away!$B$2:$E$405,4,FALSE)</f>
        <v>1.06</v>
      </c>
      <c r="H148" s="10">
        <f>VLOOKUP(A148,away!$A$2:$E$405,3,FALSE)</f>
        <v>1.22619047619048</v>
      </c>
      <c r="I148" s="10">
        <f>VLOOKUP(C148,away!$B$2:$E$405,3,FALSE)</f>
        <v>0.64</v>
      </c>
      <c r="J148" s="10">
        <f>VLOOKUP(B148,home!$B$2:$E$405,4,FALSE)</f>
        <v>0.6</v>
      </c>
      <c r="K148" s="12">
        <f t="shared" si="224"/>
        <v>1.5016666666666703</v>
      </c>
      <c r="L148" s="12">
        <f t="shared" si="225"/>
        <v>0.47085714285714431</v>
      </c>
      <c r="M148" s="13">
        <f t="shared" si="226"/>
        <v>0.1391053374429731</v>
      </c>
      <c r="N148" s="13">
        <f t="shared" si="227"/>
        <v>0.20888984839353172</v>
      </c>
      <c r="O148" s="13">
        <f t="shared" si="228"/>
        <v>6.5498741744577246E-2</v>
      </c>
      <c r="P148" s="13">
        <f t="shared" si="229"/>
        <v>9.8357277186440384E-2</v>
      </c>
      <c r="Q148" s="13">
        <f t="shared" si="230"/>
        <v>0.15684146116881051</v>
      </c>
      <c r="R148" s="13">
        <f t="shared" si="231"/>
        <v>1.5420275199294804E-2</v>
      </c>
      <c r="S148" s="13">
        <f t="shared" si="232"/>
        <v>1.7386381704253863E-2</v>
      </c>
      <c r="T148" s="13">
        <f t="shared" si="233"/>
        <v>7.3849922287485853E-2</v>
      </c>
      <c r="U148" s="13">
        <f t="shared" si="234"/>
        <v>2.3156113257607747E-2</v>
      </c>
      <c r="V148" s="13">
        <f t="shared" si="235"/>
        <v>1.3659330212062479E-3</v>
      </c>
      <c r="W148" s="13">
        <f t="shared" si="236"/>
        <v>7.8507864729499235E-2</v>
      </c>
      <c r="X148" s="13">
        <f t="shared" si="237"/>
        <v>3.6965988878347178E-2</v>
      </c>
      <c r="Y148" s="13">
        <f t="shared" si="238"/>
        <v>8.7028499530737609E-3</v>
      </c>
      <c r="Z148" s="13">
        <f t="shared" si="239"/>
        <v>2.4202489074702772E-3</v>
      </c>
      <c r="AA148" s="13">
        <f t="shared" si="240"/>
        <v>3.634407109384541E-3</v>
      </c>
      <c r="AB148" s="13">
        <f t="shared" si="241"/>
        <v>2.728834004629567E-3</v>
      </c>
      <c r="AC148" s="13">
        <f t="shared" si="242"/>
        <v>6.0363181984287663E-5</v>
      </c>
      <c r="AD148" s="13">
        <f t="shared" si="243"/>
        <v>2.9473160883866235E-2</v>
      </c>
      <c r="AE148" s="13">
        <f t="shared" si="244"/>
        <v>1.3877648324746202E-2</v>
      </c>
      <c r="AF148" s="13">
        <f t="shared" si="245"/>
        <v>3.2671949198831156E-3</v>
      </c>
      <c r="AG148" s="13">
        <f t="shared" si="246"/>
        <v>5.1279402171118006E-4</v>
      </c>
      <c r="AH148" s="13">
        <f t="shared" si="247"/>
        <v>2.8489787139364495E-4</v>
      </c>
      <c r="AI148" s="13">
        <f t="shared" si="248"/>
        <v>4.2782163687612442E-4</v>
      </c>
      <c r="AJ148" s="13">
        <f t="shared" si="249"/>
        <v>3.2122274568782434E-4</v>
      </c>
      <c r="AK148" s="13">
        <f t="shared" si="250"/>
        <v>1.6078982992485025E-4</v>
      </c>
      <c r="AL148" s="13">
        <f t="shared" si="251"/>
        <v>1.7072409532001151E-6</v>
      </c>
      <c r="AM148" s="13">
        <f t="shared" si="252"/>
        <v>8.8517726521211756E-3</v>
      </c>
      <c r="AN148" s="13">
        <f t="shared" si="253"/>
        <v>4.1679203801987834E-3</v>
      </c>
      <c r="AO148" s="13">
        <f t="shared" si="254"/>
        <v>9.812475409382306E-4</v>
      </c>
      <c r="AP148" s="13">
        <f t="shared" si="255"/>
        <v>1.5400913785392465E-4</v>
      </c>
      <c r="AQ148" s="13">
        <f t="shared" si="256"/>
        <v>1.812907565594776E-5</v>
      </c>
      <c r="AR148" s="13">
        <f t="shared" si="257"/>
        <v>2.6829239546098774E-5</v>
      </c>
      <c r="AS148" s="13">
        <f t="shared" si="258"/>
        <v>4.0288574718391744E-5</v>
      </c>
      <c r="AT148" s="13">
        <f t="shared" si="259"/>
        <v>3.0250004851059218E-5</v>
      </c>
      <c r="AU148" s="13">
        <f t="shared" si="260"/>
        <v>1.5141807983780235E-5</v>
      </c>
      <c r="AV148" s="13">
        <f t="shared" si="261"/>
        <v>5.6844870805775097E-6</v>
      </c>
      <c r="AW148" s="13">
        <f t="shared" si="262"/>
        <v>3.3531657604197044E-8</v>
      </c>
      <c r="AX148" s="13">
        <f t="shared" si="263"/>
        <v>2.2154019887670002E-3</v>
      </c>
      <c r="AY148" s="13">
        <f t="shared" si="264"/>
        <v>1.043137850710865E-3</v>
      </c>
      <c r="AZ148" s="13">
        <f t="shared" si="265"/>
        <v>2.4558445399593007E-4</v>
      </c>
      <c r="BA148" s="13">
        <f t="shared" si="266"/>
        <v>3.8545064779551804E-5</v>
      </c>
      <c r="BB148" s="13">
        <f t="shared" si="267"/>
        <v>4.5373047683358266E-6</v>
      </c>
      <c r="BC148" s="13">
        <f t="shared" si="268"/>
        <v>4.2728447189814108E-7</v>
      </c>
      <c r="BD148" s="13">
        <f t="shared" si="269"/>
        <v>2.1054565129509938E-6</v>
      </c>
      <c r="BE148" s="13">
        <f t="shared" si="270"/>
        <v>3.161693863614749E-6</v>
      </c>
      <c r="BF148" s="13">
        <f t="shared" si="271"/>
        <v>2.3739051425974141E-6</v>
      </c>
      <c r="BG148" s="13">
        <f t="shared" si="272"/>
        <v>1.1882714074890417E-6</v>
      </c>
      <c r="BH148" s="13">
        <f t="shared" si="273"/>
        <v>4.4609689089484547E-7</v>
      </c>
      <c r="BI148" s="13">
        <f t="shared" si="274"/>
        <v>1.3397776623208547E-7</v>
      </c>
      <c r="BJ148" s="14">
        <f t="shared" si="275"/>
        <v>0.62860944629521676</v>
      </c>
      <c r="BK148" s="14">
        <f t="shared" si="276"/>
        <v>0.25732013762852196</v>
      </c>
      <c r="BL148" s="14">
        <f t="shared" si="277"/>
        <v>0.11176070691514003</v>
      </c>
      <c r="BM148" s="14">
        <f t="shared" si="278"/>
        <v>0.31495449429166794</v>
      </c>
      <c r="BN148" s="14">
        <f t="shared" si="279"/>
        <v>0.68411294113562771</v>
      </c>
    </row>
    <row r="149" spans="1:66" x14ac:dyDescent="0.25">
      <c r="A149" t="s">
        <v>145</v>
      </c>
      <c r="B149" t="s">
        <v>389</v>
      </c>
      <c r="C149" t="s">
        <v>366</v>
      </c>
      <c r="D149" s="11">
        <v>44201</v>
      </c>
      <c r="E149" s="10">
        <f>VLOOKUP(A149,home!$A$2:$E$405,3,FALSE)</f>
        <v>1.4166666666666701</v>
      </c>
      <c r="F149" s="10">
        <f>VLOOKUP(B149,home!$B$2:$E$405,3,FALSE)</f>
        <v>1.1100000000000001</v>
      </c>
      <c r="G149" s="10">
        <f>VLOOKUP(C149,away!$B$2:$E$405,4,FALSE)</f>
        <v>0.82</v>
      </c>
      <c r="H149" s="10">
        <f>VLOOKUP(A149,away!$A$2:$E$405,3,FALSE)</f>
        <v>1.22619047619048</v>
      </c>
      <c r="I149" s="10">
        <f>VLOOKUP(C149,away!$B$2:$E$405,3,FALSE)</f>
        <v>0.82</v>
      </c>
      <c r="J149" s="10">
        <f>VLOOKUP(B149,home!$B$2:$E$405,4,FALSE)</f>
        <v>0.64</v>
      </c>
      <c r="K149" s="12">
        <f t="shared" si="224"/>
        <v>1.2894500000000033</v>
      </c>
      <c r="L149" s="12">
        <f t="shared" si="225"/>
        <v>0.64350476190476391</v>
      </c>
      <c r="M149" s="13">
        <f t="shared" si="226"/>
        <v>0.14471995310932817</v>
      </c>
      <c r="N149" s="13">
        <f t="shared" si="227"/>
        <v>0.18660914353682367</v>
      </c>
      <c r="O149" s="13">
        <f t="shared" si="228"/>
        <v>9.3127978968486805E-2</v>
      </c>
      <c r="P149" s="13">
        <f t="shared" si="229"/>
        <v>0.12008387248091562</v>
      </c>
      <c r="Q149" s="13">
        <f t="shared" si="230"/>
        <v>0.12031158006677897</v>
      </c>
      <c r="R149" s="13">
        <f t="shared" si="231"/>
        <v>2.9964148966393982E-2</v>
      </c>
      <c r="S149" s="13">
        <f t="shared" si="232"/>
        <v>2.4910415115874118E-2</v>
      </c>
      <c r="T149" s="13">
        <f t="shared" si="233"/>
        <v>7.7421074685258537E-2</v>
      </c>
      <c r="U149" s="13">
        <f t="shared" si="234"/>
        <v>3.8637271884716815E-2</v>
      </c>
      <c r="V149" s="13">
        <f t="shared" si="235"/>
        <v>2.2966495312359936E-3</v>
      </c>
      <c r="W149" s="13">
        <f t="shared" si="236"/>
        <v>5.1711922305702852E-2</v>
      </c>
      <c r="X149" s="13">
        <f t="shared" si="237"/>
        <v>3.3276868250968962E-2</v>
      </c>
      <c r="Y149" s="13">
        <f t="shared" si="238"/>
        <v>1.070691159038799E-2</v>
      </c>
      <c r="Z149" s="13">
        <f t="shared" si="239"/>
        <v>6.4273575154327458E-3</v>
      </c>
      <c r="AA149" s="13">
        <f t="shared" si="240"/>
        <v>8.2877561482747764E-3</v>
      </c>
      <c r="AB149" s="13">
        <f t="shared" si="241"/>
        <v>5.3433235826964697E-3</v>
      </c>
      <c r="AC149" s="13">
        <f t="shared" si="242"/>
        <v>1.1910528036947366E-4</v>
      </c>
      <c r="AD149" s="13">
        <f t="shared" si="243"/>
        <v>1.6669984554272183E-2</v>
      </c>
      <c r="AE149" s="13">
        <f t="shared" si="244"/>
        <v>1.0727214441553013E-2</v>
      </c>
      <c r="AF149" s="13">
        <f t="shared" si="245"/>
        <v>3.451506787556458E-3</v>
      </c>
      <c r="AG149" s="13">
        <f t="shared" si="246"/>
        <v>7.4035368451306506E-4</v>
      </c>
      <c r="AH149" s="13">
        <f t="shared" si="247"/>
        <v>1.0340087919113361E-3</v>
      </c>
      <c r="AI149" s="13">
        <f t="shared" si="248"/>
        <v>1.3333026367300755E-3</v>
      </c>
      <c r="AJ149" s="13">
        <f t="shared" si="249"/>
        <v>8.5961354246580032E-4</v>
      </c>
      <c r="AK149" s="13">
        <f t="shared" si="250"/>
        <v>3.6947622744417643E-4</v>
      </c>
      <c r="AL149" s="13">
        <f t="shared" si="251"/>
        <v>3.9531862724932526E-6</v>
      </c>
      <c r="AM149" s="13">
        <f t="shared" si="252"/>
        <v>4.2990223167012655E-3</v>
      </c>
      <c r="AN149" s="13">
        <f t="shared" si="253"/>
        <v>2.7664413323321146E-3</v>
      </c>
      <c r="AO149" s="13">
        <f t="shared" si="254"/>
        <v>8.9010908544293749E-4</v>
      </c>
      <c r="AP149" s="13">
        <f t="shared" si="255"/>
        <v>1.909298116990749E-4</v>
      </c>
      <c r="AQ149" s="13">
        <f t="shared" si="256"/>
        <v>3.0716060754483647E-5</v>
      </c>
      <c r="AR149" s="13">
        <f t="shared" si="257"/>
        <v>1.3307791628926739E-4</v>
      </c>
      <c r="AS149" s="13">
        <f t="shared" si="258"/>
        <v>1.7159731915919625E-4</v>
      </c>
      <c r="AT149" s="13">
        <f t="shared" si="259"/>
        <v>1.1063308159491311E-4</v>
      </c>
      <c r="AU149" s="13">
        <f t="shared" si="260"/>
        <v>4.7551942354187033E-5</v>
      </c>
      <c r="AV149" s="13">
        <f t="shared" si="261"/>
        <v>1.5328963017151659E-5</v>
      </c>
      <c r="AW149" s="13">
        <f t="shared" si="262"/>
        <v>9.1117343462339059E-8</v>
      </c>
      <c r="AX149" s="13">
        <f t="shared" si="263"/>
        <v>9.2389572104507552E-4</v>
      </c>
      <c r="AY149" s="13">
        <f t="shared" si="264"/>
        <v>5.9453129599594155E-4</v>
      </c>
      <c r="AZ149" s="13">
        <f t="shared" si="265"/>
        <v>1.9129186003739951E-4</v>
      </c>
      <c r="BA149" s="13">
        <f t="shared" si="266"/>
        <v>4.1032407615895406E-5</v>
      </c>
      <c r="BB149" s="13">
        <f t="shared" si="267"/>
        <v>6.6011374233114982E-6</v>
      </c>
      <c r="BC149" s="13">
        <f t="shared" si="268"/>
        <v>8.4957267317773849E-7</v>
      </c>
      <c r="BD149" s="13">
        <f t="shared" si="269"/>
        <v>1.427271213941785E-5</v>
      </c>
      <c r="BE149" s="13">
        <f t="shared" si="270"/>
        <v>1.8403948668172392E-5</v>
      </c>
      <c r="BF149" s="13">
        <f t="shared" si="271"/>
        <v>1.1865485805087478E-5</v>
      </c>
      <c r="BG149" s="13">
        <f t="shared" si="272"/>
        <v>5.0999835571233634E-6</v>
      </c>
      <c r="BH149" s="13">
        <f t="shared" si="273"/>
        <v>1.6440434494331847E-6</v>
      </c>
      <c r="BI149" s="13">
        <f t="shared" si="274"/>
        <v>4.2398236517432527E-7</v>
      </c>
      <c r="BJ149" s="14">
        <f t="shared" si="275"/>
        <v>0.52156198050553659</v>
      </c>
      <c r="BK149" s="14">
        <f t="shared" si="276"/>
        <v>0.2927284799999918</v>
      </c>
      <c r="BL149" s="14">
        <f t="shared" si="277"/>
        <v>0.17948678012751937</v>
      </c>
      <c r="BM149" s="14">
        <f t="shared" si="278"/>
        <v>0.30479348084110058</v>
      </c>
      <c r="BN149" s="14">
        <f t="shared" si="279"/>
        <v>0.6948166771287273</v>
      </c>
    </row>
    <row r="150" spans="1:66" x14ac:dyDescent="0.25">
      <c r="A150" t="s">
        <v>21</v>
      </c>
      <c r="B150" t="s">
        <v>153</v>
      </c>
      <c r="C150" t="s">
        <v>267</v>
      </c>
      <c r="D150" s="11">
        <v>44201</v>
      </c>
      <c r="E150" s="10">
        <f>VLOOKUP(A150,home!$A$2:$E$405,3,FALSE)</f>
        <v>1.3971428571428599</v>
      </c>
      <c r="F150" s="10">
        <f>VLOOKUP(B150,home!$B$2:$E$405,3,FALSE)</f>
        <v>1.59</v>
      </c>
      <c r="G150" s="10">
        <f>VLOOKUP(C150,away!$B$2:$E$405,4,FALSE)</f>
        <v>0.99</v>
      </c>
      <c r="H150" s="10">
        <f>VLOOKUP(A150,away!$A$2:$E$405,3,FALSE)</f>
        <v>1.3571428571428601</v>
      </c>
      <c r="I150" s="10">
        <f>VLOOKUP(C150,away!$B$2:$E$405,3,FALSE)</f>
        <v>1.07</v>
      </c>
      <c r="J150" s="10">
        <f>VLOOKUP(B150,home!$B$2:$E$405,4,FALSE)</f>
        <v>0.56999999999999995</v>
      </c>
      <c r="K150" s="12">
        <f t="shared" si="224"/>
        <v>2.1992425714285759</v>
      </c>
      <c r="L150" s="12">
        <f t="shared" si="225"/>
        <v>0.82772142857143027</v>
      </c>
      <c r="M150" s="13">
        <f t="shared" si="226"/>
        <v>4.8462547298700184E-2</v>
      </c>
      <c r="N150" s="13">
        <f t="shared" si="227"/>
        <v>0.10658089713917236</v>
      </c>
      <c r="O150" s="13">
        <f t="shared" si="228"/>
        <v>4.0113488882290618E-2</v>
      </c>
      <c r="P150" s="13">
        <f t="shared" si="229"/>
        <v>8.8219292438460398E-2</v>
      </c>
      <c r="Q150" s="13">
        <f t="shared" si="230"/>
        <v>0.11719862314475901</v>
      </c>
      <c r="R150" s="13">
        <f t="shared" si="231"/>
        <v>1.6601397161316891E-2</v>
      </c>
      <c r="S150" s="13">
        <f t="shared" si="232"/>
        <v>4.0147722272903204E-2</v>
      </c>
      <c r="T150" s="13">
        <f t="shared" si="233"/>
        <v>9.7007811775984609E-2</v>
      </c>
      <c r="U150" s="13">
        <f t="shared" si="234"/>
        <v>3.6510499382361609E-2</v>
      </c>
      <c r="V150" s="13">
        <f t="shared" si="235"/>
        <v>8.1203684296231194E-3</v>
      </c>
      <c r="W150" s="13">
        <f t="shared" si="236"/>
        <v>8.5916067110922811E-2</v>
      </c>
      <c r="X150" s="13">
        <f t="shared" si="237"/>
        <v>7.1114569806291897E-2</v>
      </c>
      <c r="Y150" s="13">
        <f t="shared" si="238"/>
        <v>2.9431526656153315E-2</v>
      </c>
      <c r="Z150" s="13">
        <f t="shared" si="239"/>
        <v>4.5804440582156349E-3</v>
      </c>
      <c r="AA150" s="13">
        <f t="shared" si="240"/>
        <v>1.0073507568874894E-2</v>
      </c>
      <c r="AB150" s="13">
        <f t="shared" si="241"/>
        <v>1.1077043344538825E-2</v>
      </c>
      <c r="AC150" s="13">
        <f t="shared" si="242"/>
        <v>9.2387472018543872E-4</v>
      </c>
      <c r="AD150" s="13">
        <f t="shared" si="243"/>
        <v>4.7237568090014011E-2</v>
      </c>
      <c r="AE150" s="13">
        <f t="shared" si="244"/>
        <v>3.9099547341706599E-2</v>
      </c>
      <c r="AF150" s="13">
        <f t="shared" si="245"/>
        <v>1.6181766591086829E-2</v>
      </c>
      <c r="AG150" s="13">
        <f t="shared" si="246"/>
        <v>4.4646649865279454E-3</v>
      </c>
      <c r="AH150" s="13">
        <f t="shared" si="247"/>
        <v>9.4783292483944094E-4</v>
      </c>
      <c r="AI150" s="13">
        <f t="shared" si="248"/>
        <v>2.0845145189085598E-3</v>
      </c>
      <c r="AJ150" s="13">
        <f t="shared" si="249"/>
        <v>2.2921765353723315E-3</v>
      </c>
      <c r="AK150" s="13">
        <f t="shared" si="250"/>
        <v>1.680350739273497E-3</v>
      </c>
      <c r="AL150" s="13">
        <f t="shared" si="251"/>
        <v>6.7271390927258216E-5</v>
      </c>
      <c r="AM150" s="13">
        <f t="shared" si="252"/>
        <v>2.0777374142862966E-2</v>
      </c>
      <c r="AN150" s="13">
        <f t="shared" si="253"/>
        <v>1.7197877807493628E-2</v>
      </c>
      <c r="AO150" s="13">
        <f t="shared" si="254"/>
        <v>7.1175259936077616E-3</v>
      </c>
      <c r="AP150" s="13">
        <f t="shared" si="255"/>
        <v>1.9637762611077686E-3</v>
      </c>
      <c r="AQ150" s="13">
        <f t="shared" si="256"/>
        <v>4.0636492305969599E-4</v>
      </c>
      <c r="AR150" s="13">
        <f t="shared" si="257"/>
        <v>1.5690832451902792E-4</v>
      </c>
      <c r="AS150" s="13">
        <f t="shared" si="258"/>
        <v>3.4507946709377634E-4</v>
      </c>
      <c r="AT150" s="13">
        <f t="shared" si="259"/>
        <v>3.7945672727925979E-4</v>
      </c>
      <c r="AU150" s="13">
        <f t="shared" si="260"/>
        <v>2.7817246288250374E-4</v>
      </c>
      <c r="AV150" s="13">
        <f t="shared" si="261"/>
        <v>1.5294218064258443E-4</v>
      </c>
      <c r="AW150" s="13">
        <f t="shared" si="262"/>
        <v>3.4016156345638731E-6</v>
      </c>
      <c r="AX150" s="13">
        <f t="shared" si="263"/>
        <v>7.6157476229139348E-3</v>
      </c>
      <c r="AY150" s="13">
        <f t="shared" si="264"/>
        <v>6.3037175020777955E-3</v>
      </c>
      <c r="AZ150" s="13">
        <f t="shared" si="265"/>
        <v>2.6088610280652806E-3</v>
      </c>
      <c r="BA150" s="13">
        <f t="shared" si="266"/>
        <v>7.1980339236484155E-4</v>
      </c>
      <c r="BB150" s="13">
        <f t="shared" si="267"/>
        <v>1.4894917305469704E-4</v>
      </c>
      <c r="BC150" s="13">
        <f t="shared" si="268"/>
        <v>2.4657684461073419E-5</v>
      </c>
      <c r="BD150" s="13">
        <f t="shared" si="269"/>
        <v>2.1646063754273215E-5</v>
      </c>
      <c r="BE150" s="13">
        <f t="shared" si="270"/>
        <v>4.7604944912254717E-5</v>
      </c>
      <c r="BF150" s="13">
        <f t="shared" si="271"/>
        <v>5.2347410730771394E-5</v>
      </c>
      <c r="BG150" s="13">
        <f t="shared" si="272"/>
        <v>3.8374884727723166E-5</v>
      </c>
      <c r="BH150" s="13">
        <f t="shared" si="273"/>
        <v>2.109892004171828E-5</v>
      </c>
      <c r="BI150" s="13">
        <f t="shared" si="274"/>
        <v>9.2803286333828825E-6</v>
      </c>
      <c r="BJ150" s="14">
        <f t="shared" si="275"/>
        <v>0.67911769817368883</v>
      </c>
      <c r="BK150" s="14">
        <f t="shared" si="276"/>
        <v>0.19224479405287739</v>
      </c>
      <c r="BL150" s="14">
        <f t="shared" si="277"/>
        <v>0.12288372277299399</v>
      </c>
      <c r="BM150" s="14">
        <f t="shared" si="278"/>
        <v>0.5753500971066331</v>
      </c>
      <c r="BN150" s="14">
        <f t="shared" si="279"/>
        <v>0.41717624606469944</v>
      </c>
    </row>
    <row r="151" spans="1:66" x14ac:dyDescent="0.25">
      <c r="A151" t="s">
        <v>21</v>
      </c>
      <c r="B151" t="s">
        <v>272</v>
      </c>
      <c r="C151" t="s">
        <v>268</v>
      </c>
      <c r="D151" s="11">
        <v>44201</v>
      </c>
      <c r="E151" s="10">
        <f>VLOOKUP(A151,home!$A$2:$E$405,3,FALSE)</f>
        <v>1.3971428571428599</v>
      </c>
      <c r="F151" s="10">
        <f>VLOOKUP(B151,home!$B$2:$E$405,3,FALSE)</f>
        <v>1.1100000000000001</v>
      </c>
      <c r="G151" s="10">
        <f>VLOOKUP(C151,away!$B$2:$E$405,4,FALSE)</f>
        <v>0.84</v>
      </c>
      <c r="H151" s="10">
        <f>VLOOKUP(A151,away!$A$2:$E$405,3,FALSE)</f>
        <v>1.3571428571428601</v>
      </c>
      <c r="I151" s="10">
        <f>VLOOKUP(C151,away!$B$2:$E$405,3,FALSE)</f>
        <v>0.87</v>
      </c>
      <c r="J151" s="10">
        <f>VLOOKUP(B151,home!$B$2:$E$405,4,FALSE)</f>
        <v>0.45</v>
      </c>
      <c r="K151" s="12">
        <f t="shared" si="224"/>
        <v>1.3026960000000025</v>
      </c>
      <c r="L151" s="12">
        <f t="shared" si="225"/>
        <v>0.53132142857142972</v>
      </c>
      <c r="M151" s="13">
        <f t="shared" si="226"/>
        <v>0.15977041050896795</v>
      </c>
      <c r="N151" s="13">
        <f t="shared" si="227"/>
        <v>0.20813227468839085</v>
      </c>
      <c r="O151" s="13">
        <f t="shared" si="228"/>
        <v>8.4889442755068614E-2</v>
      </c>
      <c r="P151" s="13">
        <f t="shared" si="229"/>
        <v>0.11058513751925705</v>
      </c>
      <c r="Q151" s="13">
        <f t="shared" si="230"/>
        <v>0.13556654085373432</v>
      </c>
      <c r="R151" s="13">
        <f t="shared" si="231"/>
        <v>2.2551789997627827E-2</v>
      </c>
      <c r="S151" s="13">
        <f t="shared" si="232"/>
        <v>1.9135384019474899E-2</v>
      </c>
      <c r="T151" s="13">
        <f t="shared" si="233"/>
        <v>7.2029408152893215E-2</v>
      </c>
      <c r="U151" s="13">
        <f t="shared" si="234"/>
        <v>2.9378126622749828E-2</v>
      </c>
      <c r="V151" s="13">
        <f t="shared" si="235"/>
        <v>1.4716179760252855E-3</v>
      </c>
      <c r="W151" s="13">
        <f t="shared" si="236"/>
        <v>5.8867330167998888E-2</v>
      </c>
      <c r="X151" s="13">
        <f t="shared" si="237"/>
        <v>3.1277473961047193E-2</v>
      </c>
      <c r="Y151" s="13">
        <f t="shared" si="238"/>
        <v>8.3091960735446422E-3</v>
      </c>
      <c r="Z151" s="13">
        <f t="shared" si="239"/>
        <v>3.9940830927941672E-3</v>
      </c>
      <c r="AA151" s="13">
        <f t="shared" si="240"/>
        <v>5.2030760686505991E-3</v>
      </c>
      <c r="AB151" s="13">
        <f t="shared" si="241"/>
        <v>3.3890131911634386E-3</v>
      </c>
      <c r="AC151" s="13">
        <f t="shared" si="242"/>
        <v>6.3661301448177237E-5</v>
      </c>
      <c r="AD151" s="13">
        <f t="shared" si="243"/>
        <v>1.917155888513291E-2</v>
      </c>
      <c r="AE151" s="13">
        <f t="shared" si="244"/>
        <v>1.0186260054790104E-2</v>
      </c>
      <c r="AF151" s="13">
        <f t="shared" si="245"/>
        <v>2.7060891220555836E-3</v>
      </c>
      <c r="AG151" s="13">
        <f t="shared" si="246"/>
        <v>4.7926771272405975E-4</v>
      </c>
      <c r="AH151" s="13">
        <f t="shared" si="247"/>
        <v>5.3053548367409768E-4</v>
      </c>
      <c r="AI151" s="13">
        <f t="shared" si="248"/>
        <v>6.9112645244031354E-4</v>
      </c>
      <c r="AJ151" s="13">
        <f t="shared" si="249"/>
        <v>4.5016383254409438E-4</v>
      </c>
      <c r="AK151" s="13">
        <f t="shared" si="250"/>
        <v>1.954755413332876E-4</v>
      </c>
      <c r="AL151" s="13">
        <f t="shared" si="251"/>
        <v>1.7625275551023004E-6</v>
      </c>
      <c r="AM151" s="13">
        <f t="shared" si="252"/>
        <v>4.9949426146854237E-3</v>
      </c>
      <c r="AN151" s="13">
        <f t="shared" si="253"/>
        <v>2.6539200456669721E-3</v>
      </c>
      <c r="AO151" s="13">
        <f t="shared" si="254"/>
        <v>7.0504229498906466E-4</v>
      </c>
      <c r="AP151" s="13">
        <f t="shared" si="255"/>
        <v>1.2486802645895646E-4</v>
      </c>
      <c r="AQ151" s="13">
        <f t="shared" si="256"/>
        <v>1.6586264550266954E-5</v>
      </c>
      <c r="AR151" s="13">
        <f t="shared" si="257"/>
        <v>5.637697421871122E-5</v>
      </c>
      <c r="AS151" s="13">
        <f t="shared" si="258"/>
        <v>7.3442058806818348E-5</v>
      </c>
      <c r="AT151" s="13">
        <f t="shared" si="259"/>
        <v>4.783633811970363E-5</v>
      </c>
      <c r="AU151" s="13">
        <f t="shared" si="260"/>
        <v>2.0772068774395193E-5</v>
      </c>
      <c r="AV151" s="13">
        <f t="shared" si="261"/>
        <v>6.764922726032393E-6</v>
      </c>
      <c r="AW151" s="13">
        <f t="shared" si="262"/>
        <v>3.3887054875520818E-8</v>
      </c>
      <c r="AX151" s="13">
        <f t="shared" si="263"/>
        <v>1.0844819607300426E-3</v>
      </c>
      <c r="AY151" s="13">
        <f t="shared" si="264"/>
        <v>5.7620850463503139E-4</v>
      </c>
      <c r="AZ151" s="13">
        <f t="shared" si="265"/>
        <v>1.5307596291884605E-4</v>
      </c>
      <c r="BA151" s="13">
        <f t="shared" si="266"/>
        <v>2.7110846432662841E-5</v>
      </c>
      <c r="BB151" s="13">
        <f t="shared" si="267"/>
        <v>3.6011434140957662E-6</v>
      </c>
      <c r="BC151" s="13">
        <f t="shared" si="268"/>
        <v>3.8267293265359176E-7</v>
      </c>
      <c r="BD151" s="13">
        <f t="shared" si="269"/>
        <v>4.9923824134033845E-6</v>
      </c>
      <c r="BE151" s="13">
        <f t="shared" si="270"/>
        <v>6.5035566004109465E-6</v>
      </c>
      <c r="BF151" s="13">
        <f t="shared" si="271"/>
        <v>4.2360785845644791E-6</v>
      </c>
      <c r="BG151" s="13">
        <f t="shared" si="272"/>
        <v>1.8394408759326068E-6</v>
      </c>
      <c r="BH151" s="13">
        <f t="shared" si="273"/>
        <v>5.9905806782847694E-7</v>
      </c>
      <c r="BI151" s="13">
        <f t="shared" si="274"/>
        <v>1.5607810974557725E-7</v>
      </c>
      <c r="BJ151" s="14">
        <f t="shared" si="275"/>
        <v>0.55706562000972593</v>
      </c>
      <c r="BK151" s="14">
        <f t="shared" si="276"/>
        <v>0.29160418235736357</v>
      </c>
      <c r="BL151" s="14">
        <f t="shared" si="277"/>
        <v>0.14750226890254964</v>
      </c>
      <c r="BM151" s="14">
        <f t="shared" si="278"/>
        <v>0.27809438342180637</v>
      </c>
      <c r="BN151" s="14">
        <f t="shared" si="279"/>
        <v>0.72149559632304661</v>
      </c>
    </row>
    <row r="152" spans="1:66" x14ac:dyDescent="0.25">
      <c r="A152" t="s">
        <v>154</v>
      </c>
      <c r="B152" t="s">
        <v>174</v>
      </c>
      <c r="C152" t="s">
        <v>155</v>
      </c>
      <c r="D152" s="11">
        <v>44201</v>
      </c>
      <c r="E152" s="10">
        <f>VLOOKUP(A152,home!$A$2:$E$405,3,FALSE)</f>
        <v>1.32212885154062</v>
      </c>
      <c r="F152" s="10">
        <f>VLOOKUP(B152,home!$B$2:$E$405,3,FALSE)</f>
        <v>1.18</v>
      </c>
      <c r="G152" s="10">
        <f>VLOOKUP(C152,away!$B$2:$E$405,4,FALSE)</f>
        <v>0.93</v>
      </c>
      <c r="H152" s="10">
        <f>VLOOKUP(A152,away!$A$2:$E$405,3,FALSE)</f>
        <v>1.0308123249299701</v>
      </c>
      <c r="I152" s="10">
        <f>VLOOKUP(C152,away!$B$2:$E$405,3,FALSE)</f>
        <v>1.02</v>
      </c>
      <c r="J152" s="10">
        <f>VLOOKUP(B152,home!$B$2:$E$405,4,FALSE)</f>
        <v>0.97</v>
      </c>
      <c r="K152" s="12">
        <f t="shared" si="224"/>
        <v>1.4509042016806764</v>
      </c>
      <c r="L152" s="12">
        <f t="shared" si="225"/>
        <v>1.0198857142857125</v>
      </c>
      <c r="M152" s="13">
        <f t="shared" si="226"/>
        <v>8.4518070453067862E-2</v>
      </c>
      <c r="N152" s="13">
        <f t="shared" si="227"/>
        <v>0.12262762353829959</v>
      </c>
      <c r="O152" s="13">
        <f t="shared" si="228"/>
        <v>8.6198772654077285E-2</v>
      </c>
      <c r="P152" s="13">
        <f t="shared" si="229"/>
        <v>0.12506616142351815</v>
      </c>
      <c r="Q152" s="13">
        <f t="shared" si="230"/>
        <v>8.8960467116917546E-2</v>
      </c>
      <c r="R152" s="13">
        <f t="shared" si="231"/>
        <v>4.3956448409427668E-2</v>
      </c>
      <c r="S152" s="13">
        <f t="shared" si="232"/>
        <v>4.6266865326448449E-2</v>
      </c>
      <c r="T152" s="13">
        <f t="shared" si="233"/>
        <v>9.0729509548728104E-2</v>
      </c>
      <c r="U152" s="13">
        <f t="shared" si="234"/>
        <v>6.377659568819849E-2</v>
      </c>
      <c r="V152" s="13">
        <f t="shared" si="235"/>
        <v>7.6070770250131498E-3</v>
      </c>
      <c r="W152" s="13">
        <f t="shared" si="236"/>
        <v>4.3024371841137117E-2</v>
      </c>
      <c r="X152" s="13">
        <f t="shared" si="237"/>
        <v>4.3879942206892224E-2</v>
      </c>
      <c r="Y152" s="13">
        <f t="shared" si="238"/>
        <v>2.2376263100246024E-2</v>
      </c>
      <c r="Z152" s="13">
        <f t="shared" si="239"/>
        <v>1.4943517927837402E-2</v>
      </c>
      <c r="AA152" s="13">
        <f t="shared" si="240"/>
        <v>2.1681612949389802E-2</v>
      </c>
      <c r="AB152" s="13">
        <f t="shared" si="241"/>
        <v>1.5728971663741917E-2</v>
      </c>
      <c r="AC152" s="13">
        <f t="shared" si="242"/>
        <v>7.0353883943946604E-4</v>
      </c>
      <c r="AD152" s="13">
        <f t="shared" si="243"/>
        <v>1.5606060469744401E-2</v>
      </c>
      <c r="AE152" s="13">
        <f t="shared" si="244"/>
        <v>1.591639812937129E-2</v>
      </c>
      <c r="AF152" s="13">
        <f t="shared" si="245"/>
        <v>8.1164535375148061E-3</v>
      </c>
      <c r="AG152" s="13">
        <f t="shared" si="246"/>
        <v>2.759285004525029E-3</v>
      </c>
      <c r="AH152" s="13">
        <f t="shared" si="247"/>
        <v>3.8101701139434496E-3</v>
      </c>
      <c r="AI152" s="13">
        <f t="shared" si="248"/>
        <v>5.5281918274386931E-3</v>
      </c>
      <c r="AJ152" s="13">
        <f t="shared" si="249"/>
        <v>4.010438375063788E-3</v>
      </c>
      <c r="AK152" s="13">
        <f t="shared" si="250"/>
        <v>1.939587296320492E-3</v>
      </c>
      <c r="AL152" s="13">
        <f t="shared" si="251"/>
        <v>4.1642645928558096E-5</v>
      </c>
      <c r="AM152" s="13">
        <f t="shared" si="252"/>
        <v>4.5285797414469685E-3</v>
      </c>
      <c r="AN152" s="13">
        <f t="shared" si="253"/>
        <v>4.6186337843054483E-3</v>
      </c>
      <c r="AO152" s="13">
        <f t="shared" si="254"/>
        <v>2.355239308065242E-3</v>
      </c>
      <c r="AP152" s="13">
        <f t="shared" si="255"/>
        <v>8.0069164133996895E-4</v>
      </c>
      <c r="AQ152" s="13">
        <f t="shared" si="256"/>
        <v>2.0415349163765343E-4</v>
      </c>
      <c r="AR152" s="13">
        <f t="shared" si="257"/>
        <v>7.7718761364185829E-4</v>
      </c>
      <c r="AS152" s="13">
        <f t="shared" si="258"/>
        <v>1.1276247741271504E-3</v>
      </c>
      <c r="AT152" s="13">
        <f t="shared" si="259"/>
        <v>8.1803776135015314E-4</v>
      </c>
      <c r="AU152" s="13">
        <f t="shared" si="260"/>
        <v>3.9563147502546397E-4</v>
      </c>
      <c r="AV152" s="13">
        <f t="shared" si="261"/>
        <v>1.4350584235789228E-4</v>
      </c>
      <c r="AW152" s="13">
        <f t="shared" si="262"/>
        <v>1.7116937405893666E-6</v>
      </c>
      <c r="AX152" s="13">
        <f t="shared" si="263"/>
        <v>1.095089229085235E-3</v>
      </c>
      <c r="AY152" s="13">
        <f t="shared" si="264"/>
        <v>1.1168658606121851E-3</v>
      </c>
      <c r="AZ152" s="13">
        <f t="shared" si="265"/>
        <v>5.6953776800589256E-4</v>
      </c>
      <c r="BA152" s="13">
        <f t="shared" si="266"/>
        <v>1.9362114444512673E-4</v>
      </c>
      <c r="BB152" s="13">
        <f t="shared" si="267"/>
        <v>4.9367859800808787E-5</v>
      </c>
      <c r="BC152" s="13">
        <f t="shared" si="268"/>
        <v>1.0069914991140961E-5</v>
      </c>
      <c r="BD152" s="13">
        <f t="shared" si="269"/>
        <v>1.3210709074552247E-4</v>
      </c>
      <c r="BE152" s="13">
        <f t="shared" si="270"/>
        <v>1.9167473303448893E-4</v>
      </c>
      <c r="BF152" s="13">
        <f t="shared" si="271"/>
        <v>1.3905083775788099E-4</v>
      </c>
      <c r="BG152" s="13">
        <f t="shared" si="272"/>
        <v>6.7249814916709206E-5</v>
      </c>
      <c r="BH152" s="13">
        <f t="shared" si="273"/>
        <v>2.4393259756225293E-5</v>
      </c>
      <c r="BI152" s="13">
        <f t="shared" si="274"/>
        <v>7.0784566145990798E-6</v>
      </c>
      <c r="BJ152" s="14">
        <f t="shared" si="275"/>
        <v>0.46953822423711178</v>
      </c>
      <c r="BK152" s="14">
        <f t="shared" si="276"/>
        <v>0.26532022157402779</v>
      </c>
      <c r="BL152" s="14">
        <f t="shared" si="277"/>
        <v>0.25045433063692957</v>
      </c>
      <c r="BM152" s="14">
        <f t="shared" si="278"/>
        <v>0.44781359661372683</v>
      </c>
      <c r="BN152" s="14">
        <f t="shared" si="279"/>
        <v>0.55132754359530811</v>
      </c>
    </row>
    <row r="153" spans="1:66" x14ac:dyDescent="0.25">
      <c r="A153" t="s">
        <v>154</v>
      </c>
      <c r="B153" t="s">
        <v>161</v>
      </c>
      <c r="C153" t="s">
        <v>169</v>
      </c>
      <c r="D153" s="11">
        <v>44201</v>
      </c>
      <c r="E153" s="10">
        <f>VLOOKUP(A153,home!$A$2:$E$405,3,FALSE)</f>
        <v>1.32212885154062</v>
      </c>
      <c r="F153" s="10">
        <f>VLOOKUP(B153,home!$B$2:$E$405,3,FALSE)</f>
        <v>0.63</v>
      </c>
      <c r="G153" s="10">
        <f>VLOOKUP(C153,away!$B$2:$E$405,4,FALSE)</f>
        <v>0.84</v>
      </c>
      <c r="H153" s="10">
        <f>VLOOKUP(A153,away!$A$2:$E$405,3,FALSE)</f>
        <v>1.0308123249299701</v>
      </c>
      <c r="I153" s="10">
        <f>VLOOKUP(C153,away!$B$2:$E$405,3,FALSE)</f>
        <v>0.84</v>
      </c>
      <c r="J153" s="10">
        <f>VLOOKUP(B153,home!$B$2:$E$405,4,FALSE)</f>
        <v>0.65</v>
      </c>
      <c r="K153" s="12">
        <f t="shared" si="224"/>
        <v>0.69967058823529615</v>
      </c>
      <c r="L153" s="12">
        <f t="shared" si="225"/>
        <v>0.56282352941176372</v>
      </c>
      <c r="M153" s="13">
        <f t="shared" si="226"/>
        <v>0.28294744150595202</v>
      </c>
      <c r="N153" s="13">
        <f t="shared" si="227"/>
        <v>0.19797000283814148</v>
      </c>
      <c r="O153" s="13">
        <f t="shared" si="228"/>
        <v>0.15924947766640848</v>
      </c>
      <c r="P153" s="13">
        <f t="shared" si="229"/>
        <v>0.11142217571501968</v>
      </c>
      <c r="Q153" s="13">
        <f t="shared" si="230"/>
        <v>6.9256894169352851E-2</v>
      </c>
      <c r="R153" s="13">
        <f t="shared" si="231"/>
        <v>4.4814676538593917E-2</v>
      </c>
      <c r="S153" s="13">
        <f t="shared" si="232"/>
        <v>1.0969264446244834E-2</v>
      </c>
      <c r="T153" s="13">
        <f t="shared" si="233"/>
        <v>3.8979409612492175E-2</v>
      </c>
      <c r="U153" s="13">
        <f t="shared" si="234"/>
        <v>3.1355511095332536E-2</v>
      </c>
      <c r="V153" s="13">
        <f t="shared" si="235"/>
        <v>4.7995537580678192E-4</v>
      </c>
      <c r="W153" s="13">
        <f t="shared" si="236"/>
        <v>1.6152337294273584E-2</v>
      </c>
      <c r="X153" s="13">
        <f t="shared" si="237"/>
        <v>9.0909154842123176E-3</v>
      </c>
      <c r="Y153" s="13">
        <f t="shared" si="238"/>
        <v>2.5582905692042141E-3</v>
      </c>
      <c r="Z153" s="13">
        <f t="shared" si="239"/>
        <v>8.4075848062993303E-3</v>
      </c>
      <c r="AA153" s="13">
        <f t="shared" si="240"/>
        <v>5.8825398070615912E-3</v>
      </c>
      <c r="AB153" s="13">
        <f t="shared" si="241"/>
        <v>2.0579200435621643E-3</v>
      </c>
      <c r="AC153" s="13">
        <f t="shared" si="242"/>
        <v>1.1812633808836415E-5</v>
      </c>
      <c r="AD153" s="13">
        <f t="shared" si="243"/>
        <v>2.8253288340148279E-3</v>
      </c>
      <c r="AE153" s="13">
        <f t="shared" si="244"/>
        <v>1.5901615461090487E-3</v>
      </c>
      <c r="AF153" s="13">
        <f t="shared" si="245"/>
        <v>4.4749016685798076E-4</v>
      </c>
      <c r="AG153" s="13">
        <f t="shared" si="246"/>
        <v>8.3952665029355937E-5</v>
      </c>
      <c r="AH153" s="13">
        <f t="shared" si="247"/>
        <v>1.1829966386275273E-3</v>
      </c>
      <c r="AI153" s="13">
        <f t="shared" si="248"/>
        <v>8.2770795402890016E-4</v>
      </c>
      <c r="AJ153" s="13">
        <f t="shared" si="249"/>
        <v>2.8956145554121697E-4</v>
      </c>
      <c r="AK153" s="13">
        <f t="shared" si="250"/>
        <v>6.7532544642930612E-5</v>
      </c>
      <c r="AL153" s="13">
        <f t="shared" si="251"/>
        <v>1.8606838823494603E-7</v>
      </c>
      <c r="AM153" s="13">
        <f t="shared" si="252"/>
        <v>3.9535989745065971E-4</v>
      </c>
      <c r="AN153" s="13">
        <f t="shared" si="253"/>
        <v>2.2251785287105325E-4</v>
      </c>
      <c r="AO153" s="13">
        <f t="shared" si="254"/>
        <v>6.2619141655006862E-5</v>
      </c>
      <c r="AP153" s="13">
        <f t="shared" si="255"/>
        <v>1.1747842105002051E-5</v>
      </c>
      <c r="AQ153" s="13">
        <f t="shared" si="256"/>
        <v>1.6529904891273446E-6</v>
      </c>
      <c r="AR153" s="13">
        <f t="shared" si="257"/>
        <v>1.3316366868691961E-4</v>
      </c>
      <c r="AS153" s="13">
        <f t="shared" si="258"/>
        <v>9.3170702401747135E-5</v>
      </c>
      <c r="AT153" s="13">
        <f t="shared" si="259"/>
        <v>3.2594400077863064E-5</v>
      </c>
      <c r="AU153" s="13">
        <f t="shared" si="260"/>
        <v>7.6017810252183438E-6</v>
      </c>
      <c r="AV153" s="13">
        <f t="shared" si="261"/>
        <v>1.329685650387608E-6</v>
      </c>
      <c r="AW153" s="13">
        <f t="shared" si="262"/>
        <v>2.035335268802771E-9</v>
      </c>
      <c r="AX153" s="13">
        <f t="shared" si="263"/>
        <v>4.6103615335658216E-5</v>
      </c>
      <c r="AY153" s="13">
        <f t="shared" si="264"/>
        <v>2.5948199501857471E-5</v>
      </c>
      <c r="AZ153" s="13">
        <f t="shared" si="265"/>
        <v>7.3021286127579937E-6</v>
      </c>
      <c r="BA153" s="13">
        <f t="shared" si="266"/>
        <v>1.36993659935036E-6</v>
      </c>
      <c r="BB153" s="13">
        <f t="shared" si="267"/>
        <v>1.9275813797917975E-7</v>
      </c>
      <c r="BC153" s="13">
        <f t="shared" si="268"/>
        <v>2.1697763108056344E-8</v>
      </c>
      <c r="BD153" s="13">
        <f t="shared" si="269"/>
        <v>1.2491274333298468E-5</v>
      </c>
      <c r="BE153" s="13">
        <f t="shared" si="270"/>
        <v>8.7397772605873969E-6</v>
      </c>
      <c r="BF153" s="13">
        <f t="shared" si="271"/>
        <v>3.0574825484803242E-6</v>
      </c>
      <c r="BG153" s="13">
        <f t="shared" si="272"/>
        <v>7.1307687107146021E-7</v>
      </c>
      <c r="BH153" s="13">
        <f t="shared" si="273"/>
        <v>1.2472972845988825E-7</v>
      </c>
      <c r="BI153" s="13">
        <f t="shared" si="274"/>
        <v>1.7453944496391758E-8</v>
      </c>
      <c r="BJ153" s="14">
        <f t="shared" si="275"/>
        <v>0.33972961924020934</v>
      </c>
      <c r="BK153" s="14">
        <f t="shared" si="276"/>
        <v>0.4058567839447223</v>
      </c>
      <c r="BL153" s="14">
        <f t="shared" si="277"/>
        <v>0.24602092777632781</v>
      </c>
      <c r="BM153" s="14">
        <f t="shared" si="278"/>
        <v>0.13432830116992373</v>
      </c>
      <c r="BN153" s="14">
        <f t="shared" si="279"/>
        <v>0.86566066843346845</v>
      </c>
    </row>
    <row r="154" spans="1:66" x14ac:dyDescent="0.25">
      <c r="A154" t="s">
        <v>154</v>
      </c>
      <c r="B154" t="s">
        <v>160</v>
      </c>
      <c r="C154" t="s">
        <v>163</v>
      </c>
      <c r="D154" s="11">
        <v>44201</v>
      </c>
      <c r="E154" s="10">
        <f>VLOOKUP(A154,home!$A$2:$E$405,3,FALSE)</f>
        <v>1.32212885154062</v>
      </c>
      <c r="F154" s="10">
        <f>VLOOKUP(B154,home!$B$2:$E$405,3,FALSE)</f>
        <v>0.63</v>
      </c>
      <c r="G154" s="10">
        <f>VLOOKUP(C154,away!$B$2:$E$405,4,FALSE)</f>
        <v>0.97</v>
      </c>
      <c r="H154" s="10">
        <f>VLOOKUP(A154,away!$A$2:$E$405,3,FALSE)</f>
        <v>1.0308123249299701</v>
      </c>
      <c r="I154" s="10">
        <f>VLOOKUP(C154,away!$B$2:$E$405,3,FALSE)</f>
        <v>0.97</v>
      </c>
      <c r="J154" s="10">
        <f>VLOOKUP(B154,home!$B$2:$E$405,4,FALSE)</f>
        <v>0.97</v>
      </c>
      <c r="K154" s="12">
        <f t="shared" si="224"/>
        <v>0.80795294117647287</v>
      </c>
      <c r="L154" s="12">
        <f t="shared" si="225"/>
        <v>0.96989131652660876</v>
      </c>
      <c r="M154" s="13">
        <f t="shared" si="226"/>
        <v>0.16900207978695825</v>
      </c>
      <c r="N154" s="13">
        <f t="shared" si="227"/>
        <v>0.13654572742881382</v>
      </c>
      <c r="O154" s="13">
        <f t="shared" si="228"/>
        <v>0.16391364966030789</v>
      </c>
      <c r="P154" s="13">
        <f t="shared" si="229"/>
        <v>0.13243451534201572</v>
      </c>
      <c r="Q154" s="13">
        <f t="shared" si="230"/>
        <v>5.5161261040595558E-2</v>
      </c>
      <c r="R154" s="13">
        <f t="shared" si="231"/>
        <v>7.9489212732858652E-2</v>
      </c>
      <c r="S154" s="13">
        <f t="shared" si="232"/>
        <v>2.5944800318410132E-2</v>
      </c>
      <c r="T154" s="13">
        <f t="shared" si="233"/>
        <v>5.3500428091931153E-2</v>
      </c>
      <c r="U154" s="13">
        <f t="shared" si="234"/>
        <v>6.422354321931549E-2</v>
      </c>
      <c r="V154" s="13">
        <f t="shared" si="235"/>
        <v>2.2590037946050925E-3</v>
      </c>
      <c r="W154" s="13">
        <f t="shared" si="236"/>
        <v>1.485590103225079E-2</v>
      </c>
      <c r="X154" s="13">
        <f t="shared" si="237"/>
        <v>1.4408609410358724E-2</v>
      </c>
      <c r="Y154" s="13">
        <f t="shared" si="238"/>
        <v>6.9873925751652525E-3</v>
      </c>
      <c r="Z154" s="13">
        <f t="shared" si="239"/>
        <v>2.5698632395711987E-2</v>
      </c>
      <c r="AA154" s="13">
        <f t="shared" si="240"/>
        <v>2.0763285628328486E-2</v>
      </c>
      <c r="AB154" s="13">
        <f t="shared" si="241"/>
        <v>8.3878788459475946E-3</v>
      </c>
      <c r="AC154" s="13">
        <f t="shared" si="242"/>
        <v>1.1063845821876482E-4</v>
      </c>
      <c r="AD154" s="13">
        <f t="shared" si="243"/>
        <v>3.0007172332084052E-3</v>
      </c>
      <c r="AE154" s="13">
        <f t="shared" si="244"/>
        <v>2.910369587840583E-3</v>
      </c>
      <c r="AF154" s="13">
        <f t="shared" si="245"/>
        <v>1.4113710955648531E-3</v>
      </c>
      <c r="AG154" s="13">
        <f t="shared" si="246"/>
        <v>4.5629218999499924E-4</v>
      </c>
      <c r="AH154" s="13">
        <f t="shared" si="247"/>
        <v>6.2312201018026141E-3</v>
      </c>
      <c r="AI154" s="13">
        <f t="shared" si="248"/>
        <v>5.0345326083693822E-3</v>
      </c>
      <c r="AJ154" s="13">
        <f t="shared" si="249"/>
        <v>2.0338327141904509E-3</v>
      </c>
      <c r="AK154" s="13">
        <f t="shared" si="250"/>
        <v>5.4774704109703453E-4</v>
      </c>
      <c r="AL154" s="13">
        <f t="shared" si="251"/>
        <v>3.467969296202873E-6</v>
      </c>
      <c r="AM154" s="13">
        <f t="shared" si="252"/>
        <v>4.8488766284193193E-4</v>
      </c>
      <c r="AN154" s="13">
        <f t="shared" si="253"/>
        <v>4.7028833368127171E-4</v>
      </c>
      <c r="AO154" s="13">
        <f t="shared" si="254"/>
        <v>2.2806428555061683E-4</v>
      </c>
      <c r="AP154" s="13">
        <f t="shared" si="255"/>
        <v>7.3732523388462729E-5</v>
      </c>
      <c r="AQ154" s="13">
        <f t="shared" si="256"/>
        <v>1.7878133545016273E-5</v>
      </c>
      <c r="AR154" s="13">
        <f t="shared" si="257"/>
        <v>1.2087212536208817E-3</v>
      </c>
      <c r="AS154" s="13">
        <f t="shared" si="258"/>
        <v>9.7658989192550474E-4</v>
      </c>
      <c r="AT154" s="13">
        <f t="shared" si="259"/>
        <v>3.9451933775221261E-4</v>
      </c>
      <c r="AU154" s="13">
        <f t="shared" si="260"/>
        <v>1.062510197626315E-4</v>
      </c>
      <c r="AV154" s="13">
        <f t="shared" si="261"/>
        <v>2.1461455980054408E-5</v>
      </c>
      <c r="AW154" s="13">
        <f t="shared" si="262"/>
        <v>7.548868851899788E-8</v>
      </c>
      <c r="AX154" s="13">
        <f t="shared" si="263"/>
        <v>6.529440222222081E-5</v>
      </c>
      <c r="AY154" s="13">
        <f t="shared" si="264"/>
        <v>6.3328473733127665E-5</v>
      </c>
      <c r="AZ154" s="13">
        <f t="shared" si="265"/>
        <v>3.0710868381321971E-5</v>
      </c>
      <c r="BA154" s="13">
        <f t="shared" si="266"/>
        <v>9.928734855345256E-6</v>
      </c>
      <c r="BB154" s="13">
        <f t="shared" si="267"/>
        <v>2.4074484300736094E-6</v>
      </c>
      <c r="BC154" s="13">
        <f t="shared" si="268"/>
        <v>4.6699266546280229E-7</v>
      </c>
      <c r="BD154" s="13">
        <f t="shared" si="269"/>
        <v>1.9538804133134157E-4</v>
      </c>
      <c r="BE154" s="13">
        <f t="shared" si="270"/>
        <v>1.5786434266436766E-4</v>
      </c>
      <c r="BF154" s="13">
        <f t="shared" si="271"/>
        <v>6.3773479981283195E-5</v>
      </c>
      <c r="BG154" s="13">
        <f t="shared" si="272"/>
        <v>1.7175323573312222E-5</v>
      </c>
      <c r="BH154" s="13">
        <f t="shared" si="273"/>
        <v>3.4692132991788038E-6</v>
      </c>
      <c r="BI154" s="13">
        <f t="shared" si="274"/>
        <v>5.6059221772801001E-7</v>
      </c>
      <c r="BJ154" s="14">
        <f t="shared" si="275"/>
        <v>0.29068505754501883</v>
      </c>
      <c r="BK154" s="14">
        <f t="shared" si="276"/>
        <v>0.32981783414323729</v>
      </c>
      <c r="BL154" s="14">
        <f t="shared" si="277"/>
        <v>0.35377067650432603</v>
      </c>
      <c r="BM154" s="14">
        <f t="shared" si="278"/>
        <v>0.26336250161169977</v>
      </c>
      <c r="BN154" s="14">
        <f t="shared" si="279"/>
        <v>0.73654644599154995</v>
      </c>
    </row>
    <row r="155" spans="1:66" s="10" customFormat="1" x14ac:dyDescent="0.25">
      <c r="A155" t="s">
        <v>154</v>
      </c>
      <c r="B155" t="s">
        <v>164</v>
      </c>
      <c r="C155" t="s">
        <v>157</v>
      </c>
      <c r="D155" s="11">
        <v>44201</v>
      </c>
      <c r="E155" s="10">
        <f>VLOOKUP(A155,home!$A$2:$E$405,3,FALSE)</f>
        <v>1.32212885154062</v>
      </c>
      <c r="F155" s="10">
        <f>VLOOKUP(B155,home!$B$2:$E$405,3,FALSE)</f>
        <v>0.88</v>
      </c>
      <c r="G155" s="10">
        <f>VLOOKUP(C155,away!$B$2:$E$405,4,FALSE)</f>
        <v>0.76</v>
      </c>
      <c r="H155" s="10">
        <f>VLOOKUP(A155,away!$A$2:$E$405,3,FALSE)</f>
        <v>1.0308123249299701</v>
      </c>
      <c r="I155" s="10">
        <f>VLOOKUP(C155,away!$B$2:$E$405,3,FALSE)</f>
        <v>1.0900000000000001</v>
      </c>
      <c r="J155" s="10">
        <f>VLOOKUP(B155,home!$B$2:$E$405,4,FALSE)</f>
        <v>1.67</v>
      </c>
      <c r="K155" s="12">
        <f t="shared" si="224"/>
        <v>0.88423977591036673</v>
      </c>
      <c r="L155" s="12">
        <f t="shared" si="225"/>
        <v>1.8763876750700246</v>
      </c>
      <c r="M155" s="13">
        <f t="shared" si="226"/>
        <v>6.3252068333745332E-2</v>
      </c>
      <c r="N155" s="13">
        <f t="shared" si="227"/>
        <v>5.5929994729298167E-2</v>
      </c>
      <c r="O155" s="13">
        <f t="shared" si="228"/>
        <v>0.1186854014441267</v>
      </c>
      <c r="P155" s="13">
        <f t="shared" si="229"/>
        <v>0.10494635277678652</v>
      </c>
      <c r="Q155" s="13">
        <f t="shared" si="230"/>
        <v>2.4727763003051299E-2</v>
      </c>
      <c r="R155" s="13">
        <f t="shared" si="231"/>
        <v>0.11134991224024875</v>
      </c>
      <c r="S155" s="13">
        <f t="shared" si="232"/>
        <v>4.3531133650193378E-2</v>
      </c>
      <c r="T155" s="13">
        <f t="shared" si="233"/>
        <v>4.6398869730977996E-2</v>
      </c>
      <c r="U155" s="13">
        <f t="shared" si="234"/>
        <v>9.846002144695655E-2</v>
      </c>
      <c r="V155" s="13">
        <f t="shared" si="235"/>
        <v>8.0250932308939642E-3</v>
      </c>
      <c r="W155" s="13">
        <f t="shared" si="236"/>
        <v>7.288423872194247E-3</v>
      </c>
      <c r="X155" s="13">
        <f t="shared" si="237"/>
        <v>1.3675908724471428E-2</v>
      </c>
      <c r="Y155" s="13">
        <f t="shared" si="238"/>
        <v>1.2830653287990407E-2</v>
      </c>
      <c r="Z155" s="13">
        <f t="shared" si="239"/>
        <v>6.9645200982577218E-2</v>
      </c>
      <c r="AA155" s="13">
        <f t="shared" si="240"/>
        <v>6.1583056910066533E-2</v>
      </c>
      <c r="AB155" s="13">
        <f t="shared" si="241"/>
        <v>2.7227094221016292E-2</v>
      </c>
      <c r="AC155" s="13">
        <f t="shared" si="242"/>
        <v>8.3219044003447101E-4</v>
      </c>
      <c r="AD155" s="13">
        <f t="shared" si="243"/>
        <v>1.6111785728722019E-3</v>
      </c>
      <c r="AE155" s="13">
        <f t="shared" si="244"/>
        <v>3.0231956164743111E-3</v>
      </c>
      <c r="AF155" s="13">
        <f t="shared" si="245"/>
        <v>2.8363434970390617E-3</v>
      </c>
      <c r="AG155" s="13">
        <f t="shared" si="246"/>
        <v>1.7740266600363697E-3</v>
      </c>
      <c r="AH155" s="13">
        <f t="shared" si="247"/>
        <v>3.2670349187870658E-2</v>
      </c>
      <c r="AI155" s="13">
        <f t="shared" si="248"/>
        <v>2.8888422244796184E-2</v>
      </c>
      <c r="AJ155" s="13">
        <f t="shared" si="249"/>
        <v>1.2772146006071313E-2</v>
      </c>
      <c r="AK155" s="13">
        <f t="shared" si="250"/>
        <v>3.7645465074343286E-3</v>
      </c>
      <c r="AL155" s="13">
        <f t="shared" si="251"/>
        <v>5.5230036770660313E-5</v>
      </c>
      <c r="AM155" s="13">
        <f t="shared" si="252"/>
        <v>2.8493363604562016E-4</v>
      </c>
      <c r="AN155" s="13">
        <f t="shared" si="253"/>
        <v>5.3464596288888976E-4</v>
      </c>
      <c r="AO155" s="13">
        <f t="shared" si="254"/>
        <v>5.0160154764532932E-4</v>
      </c>
      <c r="AP155" s="13">
        <f t="shared" si="255"/>
        <v>3.1373298726591528E-4</v>
      </c>
      <c r="AQ155" s="13">
        <f t="shared" si="256"/>
        <v>1.4717117764216609E-4</v>
      </c>
      <c r="AR155" s="13">
        <f t="shared" si="257"/>
        <v>1.2260448111270897E-2</v>
      </c>
      <c r="AS155" s="13">
        <f t="shared" si="258"/>
        <v>1.0841175890470857E-2</v>
      </c>
      <c r="AT155" s="13">
        <f t="shared" si="259"/>
        <v>4.7930994699974102E-3</v>
      </c>
      <c r="AU155" s="13">
        <f t="shared" si="260"/>
        <v>1.412749733755536E-3</v>
      </c>
      <c r="AV155" s="13">
        <f t="shared" si="261"/>
        <v>3.1230237699835634E-4</v>
      </c>
      <c r="AW155" s="13">
        <f t="shared" si="262"/>
        <v>2.5454551551076E-6</v>
      </c>
      <c r="AX155" s="13">
        <f t="shared" si="263"/>
        <v>4.1991609081050846E-5</v>
      </c>
      <c r="AY155" s="13">
        <f t="shared" si="264"/>
        <v>7.8792537736042327E-5</v>
      </c>
      <c r="AZ155" s="13">
        <f t="shared" si="265"/>
        <v>7.3922673347699824E-5</v>
      </c>
      <c r="BA155" s="13">
        <f t="shared" si="266"/>
        <v>4.6235864392617129E-5</v>
      </c>
      <c r="BB155" s="13">
        <f t="shared" si="267"/>
        <v>2.1689101523128942E-5</v>
      </c>
      <c r="BC155" s="13">
        <f t="shared" si="268"/>
        <v>8.1394325562683285E-6</v>
      </c>
      <c r="BD155" s="13">
        <f t="shared" si="269"/>
        <v>3.8342256211373804E-3</v>
      </c>
      <c r="BE155" s="13">
        <f t="shared" si="270"/>
        <v>3.3903748040243036E-3</v>
      </c>
      <c r="BF155" s="13">
        <f t="shared" si="271"/>
        <v>1.4989521284813016E-3</v>
      </c>
      <c r="BG155" s="13">
        <f t="shared" si="272"/>
        <v>4.4181103139622456E-4</v>
      </c>
      <c r="BH155" s="13">
        <f t="shared" si="273"/>
        <v>9.7666721849131395E-5</v>
      </c>
      <c r="BI155" s="13">
        <f t="shared" si="274"/>
        <v>1.7272160048355218E-5</v>
      </c>
      <c r="BJ155" s="14">
        <f t="shared" si="275"/>
        <v>0.17214921422453025</v>
      </c>
      <c r="BK155" s="14">
        <f t="shared" si="276"/>
        <v>0.22072086100616034</v>
      </c>
      <c r="BL155" s="14">
        <f t="shared" si="277"/>
        <v>0.53430102825801673</v>
      </c>
      <c r="BM155" s="14">
        <f t="shared" si="278"/>
        <v>0.5178485648614467</v>
      </c>
      <c r="BN155" s="14">
        <f t="shared" si="279"/>
        <v>0.47889149252725677</v>
      </c>
    </row>
    <row r="156" spans="1:66" x14ac:dyDescent="0.25">
      <c r="A156" t="s">
        <v>154</v>
      </c>
      <c r="B156" t="s">
        <v>168</v>
      </c>
      <c r="C156" t="s">
        <v>158</v>
      </c>
      <c r="D156" s="11">
        <v>44201</v>
      </c>
      <c r="E156" s="10">
        <f>VLOOKUP(A156,home!$A$2:$E$405,3,FALSE)</f>
        <v>1.32212885154062</v>
      </c>
      <c r="F156" s="10">
        <f>VLOOKUP(B156,home!$B$2:$E$405,3,FALSE)</f>
        <v>0.8</v>
      </c>
      <c r="G156" s="10">
        <f>VLOOKUP(C156,away!$B$2:$E$405,4,FALSE)</f>
        <v>0.5</v>
      </c>
      <c r="H156" s="10">
        <f>VLOOKUP(A156,away!$A$2:$E$405,3,FALSE)</f>
        <v>1.0308123249299701</v>
      </c>
      <c r="I156" s="10">
        <f>VLOOKUP(C156,away!$B$2:$E$405,3,FALSE)</f>
        <v>0.84</v>
      </c>
      <c r="J156" s="10">
        <f>VLOOKUP(B156,home!$B$2:$E$405,4,FALSE)</f>
        <v>0.81</v>
      </c>
      <c r="K156" s="12">
        <f t="shared" si="224"/>
        <v>0.52885154061624806</v>
      </c>
      <c r="L156" s="12">
        <f t="shared" si="225"/>
        <v>0.70136470588235167</v>
      </c>
      <c r="M156" s="13">
        <f t="shared" si="226"/>
        <v>0.29222937726804954</v>
      </c>
      <c r="N156" s="13">
        <f t="shared" si="227"/>
        <v>0.15454595638153476</v>
      </c>
      <c r="O156" s="13">
        <f t="shared" si="228"/>
        <v>0.20495937123778835</v>
      </c>
      <c r="P156" s="13">
        <f t="shared" si="229"/>
        <v>0.10839307924284189</v>
      </c>
      <c r="Q156" s="13">
        <f t="shared" si="230"/>
        <v>4.0865933564193054E-2</v>
      </c>
      <c r="R156" s="13">
        <f t="shared" si="231"/>
        <v>7.1875634563011562E-2</v>
      </c>
      <c r="S156" s="13">
        <f t="shared" si="232"/>
        <v>1.0051230763983119E-2</v>
      </c>
      <c r="T156" s="13">
        <f t="shared" si="233"/>
        <v>2.8661923474857989E-2</v>
      </c>
      <c r="U156" s="13">
        <f t="shared" si="234"/>
        <v>3.8011540071419117E-2</v>
      </c>
      <c r="V156" s="13">
        <f t="shared" si="235"/>
        <v>4.1424227277053418E-4</v>
      </c>
      <c r="W156" s="13">
        <f t="shared" si="236"/>
        <v>7.2040039747149117E-3</v>
      </c>
      <c r="X156" s="13">
        <f t="shared" si="237"/>
        <v>5.0526341289012172E-3</v>
      </c>
      <c r="Y156" s="13">
        <f t="shared" si="238"/>
        <v>1.7718696248739669E-3</v>
      </c>
      <c r="Z156" s="13">
        <f t="shared" si="239"/>
        <v>1.6803677765131333E-2</v>
      </c>
      <c r="AA156" s="13">
        <f t="shared" si="240"/>
        <v>8.886650874108698E-3</v>
      </c>
      <c r="AB156" s="13">
        <f t="shared" si="241"/>
        <v>2.3498595028455553E-3</v>
      </c>
      <c r="AC156" s="13">
        <f t="shared" si="242"/>
        <v>9.6031146658481016E-6</v>
      </c>
      <c r="AD156" s="13">
        <f t="shared" si="243"/>
        <v>9.5246215015838893E-4</v>
      </c>
      <c r="AE156" s="13">
        <f t="shared" si="244"/>
        <v>6.6802333580991081E-4</v>
      </c>
      <c r="AF156" s="13">
        <f t="shared" si="245"/>
        <v>2.3426399522143273E-4</v>
      </c>
      <c r="AG156" s="13">
        <f t="shared" si="246"/>
        <v>5.4768166035768272E-5</v>
      </c>
      <c r="AH156" s="13">
        <f t="shared" si="247"/>
        <v>2.9463766283707865E-3</v>
      </c>
      <c r="AI156" s="13">
        <f t="shared" si="248"/>
        <v>1.5581958191495972E-3</v>
      </c>
      <c r="AJ156" s="13">
        <f t="shared" si="249"/>
        <v>4.1202712976953044E-4</v>
      </c>
      <c r="AK156" s="13">
        <f t="shared" si="250"/>
        <v>7.2633727451435631E-5</v>
      </c>
      <c r="AL156" s="13">
        <f t="shared" si="251"/>
        <v>1.4247864861287888E-7</v>
      </c>
      <c r="AM156" s="13">
        <f t="shared" si="252"/>
        <v>1.0074221509798568E-4</v>
      </c>
      <c r="AN156" s="13">
        <f t="shared" si="253"/>
        <v>7.0657034062135339E-5</v>
      </c>
      <c r="AO156" s="13">
        <f t="shared" si="254"/>
        <v>2.4778174956754422E-5</v>
      </c>
      <c r="AP156" s="13">
        <f t="shared" si="255"/>
        <v>5.7928457969485062E-6</v>
      </c>
      <c r="AQ156" s="13">
        <f t="shared" si="256"/>
        <v>1.0157243971496512E-6</v>
      </c>
      <c r="AR156" s="13">
        <f t="shared" si="257"/>
        <v>4.1329691547518254E-4</v>
      </c>
      <c r="AS156" s="13">
        <f t="shared" si="258"/>
        <v>2.1857271048099353E-4</v>
      </c>
      <c r="AT156" s="13">
        <f t="shared" si="259"/>
        <v>5.7796257337271271E-5</v>
      </c>
      <c r="AU156" s="13">
        <f t="shared" si="260"/>
        <v>1.0188546578223013E-5</v>
      </c>
      <c r="AV156" s="13">
        <f t="shared" si="261"/>
        <v>1.3470571386334107E-6</v>
      </c>
      <c r="AW156" s="13">
        <f t="shared" si="262"/>
        <v>1.4679963232503777E-9</v>
      </c>
      <c r="AX156" s="13">
        <f t="shared" si="263"/>
        <v>8.8796126099438564E-6</v>
      </c>
      <c r="AY156" s="13">
        <f t="shared" si="264"/>
        <v>6.2278468865224939E-6</v>
      </c>
      <c r="AZ156" s="13">
        <f t="shared" si="265"/>
        <v>2.183995999923084E-6</v>
      </c>
      <c r="BA156" s="13">
        <f t="shared" si="266"/>
        <v>5.1059257071142877E-7</v>
      </c>
      <c r="BB156" s="13">
        <f t="shared" si="267"/>
        <v>8.952790204568375E-8</v>
      </c>
      <c r="BC156" s="13">
        <f t="shared" si="268"/>
        <v>1.2558342137307001E-8</v>
      </c>
      <c r="BD156" s="13">
        <f t="shared" si="269"/>
        <v>4.8311978260722414E-5</v>
      </c>
      <c r="BE156" s="13">
        <f t="shared" si="270"/>
        <v>2.5549864133401735E-5</v>
      </c>
      <c r="BF156" s="13">
        <f t="shared" si="271"/>
        <v>6.7560425047426609E-6</v>
      </c>
      <c r="BG156" s="13">
        <f t="shared" si="272"/>
        <v>1.1909811623673372E-6</v>
      </c>
      <c r="BH156" s="13">
        <f t="shared" si="273"/>
        <v>1.5746305564072404E-7</v>
      </c>
      <c r="BI156" s="13">
        <f t="shared" si="274"/>
        <v>1.6654915913147785E-8</v>
      </c>
      <c r="BJ156" s="14">
        <f t="shared" si="275"/>
        <v>0.24023272892492367</v>
      </c>
      <c r="BK156" s="14">
        <f t="shared" si="276"/>
        <v>0.4111039029878461</v>
      </c>
      <c r="BL156" s="14">
        <f t="shared" si="277"/>
        <v>0.33185547402495763</v>
      </c>
      <c r="BM156" s="14">
        <f t="shared" si="278"/>
        <v>0.12712020506654939</v>
      </c>
      <c r="BN156" s="14">
        <f t="shared" si="279"/>
        <v>0.87286935225741935</v>
      </c>
    </row>
    <row r="157" spans="1:66" x14ac:dyDescent="0.25">
      <c r="A157" t="s">
        <v>154</v>
      </c>
      <c r="B157" t="s">
        <v>162</v>
      </c>
      <c r="C157" t="s">
        <v>165</v>
      </c>
      <c r="D157" s="11">
        <v>44201</v>
      </c>
      <c r="E157" s="10">
        <f>VLOOKUP(A157,home!$A$2:$E$405,3,FALSE)</f>
        <v>1.32212885154062</v>
      </c>
      <c r="F157" s="10">
        <f>VLOOKUP(B157,home!$B$2:$E$405,3,FALSE)</f>
        <v>0.57999999999999996</v>
      </c>
      <c r="G157" s="10">
        <f>VLOOKUP(C157,away!$B$2:$E$405,4,FALSE)</f>
        <v>1.43</v>
      </c>
      <c r="H157" s="10">
        <f>VLOOKUP(A157,away!$A$2:$E$405,3,FALSE)</f>
        <v>1.0308123249299701</v>
      </c>
      <c r="I157" s="10">
        <f>VLOOKUP(C157,away!$B$2:$E$405,3,FALSE)</f>
        <v>0.84</v>
      </c>
      <c r="J157" s="10">
        <f>VLOOKUP(B157,home!$B$2:$E$405,4,FALSE)</f>
        <v>1.1399999999999999</v>
      </c>
      <c r="K157" s="12">
        <f t="shared" si="224"/>
        <v>1.0965736694677901</v>
      </c>
      <c r="L157" s="12">
        <f t="shared" si="225"/>
        <v>0.98710588235293928</v>
      </c>
      <c r="M157" s="13">
        <f t="shared" si="226"/>
        <v>0.1244713696939026</v>
      </c>
      <c r="N157" s="13">
        <f t="shared" si="227"/>
        <v>0.13649202660892468</v>
      </c>
      <c r="O157" s="13">
        <f t="shared" si="228"/>
        <v>0.12286642120937862</v>
      </c>
      <c r="P157" s="13">
        <f t="shared" si="229"/>
        <v>0.13473208235994344</v>
      </c>
      <c r="Q157" s="13">
        <f t="shared" si="230"/>
        <v>7.4836781235821881E-2</v>
      </c>
      <c r="R157" s="13">
        <f t="shared" si="231"/>
        <v>6.0641083559715786E-2</v>
      </c>
      <c r="S157" s="13">
        <f t="shared" si="232"/>
        <v>3.6459657473215341E-2</v>
      </c>
      <c r="T157" s="13">
        <f t="shared" si="233"/>
        <v>7.3871826974239843E-2</v>
      </c>
      <c r="U157" s="13">
        <f t="shared" si="234"/>
        <v>6.6497415519580425E-2</v>
      </c>
      <c r="V157" s="13">
        <f t="shared" si="235"/>
        <v>4.385020503176993E-3</v>
      </c>
      <c r="W157" s="13">
        <f t="shared" si="236"/>
        <v>2.735468127030782E-2</v>
      </c>
      <c r="X157" s="13">
        <f t="shared" si="237"/>
        <v>2.7001966791810619E-2</v>
      </c>
      <c r="Y157" s="13">
        <f t="shared" si="238"/>
        <v>1.3326900127647494E-2</v>
      </c>
      <c r="Z157" s="13">
        <f t="shared" si="239"/>
        <v>1.9953056764683858E-2</v>
      </c>
      <c r="AA157" s="13">
        <f t="shared" si="240"/>
        <v>2.187999667354849E-2</v>
      </c>
      <c r="AB157" s="13">
        <f t="shared" si="241"/>
        <v>1.1996514120128055E-2</v>
      </c>
      <c r="AC157" s="13">
        <f t="shared" si="242"/>
        <v>2.9665604278968593E-4</v>
      </c>
      <c r="AD157" s="13">
        <f t="shared" si="243"/>
        <v>7.4991058044258175E-3</v>
      </c>
      <c r="AE157" s="13">
        <f t="shared" si="244"/>
        <v>7.4024114519357946E-3</v>
      </c>
      <c r="AF157" s="13">
        <f t="shared" si="245"/>
        <v>3.6534819439012923E-3</v>
      </c>
      <c r="AG157" s="13">
        <f t="shared" si="246"/>
        <v>1.2021245059650723E-3</v>
      </c>
      <c r="AH157" s="13">
        <f t="shared" si="247"/>
        <v>4.9239449258353853E-3</v>
      </c>
      <c r="AI157" s="13">
        <f t="shared" si="248"/>
        <v>5.3994683555806137E-3</v>
      </c>
      <c r="AJ157" s="13">
        <f t="shared" si="249"/>
        <v>2.960457413927124E-3</v>
      </c>
      <c r="AK157" s="13">
        <f t="shared" si="250"/>
        <v>1.0821198832310637E-3</v>
      </c>
      <c r="AL157" s="13">
        <f t="shared" si="251"/>
        <v>1.2844427272876022E-5</v>
      </c>
      <c r="AM157" s="13">
        <f t="shared" si="252"/>
        <v>1.6446643939372855E-3</v>
      </c>
      <c r="AN157" s="13">
        <f t="shared" si="253"/>
        <v>1.6234578977519262E-3</v>
      </c>
      <c r="AO157" s="13">
        <f t="shared" si="254"/>
        <v>8.0126242031163149E-4</v>
      </c>
      <c r="AP157" s="13">
        <f t="shared" si="255"/>
        <v>2.6364361613265492E-4</v>
      </c>
      <c r="AQ157" s="13">
        <f t="shared" si="256"/>
        <v>6.5061041082335971E-5</v>
      </c>
      <c r="AR157" s="13">
        <f t="shared" si="257"/>
        <v>9.7209100013480364E-4</v>
      </c>
      <c r="AS157" s="13">
        <f t="shared" si="258"/>
        <v>1.0659693950744356E-3</v>
      </c>
      <c r="AT157" s="13">
        <f t="shared" si="259"/>
        <v>5.8445698554856714E-4</v>
      </c>
      <c r="AU157" s="13">
        <f t="shared" si="260"/>
        <v>2.1363338042969184E-4</v>
      </c>
      <c r="AV157" s="13">
        <f t="shared" si="261"/>
        <v>5.8566184974648874E-5</v>
      </c>
      <c r="AW157" s="13">
        <f t="shared" si="262"/>
        <v>3.8620135820326981E-7</v>
      </c>
      <c r="AX157" s="13">
        <f t="shared" si="263"/>
        <v>3.0058261158380457E-4</v>
      </c>
      <c r="AY157" s="13">
        <f t="shared" si="264"/>
        <v>2.9670686402738218E-4</v>
      </c>
      <c r="AZ157" s="13">
        <f t="shared" si="265"/>
        <v>1.4644054540796135E-4</v>
      </c>
      <c r="BA157" s="13">
        <f t="shared" si="266"/>
        <v>4.8184107929057115E-5</v>
      </c>
      <c r="BB157" s="13">
        <f t="shared" si="267"/>
        <v>1.1890704093175293E-5</v>
      </c>
      <c r="BC157" s="13">
        <f t="shared" si="268"/>
        <v>2.347476791138302E-6</v>
      </c>
      <c r="BD157" s="13">
        <f t="shared" si="269"/>
        <v>1.5992612406923602E-4</v>
      </c>
      <c r="BE157" s="13">
        <f t="shared" si="270"/>
        <v>1.7537077671436321E-4</v>
      </c>
      <c r="BF157" s="13">
        <f t="shared" si="271"/>
        <v>9.6153488069542869E-5</v>
      </c>
      <c r="BG157" s="13">
        <f t="shared" si="272"/>
        <v>3.5146461081515333E-5</v>
      </c>
      <c r="BH157" s="13">
        <f t="shared" si="273"/>
        <v>9.6351709492410334E-6</v>
      </c>
      <c r="BI157" s="13">
        <f t="shared" si="274"/>
        <v>2.1131349527517395E-6</v>
      </c>
      <c r="BJ157" s="14">
        <f t="shared" si="275"/>
        <v>0.37784554839402867</v>
      </c>
      <c r="BK157" s="14">
        <f t="shared" si="276"/>
        <v>0.30065433736432834</v>
      </c>
      <c r="BL157" s="14">
        <f t="shared" si="277"/>
        <v>0.30162048376292422</v>
      </c>
      <c r="BM157" s="14">
        <f t="shared" si="278"/>
        <v>0.34573734095560898</v>
      </c>
      <c r="BN157" s="14">
        <f t="shared" si="279"/>
        <v>0.65403976466768698</v>
      </c>
    </row>
    <row r="158" spans="1:66" x14ac:dyDescent="0.25">
      <c r="A158" t="s">
        <v>154</v>
      </c>
      <c r="B158" t="s">
        <v>170</v>
      </c>
      <c r="C158" t="s">
        <v>173</v>
      </c>
      <c r="D158" s="11">
        <v>44201</v>
      </c>
      <c r="E158" s="10">
        <f>VLOOKUP(A158,home!$A$2:$E$405,3,FALSE)</f>
        <v>1.32212885154062</v>
      </c>
      <c r="F158" s="10">
        <f>VLOOKUP(B158,home!$B$2:$E$405,3,FALSE)</f>
        <v>1.0900000000000001</v>
      </c>
      <c r="G158" s="10">
        <f>VLOOKUP(C158,away!$B$2:$E$405,4,FALSE)</f>
        <v>1.42</v>
      </c>
      <c r="H158" s="10">
        <f>VLOOKUP(A158,away!$A$2:$E$405,3,FALSE)</f>
        <v>1.0308123249299701</v>
      </c>
      <c r="I158" s="10">
        <f>VLOOKUP(C158,away!$B$2:$E$405,3,FALSE)</f>
        <v>0.89</v>
      </c>
      <c r="J158" s="10">
        <f>VLOOKUP(B158,home!$B$2:$E$405,4,FALSE)</f>
        <v>1.4</v>
      </c>
      <c r="K158" s="12">
        <f t="shared" si="224"/>
        <v>2.0463910364145717</v>
      </c>
      <c r="L158" s="12">
        <f t="shared" si="225"/>
        <v>1.2843921568627428</v>
      </c>
      <c r="M158" s="13">
        <f t="shared" si="226"/>
        <v>3.5765083123123757E-2</v>
      </c>
      <c r="N158" s="13">
        <f t="shared" si="227"/>
        <v>7.3189345519782525E-2</v>
      </c>
      <c r="O158" s="13">
        <f t="shared" si="228"/>
        <v>4.5936392252884199E-2</v>
      </c>
      <c r="P158" s="13">
        <f t="shared" si="229"/>
        <v>9.400382135152599E-2</v>
      </c>
      <c r="Q158" s="13">
        <f t="shared" si="230"/>
        <v>7.4887010316366007E-2</v>
      </c>
      <c r="R158" s="13">
        <f t="shared" si="231"/>
        <v>2.9500170962087475E-2</v>
      </c>
      <c r="S158" s="13">
        <f t="shared" si="232"/>
        <v>6.1769173010647084E-2</v>
      </c>
      <c r="T158" s="13">
        <f t="shared" si="233"/>
        <v>9.6184288701239781E-2</v>
      </c>
      <c r="U158" s="13">
        <f t="shared" si="234"/>
        <v>6.0368885429513235E-2</v>
      </c>
      <c r="V158" s="13">
        <f t="shared" si="235"/>
        <v>1.8039128289625585E-2</v>
      </c>
      <c r="W158" s="13">
        <f t="shared" si="236"/>
        <v>5.1082702218432322E-2</v>
      </c>
      <c r="X158" s="13">
        <f t="shared" si="237"/>
        <v>6.561022208070949E-2</v>
      </c>
      <c r="Y158" s="13">
        <f t="shared" si="238"/>
        <v>4.2134627325243028E-2</v>
      </c>
      <c r="Z158" s="13">
        <f t="shared" si="239"/>
        <v>1.262992940327173E-2</v>
      </c>
      <c r="AA158" s="13">
        <f t="shared" si="240"/>
        <v>2.5845774321404107E-2</v>
      </c>
      <c r="AB158" s="13">
        <f t="shared" si="241"/>
        <v>2.6445280450257645E-2</v>
      </c>
      <c r="AC158" s="13">
        <f t="shared" si="242"/>
        <v>2.9633423946574828E-3</v>
      </c>
      <c r="AD158" s="13">
        <f t="shared" si="243"/>
        <v>2.6133795983908671E-2</v>
      </c>
      <c r="AE158" s="13">
        <f t="shared" si="244"/>
        <v>3.3566042590783336E-2</v>
      </c>
      <c r="AF158" s="13">
        <f t="shared" si="245"/>
        <v>2.155598092026146E-2</v>
      </c>
      <c r="AG158" s="13">
        <f t="shared" si="246"/>
        <v>9.2287776091555824E-3</v>
      </c>
      <c r="AH158" s="13">
        <f t="shared" si="247"/>
        <v>4.0554455668230897E-3</v>
      </c>
      <c r="AI158" s="13">
        <f t="shared" si="248"/>
        <v>8.2990274566139815E-3</v>
      </c>
      <c r="AJ158" s="13">
        <f t="shared" si="249"/>
        <v>8.4915276990866397E-3</v>
      </c>
      <c r="AK158" s="13">
        <f t="shared" si="250"/>
        <v>5.7923287229589846E-3</v>
      </c>
      <c r="AL158" s="13">
        <f t="shared" si="251"/>
        <v>3.1155024369640524E-4</v>
      </c>
      <c r="AM158" s="13">
        <f t="shared" si="252"/>
        <v>1.0695993169791569E-2</v>
      </c>
      <c r="AN158" s="13">
        <f t="shared" si="253"/>
        <v>1.3737849737137755E-2</v>
      </c>
      <c r="AO158" s="13">
        <f t="shared" si="254"/>
        <v>8.8223932272693158E-3</v>
      </c>
      <c r="AP158" s="13">
        <f t="shared" si="255"/>
        <v>3.7771375552878976E-3</v>
      </c>
      <c r="AQ158" s="13">
        <f t="shared" si="256"/>
        <v>1.2128314628508732E-3</v>
      </c>
      <c r="AR158" s="13">
        <f t="shared" si="257"/>
        <v>1.0417564957222699E-3</v>
      </c>
      <c r="AS158" s="13">
        <f t="shared" si="258"/>
        <v>2.131841154972708E-3</v>
      </c>
      <c r="AT158" s="13">
        <f t="shared" si="259"/>
        <v>2.1812903152979195E-3</v>
      </c>
      <c r="AU158" s="13">
        <f t="shared" si="260"/>
        <v>1.4879243163478592E-3</v>
      </c>
      <c r="AV158" s="13">
        <f t="shared" si="261"/>
        <v>7.6121874595938489E-4</v>
      </c>
      <c r="AW158" s="13">
        <f t="shared" si="262"/>
        <v>2.2746357692593811E-5</v>
      </c>
      <c r="AX158" s="13">
        <f t="shared" si="263"/>
        <v>3.6480307580354864E-3</v>
      </c>
      <c r="AY158" s="13">
        <f t="shared" si="264"/>
        <v>4.6855020936148245E-3</v>
      </c>
      <c r="AZ158" s="13">
        <f t="shared" si="265"/>
        <v>3.009011070001422E-3</v>
      </c>
      <c r="BA158" s="13">
        <f t="shared" si="266"/>
        <v>1.2882500727409987E-3</v>
      </c>
      <c r="BB158" s="13">
        <f t="shared" si="267"/>
        <v>4.1365457237659936E-4</v>
      </c>
      <c r="BC158" s="13">
        <f t="shared" si="268"/>
        <v>1.0625893768218305E-4</v>
      </c>
      <c r="BD158" s="13">
        <f t="shared" si="269"/>
        <v>2.2300397874441648E-4</v>
      </c>
      <c r="BE158" s="13">
        <f t="shared" si="270"/>
        <v>4.5635334318735955E-4</v>
      </c>
      <c r="BF158" s="13">
        <f t="shared" si="271"/>
        <v>4.6693869546821787E-4</v>
      </c>
      <c r="BG158" s="13">
        <f t="shared" si="272"/>
        <v>3.1851305365375817E-4</v>
      </c>
      <c r="BH158" s="13">
        <f t="shared" si="273"/>
        <v>1.6295056449452112E-4</v>
      </c>
      <c r="BI158" s="13">
        <f t="shared" si="274"/>
        <v>6.6692114912056519E-5</v>
      </c>
      <c r="BJ158" s="14">
        <f t="shared" si="275"/>
        <v>0.54496970592267113</v>
      </c>
      <c r="BK158" s="14">
        <f t="shared" si="276"/>
        <v>0.21753760050689114</v>
      </c>
      <c r="BL158" s="14">
        <f t="shared" si="277"/>
        <v>0.22403331564038986</v>
      </c>
      <c r="BM158" s="14">
        <f t="shared" si="278"/>
        <v>0.64122597221153166</v>
      </c>
      <c r="BN158" s="14">
        <f t="shared" si="279"/>
        <v>0.35328182352576992</v>
      </c>
    </row>
    <row r="159" spans="1:66" x14ac:dyDescent="0.25">
      <c r="A159" t="s">
        <v>154</v>
      </c>
      <c r="B159" t="s">
        <v>166</v>
      </c>
      <c r="C159" t="s">
        <v>171</v>
      </c>
      <c r="D159" s="11">
        <v>44201</v>
      </c>
      <c r="E159" s="10">
        <f>VLOOKUP(A159,home!$A$2:$E$405,3,FALSE)</f>
        <v>1.32212885154062</v>
      </c>
      <c r="F159" s="10">
        <f>VLOOKUP(B159,home!$B$2:$E$405,3,FALSE)</f>
        <v>0.76</v>
      </c>
      <c r="G159" s="10">
        <f>VLOOKUP(C159,away!$B$2:$E$405,4,FALSE)</f>
        <v>0.97</v>
      </c>
      <c r="H159" s="10">
        <f>VLOOKUP(A159,away!$A$2:$E$405,3,FALSE)</f>
        <v>1.0308123249299701</v>
      </c>
      <c r="I159" s="10">
        <f>VLOOKUP(C159,away!$B$2:$E$405,3,FALSE)</f>
        <v>0.63</v>
      </c>
      <c r="J159" s="10">
        <f>VLOOKUP(B159,home!$B$2:$E$405,4,FALSE)</f>
        <v>1.1399999999999999</v>
      </c>
      <c r="K159" s="12">
        <f t="shared" si="224"/>
        <v>0.9746733893557451</v>
      </c>
      <c r="L159" s="12">
        <f t="shared" si="225"/>
        <v>0.74032941176470446</v>
      </c>
      <c r="M159" s="13">
        <f t="shared" si="226"/>
        <v>0.17996321661375994</v>
      </c>
      <c r="N159" s="13">
        <f t="shared" si="227"/>
        <v>0.17540535829629553</v>
      </c>
      <c r="O159" s="13">
        <f t="shared" si="228"/>
        <v>0.13323206229494897</v>
      </c>
      <c r="P159" s="13">
        <f t="shared" si="229"/>
        <v>0.1298577457278737</v>
      </c>
      <c r="Q159" s="13">
        <f t="shared" si="230"/>
        <v>8.5481467540904604E-2</v>
      </c>
      <c r="R159" s="13">
        <f t="shared" si="231"/>
        <v>4.9317807153509016E-2</v>
      </c>
      <c r="S159" s="13">
        <f t="shared" si="232"/>
        <v>2.3425667815380323E-2</v>
      </c>
      <c r="T159" s="13">
        <f t="shared" si="233"/>
        <v>6.3284444581341581E-2</v>
      </c>
      <c r="U159" s="13">
        <f t="shared" si="234"/>
        <v>4.8068754253903639E-2</v>
      </c>
      <c r="V159" s="13">
        <f t="shared" si="235"/>
        <v>1.8781643097928135E-3</v>
      </c>
      <c r="W159" s="13">
        <f t="shared" si="236"/>
        <v>2.7772170565065538E-2</v>
      </c>
      <c r="X159" s="13">
        <f t="shared" si="237"/>
        <v>2.0560554697864008E-2</v>
      </c>
      <c r="Y159" s="13">
        <f t="shared" si="238"/>
        <v>7.6107916825128453E-3</v>
      </c>
      <c r="Z159" s="13">
        <f t="shared" si="239"/>
        <v>1.2170474386494153E-2</v>
      </c>
      <c r="AA159" s="13">
        <f t="shared" si="240"/>
        <v>1.1862237520351539E-2</v>
      </c>
      <c r="AB159" s="13">
        <f t="shared" si="241"/>
        <v>5.7809036246519617E-3</v>
      </c>
      <c r="AC159" s="13">
        <f t="shared" si="242"/>
        <v>8.4702789535768107E-5</v>
      </c>
      <c r="AD159" s="13">
        <f t="shared" si="243"/>
        <v>6.76719890360457E-3</v>
      </c>
      <c r="AE159" s="13">
        <f t="shared" si="244"/>
        <v>5.0099563836003246E-3</v>
      </c>
      <c r="AF159" s="13">
        <f t="shared" si="245"/>
        <v>1.8545090312188268E-3</v>
      </c>
      <c r="AG159" s="13">
        <f t="shared" si="246"/>
        <v>4.5764919339818865E-4</v>
      </c>
      <c r="AH159" s="13">
        <f t="shared" si="247"/>
        <v>2.2525400358626544E-3</v>
      </c>
      <c r="AI159" s="13">
        <f t="shared" si="248"/>
        <v>2.1954908314137651E-3</v>
      </c>
      <c r="AJ159" s="13">
        <f t="shared" si="249"/>
        <v>1.0699432449767583E-3</v>
      </c>
      <c r="AK159" s="13">
        <f t="shared" si="250"/>
        <v>3.4761506966659385E-4</v>
      </c>
      <c r="AL159" s="13">
        <f t="shared" si="251"/>
        <v>2.4447914441503443E-6</v>
      </c>
      <c r="AM159" s="13">
        <f t="shared" si="252"/>
        <v>1.3191617383641501E-3</v>
      </c>
      <c r="AN159" s="13">
        <f t="shared" si="253"/>
        <v>9.7661423378563625E-4</v>
      </c>
      <c r="AO159" s="13">
        <f t="shared" si="254"/>
        <v>3.6150812060977875E-4</v>
      </c>
      <c r="AP159" s="13">
        <f t="shared" si="255"/>
        <v>8.9211698093067114E-5</v>
      </c>
      <c r="AQ159" s="13">
        <f t="shared" si="256"/>
        <v>1.6511510992942694E-5</v>
      </c>
      <c r="AR159" s="13">
        <f t="shared" si="257"/>
        <v>3.3352432794532923E-4</v>
      </c>
      <c r="AS159" s="13">
        <f t="shared" si="258"/>
        <v>3.250772871510711E-4</v>
      </c>
      <c r="AT159" s="13">
        <f t="shared" si="259"/>
        <v>1.584220906350526E-4</v>
      </c>
      <c r="AU159" s="13">
        <f t="shared" si="260"/>
        <v>5.1469932009363266E-5</v>
      </c>
      <c r="AV159" s="13">
        <f t="shared" si="261"/>
        <v>1.2541593270368961E-5</v>
      </c>
      <c r="AW159" s="13">
        <f t="shared" si="262"/>
        <v>4.900308575488366E-8</v>
      </c>
      <c r="AX159" s="13">
        <f t="shared" si="263"/>
        <v>2.1429197377330041E-4</v>
      </c>
      <c r="AY159" s="13">
        <f t="shared" si="264"/>
        <v>1.5864665088948494E-4</v>
      </c>
      <c r="AZ159" s="13">
        <f t="shared" si="265"/>
        <v>5.8725390865726407E-5</v>
      </c>
      <c r="BA159" s="13">
        <f t="shared" si="266"/>
        <v>1.4492044691758526E-5</v>
      </c>
      <c r="BB159" s="13">
        <f t="shared" si="267"/>
        <v>2.6822217304793488E-6</v>
      </c>
      <c r="BC159" s="13">
        <f t="shared" si="268"/>
        <v>3.9714552718965698E-7</v>
      </c>
      <c r="BD159" s="13">
        <f t="shared" si="269"/>
        <v>4.1152978252830631E-5</v>
      </c>
      <c r="BE159" s="13">
        <f t="shared" si="270"/>
        <v>4.0110712795769695E-5</v>
      </c>
      <c r="BF159" s="13">
        <f t="shared" si="271"/>
        <v>1.954742219506385E-5</v>
      </c>
      <c r="BG159" s="13">
        <f t="shared" si="272"/>
        <v>6.350784081343535E-6</v>
      </c>
      <c r="BH159" s="13">
        <f t="shared" si="273"/>
        <v>1.5474850614074035E-6</v>
      </c>
      <c r="BI159" s="13">
        <f t="shared" si="274"/>
        <v>3.0165850195586755E-7</v>
      </c>
      <c r="BJ159" s="14">
        <f t="shared" si="275"/>
        <v>0.39741634360512951</v>
      </c>
      <c r="BK159" s="14">
        <f t="shared" si="276"/>
        <v>0.33537058869867614</v>
      </c>
      <c r="BL159" s="14">
        <f t="shared" si="277"/>
        <v>0.25511740030118446</v>
      </c>
      <c r="BM159" s="14">
        <f t="shared" si="278"/>
        <v>0.24665855171638887</v>
      </c>
      <c r="BN159" s="14">
        <f t="shared" si="279"/>
        <v>0.75325765762729169</v>
      </c>
    </row>
    <row r="160" spans="1:66" x14ac:dyDescent="0.25">
      <c r="A160" t="s">
        <v>154</v>
      </c>
      <c r="B160" t="s">
        <v>172</v>
      </c>
      <c r="C160" t="s">
        <v>159</v>
      </c>
      <c r="D160" s="11">
        <v>44201</v>
      </c>
      <c r="E160" s="10">
        <f>VLOOKUP(A160,home!$A$2:$E$405,3,FALSE)</f>
        <v>1.32212885154062</v>
      </c>
      <c r="F160" s="10">
        <f>VLOOKUP(B160,home!$B$2:$E$405,3,FALSE)</f>
        <v>0.92</v>
      </c>
      <c r="G160" s="10">
        <f>VLOOKUP(C160,away!$B$2:$E$405,4,FALSE)</f>
        <v>1.0900000000000001</v>
      </c>
      <c r="H160" s="10">
        <f>VLOOKUP(A160,away!$A$2:$E$405,3,FALSE)</f>
        <v>1.0308123249299701</v>
      </c>
      <c r="I160" s="10">
        <f>VLOOKUP(C160,away!$B$2:$E$405,3,FALSE)</f>
        <v>0.55000000000000004</v>
      </c>
      <c r="J160" s="10">
        <f>VLOOKUP(B160,home!$B$2:$E$405,4,FALSE)</f>
        <v>0.86</v>
      </c>
      <c r="K160" s="12">
        <f t="shared" si="224"/>
        <v>1.3258308123249338</v>
      </c>
      <c r="L160" s="12">
        <f t="shared" si="225"/>
        <v>0.48757422969187586</v>
      </c>
      <c r="M160" s="13">
        <f t="shared" si="226"/>
        <v>0.16309783524325244</v>
      </c>
      <c r="N160" s="13">
        <f t="shared" si="227"/>
        <v>0.21624013538899961</v>
      </c>
      <c r="O160" s="13">
        <f t="shared" si="228"/>
        <v>7.9522301383141314E-2</v>
      </c>
      <c r="P160" s="13">
        <f t="shared" si="229"/>
        <v>0.10543311744075845</v>
      </c>
      <c r="Q160" s="13">
        <f t="shared" si="230"/>
        <v>0.14334891718002554</v>
      </c>
      <c r="R160" s="13">
        <f t="shared" si="231"/>
        <v>1.9386512420105157E-2</v>
      </c>
      <c r="S160" s="13">
        <f t="shared" si="232"/>
        <v>1.7039070807864466E-2</v>
      </c>
      <c r="T160" s="13">
        <f t="shared" si="233"/>
        <v>6.9893237871215486E-2</v>
      </c>
      <c r="U160" s="13">
        <f t="shared" si="234"/>
        <v>2.5703235510095439E-2</v>
      </c>
      <c r="V160" s="13">
        <f t="shared" si="235"/>
        <v>1.2238614332227217E-3</v>
      </c>
      <c r="W160" s="13">
        <f t="shared" si="236"/>
        <v>6.3352137103564299E-2</v>
      </c>
      <c r="X160" s="13">
        <f t="shared" si="237"/>
        <v>3.0888869447604477E-2</v>
      </c>
      <c r="Y160" s="13">
        <f t="shared" si="238"/>
        <v>7.530308363484335E-3</v>
      </c>
      <c r="Z160" s="13">
        <f t="shared" si="239"/>
        <v>3.1507879532149188E-3</v>
      </c>
      <c r="AA160" s="13">
        <f t="shared" si="240"/>
        <v>4.1774117514745508E-3</v>
      </c>
      <c r="AB160" s="13">
        <f t="shared" si="241"/>
        <v>2.769270607936615E-3</v>
      </c>
      <c r="AC160" s="13">
        <f t="shared" si="242"/>
        <v>4.9447133229778917E-5</v>
      </c>
      <c r="AD160" s="13">
        <f t="shared" si="243"/>
        <v>2.099855384963481E-2</v>
      </c>
      <c r="AE160" s="13">
        <f t="shared" si="244"/>
        <v>1.0238353717879069E-2</v>
      </c>
      <c r="AF160" s="13">
        <f t="shared" si="245"/>
        <v>2.4959787136539196E-3</v>
      </c>
      <c r="AG160" s="13">
        <f t="shared" si="246"/>
        <v>4.0565829954570973E-4</v>
      </c>
      <c r="AH160" s="13">
        <f t="shared" si="247"/>
        <v>3.8406075230280158E-4</v>
      </c>
      <c r="AI160" s="13">
        <f t="shared" si="248"/>
        <v>5.0919957920774861E-4</v>
      </c>
      <c r="AJ160" s="13">
        <f t="shared" si="249"/>
        <v>3.3755624586826198E-4</v>
      </c>
      <c r="AK160" s="13">
        <f t="shared" si="250"/>
        <v>1.4918082388829093E-4</v>
      </c>
      <c r="AL160" s="13">
        <f t="shared" si="251"/>
        <v>1.2785860455225853E-6</v>
      </c>
      <c r="AM160" s="13">
        <f t="shared" si="252"/>
        <v>5.5681059416220324E-3</v>
      </c>
      <c r="AN160" s="13">
        <f t="shared" si="253"/>
        <v>2.7148649653291205E-3</v>
      </c>
      <c r="AO160" s="13">
        <f t="shared" si="254"/>
        <v>6.618490970939035E-4</v>
      </c>
      <c r="AP160" s="13">
        <f t="shared" si="255"/>
        <v>1.0756685456260784E-4</v>
      </c>
      <c r="AQ160" s="13">
        <f t="shared" si="256"/>
        <v>1.3111706563435391E-5</v>
      </c>
      <c r="AR160" s="13">
        <f t="shared" si="257"/>
        <v>3.7451625091784179E-5</v>
      </c>
      <c r="AS160" s="13">
        <f t="shared" si="258"/>
        <v>4.9654518518329093E-5</v>
      </c>
      <c r="AT160" s="13">
        <f t="shared" si="259"/>
        <v>3.2916745311379875E-5</v>
      </c>
      <c r="AU160" s="13">
        <f t="shared" si="260"/>
        <v>1.4547345058426574E-5</v>
      </c>
      <c r="AV160" s="13">
        <f t="shared" si="261"/>
        <v>4.8218295789962044E-6</v>
      </c>
      <c r="AW160" s="13">
        <f t="shared" si="262"/>
        <v>2.2959176703602831E-8</v>
      </c>
      <c r="AX160" s="13">
        <f t="shared" si="263"/>
        <v>1.2303944039486726E-3</v>
      </c>
      <c r="AY160" s="13">
        <f t="shared" si="264"/>
        <v>5.9990860372246895E-4</v>
      </c>
      <c r="AZ160" s="13">
        <f t="shared" si="265"/>
        <v>1.4624998767275577E-4</v>
      </c>
      <c r="BA160" s="13">
        <f t="shared" si="266"/>
        <v>2.3769241693996748E-5</v>
      </c>
      <c r="BB160" s="13">
        <f t="shared" si="267"/>
        <v>2.8973174273276209E-6</v>
      </c>
      <c r="BC160" s="13">
        <f t="shared" si="268"/>
        <v>2.8253146256042255E-7</v>
      </c>
      <c r="BD160" s="13">
        <f t="shared" si="269"/>
        <v>3.0434078758059309E-6</v>
      </c>
      <c r="BE160" s="13">
        <f t="shared" si="270"/>
        <v>4.0350439362158787E-6</v>
      </c>
      <c r="BF160" s="13">
        <f t="shared" si="271"/>
        <v>2.6748927898599494E-6</v>
      </c>
      <c r="BG160" s="13">
        <f t="shared" si="272"/>
        <v>1.1821517601540414E-6</v>
      </c>
      <c r="BH160" s="13">
        <f t="shared" si="273"/>
        <v>3.9183330711409578E-7</v>
      </c>
      <c r="BI160" s="13">
        <f t="shared" si="274"/>
        <v>1.039009343734093E-7</v>
      </c>
      <c r="BJ160" s="14">
        <f t="shared" si="275"/>
        <v>0.57646115058670622</v>
      </c>
      <c r="BK160" s="14">
        <f t="shared" si="276"/>
        <v>0.28744451924809589</v>
      </c>
      <c r="BL160" s="14">
        <f t="shared" si="277"/>
        <v>0.1330895523681826</v>
      </c>
      <c r="BM160" s="14">
        <f t="shared" si="278"/>
        <v>0.27251730545537123</v>
      </c>
      <c r="BN160" s="14">
        <f t="shared" si="279"/>
        <v>0.72702881905628247</v>
      </c>
    </row>
    <row r="161" spans="1:66" x14ac:dyDescent="0.25">
      <c r="A161" t="s">
        <v>24</v>
      </c>
      <c r="B161" t="s">
        <v>181</v>
      </c>
      <c r="C161" t="s">
        <v>183</v>
      </c>
      <c r="D161" s="11">
        <v>44201</v>
      </c>
      <c r="E161" s="10">
        <f>VLOOKUP(A161,home!$A$2:$E$405,3,FALSE)</f>
        <v>1.6283185840708001</v>
      </c>
      <c r="F161" s="10">
        <f>VLOOKUP(B161,home!$B$2:$E$405,3,FALSE)</f>
        <v>0.61</v>
      </c>
      <c r="G161" s="10">
        <f>VLOOKUP(C161,away!$B$2:$E$405,4,FALSE)</f>
        <v>1.26</v>
      </c>
      <c r="H161" s="10">
        <f>VLOOKUP(A161,away!$A$2:$E$405,3,FALSE)</f>
        <v>1.4070796460177</v>
      </c>
      <c r="I161" s="10">
        <f>VLOOKUP(C161,away!$B$2:$E$405,3,FALSE)</f>
        <v>0.75</v>
      </c>
      <c r="J161" s="10">
        <f>VLOOKUP(B161,home!$B$2:$E$405,4,FALSE)</f>
        <v>0.84</v>
      </c>
      <c r="K161" s="12">
        <f t="shared" si="224"/>
        <v>1.2515256637168171</v>
      </c>
      <c r="L161" s="12">
        <f t="shared" si="225"/>
        <v>0.88646017699115087</v>
      </c>
      <c r="M161" s="13">
        <f t="shared" si="226"/>
        <v>0.11789205743071204</v>
      </c>
      <c r="N161" s="13">
        <f t="shared" si="227"/>
        <v>0.147544935422913</v>
      </c>
      <c r="O161" s="13">
        <f t="shared" si="228"/>
        <v>0.10450661409587993</v>
      </c>
      <c r="P161" s="13">
        <f t="shared" si="229"/>
        <v>0.13079270956914341</v>
      </c>
      <c r="Q161" s="13">
        <f t="shared" si="230"/>
        <v>9.2328136616608075E-2</v>
      </c>
      <c r="R161" s="13">
        <f t="shared" si="231"/>
        <v>4.6320475814089795E-2</v>
      </c>
      <c r="S161" s="13">
        <f t="shared" si="232"/>
        <v>3.6276262475299331E-2</v>
      </c>
      <c r="T161" s="13">
        <f t="shared" si="233"/>
        <v>8.1845216326421555E-2</v>
      </c>
      <c r="U161" s="13">
        <f t="shared" si="234"/>
        <v>5.7971264236907502E-2</v>
      </c>
      <c r="V161" s="13">
        <f t="shared" si="235"/>
        <v>4.4717654490133863E-3</v>
      </c>
      <c r="W161" s="13">
        <f t="shared" si="236"/>
        <v>3.8517010819612452E-2</v>
      </c>
      <c r="X161" s="13">
        <f t="shared" si="237"/>
        <v>3.4143796228323732E-2</v>
      </c>
      <c r="Y161" s="13">
        <f t="shared" si="238"/>
        <v>1.5133557823854818E-2</v>
      </c>
      <c r="Z161" s="13">
        <f t="shared" si="239"/>
        <v>1.3687085729490791E-2</v>
      </c>
      <c r="AA161" s="13">
        <f t="shared" si="240"/>
        <v>1.7129739051949935E-2</v>
      </c>
      <c r="AB161" s="13">
        <f t="shared" si="241"/>
        <v>1.0719154018143764E-2</v>
      </c>
      <c r="AC161" s="13">
        <f t="shared" si="242"/>
        <v>3.1006876776764768E-4</v>
      </c>
      <c r="AD161" s="13">
        <f t="shared" si="243"/>
        <v>1.2051256882600831E-2</v>
      </c>
      <c r="AE161" s="13">
        <f t="shared" si="244"/>
        <v>1.0682959309116159E-2</v>
      </c>
      <c r="AF161" s="13">
        <f t="shared" si="245"/>
        <v>4.7350089999741848E-3</v>
      </c>
      <c r="AG161" s="13">
        <f t="shared" si="246"/>
        <v>1.399132305390603E-3</v>
      </c>
      <c r="AH161" s="13">
        <f t="shared" si="247"/>
        <v>3.0332641095643653E-3</v>
      </c>
      <c r="AI161" s="13">
        <f t="shared" si="248"/>
        <v>3.7962078779509422E-3</v>
      </c>
      <c r="AJ161" s="13">
        <f t="shared" si="249"/>
        <v>2.3755257920297819E-3</v>
      </c>
      <c r="AK161" s="13">
        <f t="shared" si="250"/>
        <v>9.9101049784882994E-4</v>
      </c>
      <c r="AL161" s="13">
        <f t="shared" si="251"/>
        <v>1.3759954715501012E-5</v>
      </c>
      <c r="AM161" s="13">
        <f t="shared" si="252"/>
        <v>3.0164914537237678E-3</v>
      </c>
      <c r="AN161" s="13">
        <f t="shared" si="253"/>
        <v>2.6739995479602655E-3</v>
      </c>
      <c r="AO161" s="13">
        <f t="shared" si="254"/>
        <v>1.1851970562795568E-3</v>
      </c>
      <c r="AP161" s="13">
        <f t="shared" si="255"/>
        <v>3.5020999742632234E-4</v>
      </c>
      <c r="AQ161" s="13">
        <f t="shared" si="256"/>
        <v>7.7611804075652048E-5</v>
      </c>
      <c r="AR161" s="13">
        <f t="shared" si="257"/>
        <v>5.3777356788506673E-4</v>
      </c>
      <c r="AS161" s="13">
        <f t="shared" si="258"/>
        <v>6.730374214767189E-4</v>
      </c>
      <c r="AT161" s="13">
        <f t="shared" si="259"/>
        <v>4.2116180280995298E-4</v>
      </c>
      <c r="AU161" s="13">
        <f t="shared" si="260"/>
        <v>1.7569826826463252E-4</v>
      </c>
      <c r="AV161" s="13">
        <f t="shared" si="261"/>
        <v>5.4972722950947427E-5</v>
      </c>
      <c r="AW161" s="13">
        <f t="shared" si="262"/>
        <v>4.2404651057053618E-7</v>
      </c>
      <c r="AX161" s="13">
        <f t="shared" si="263"/>
        <v>6.2920274478629116E-4</v>
      </c>
      <c r="AY161" s="13">
        <f t="shared" si="264"/>
        <v>5.5776317650657365E-4</v>
      </c>
      <c r="AZ161" s="13">
        <f t="shared" si="265"/>
        <v>2.4721742208258182E-4</v>
      </c>
      <c r="BA161" s="13">
        <f t="shared" si="266"/>
        <v>7.3049466578207193E-5</v>
      </c>
      <c r="BB161" s="13">
        <f t="shared" si="267"/>
        <v>1.6188860768006675E-5</v>
      </c>
      <c r="BC161" s="13">
        <f t="shared" si="268"/>
        <v>2.8701560763384599E-6</v>
      </c>
      <c r="BD161" s="13">
        <f t="shared" si="269"/>
        <v>7.9452475361426448E-5</v>
      </c>
      <c r="BE161" s="13">
        <f t="shared" si="270"/>
        <v>9.9436811960653296E-5</v>
      </c>
      <c r="BF161" s="13">
        <f t="shared" si="271"/>
        <v>6.2223861043470482E-5</v>
      </c>
      <c r="BG161" s="13">
        <f t="shared" si="272"/>
        <v>2.5958252997150795E-5</v>
      </c>
      <c r="BH161" s="13">
        <f t="shared" si="273"/>
        <v>8.1218549527970556E-6</v>
      </c>
      <c r="BI161" s="13">
        <f t="shared" si="274"/>
        <v>2.0329419820822072E-6</v>
      </c>
      <c r="BJ161" s="14">
        <f t="shared" si="275"/>
        <v>0.44721081242107907</v>
      </c>
      <c r="BK161" s="14">
        <f t="shared" si="276"/>
        <v>0.29031438682315786</v>
      </c>
      <c r="BL161" s="14">
        <f t="shared" si="277"/>
        <v>0.24898312547604975</v>
      </c>
      <c r="BM161" s="14">
        <f t="shared" si="278"/>
        <v>0.36025314237043526</v>
      </c>
      <c r="BN161" s="14">
        <f t="shared" si="279"/>
        <v>0.63938492894934629</v>
      </c>
    </row>
    <row r="162" spans="1:66" x14ac:dyDescent="0.25">
      <c r="A162" t="s">
        <v>24</v>
      </c>
      <c r="B162" t="s">
        <v>288</v>
      </c>
      <c r="C162" t="s">
        <v>294</v>
      </c>
      <c r="D162" s="11">
        <v>44201</v>
      </c>
      <c r="E162" s="10">
        <f>VLOOKUP(A162,home!$A$2:$E$405,3,FALSE)</f>
        <v>1.6283185840708001</v>
      </c>
      <c r="F162" s="10">
        <f>VLOOKUP(B162,home!$B$2:$E$405,3,FALSE)</f>
        <v>0.76</v>
      </c>
      <c r="G162" s="10">
        <f>VLOOKUP(C162,away!$B$2:$E$405,4,FALSE)</f>
        <v>0.48</v>
      </c>
      <c r="H162" s="10">
        <f>VLOOKUP(A162,away!$A$2:$E$405,3,FALSE)</f>
        <v>1.4070796460177</v>
      </c>
      <c r="I162" s="10">
        <f>VLOOKUP(C162,away!$B$2:$E$405,3,FALSE)</f>
        <v>1.1599999999999999</v>
      </c>
      <c r="J162" s="10">
        <f>VLOOKUP(B162,home!$B$2:$E$405,4,FALSE)</f>
        <v>1.42</v>
      </c>
      <c r="K162" s="12">
        <f t="shared" si="224"/>
        <v>0.59401061946902789</v>
      </c>
      <c r="L162" s="12">
        <f t="shared" si="225"/>
        <v>2.3177415929203549</v>
      </c>
      <c r="M162" s="13">
        <f t="shared" si="226"/>
        <v>5.4380360398577056E-2</v>
      </c>
      <c r="N162" s="13">
        <f t="shared" si="227"/>
        <v>3.2302511567307748E-2</v>
      </c>
      <c r="O162" s="13">
        <f t="shared" si="228"/>
        <v>0.12603962313378098</v>
      </c>
      <c r="P162" s="13">
        <f t="shared" si="229"/>
        <v>7.4868874615340045E-2</v>
      </c>
      <c r="Q162" s="13">
        <f t="shared" si="230"/>
        <v>9.594017453250954E-3</v>
      </c>
      <c r="R162" s="13">
        <f t="shared" si="231"/>
        <v>0.14606363844658538</v>
      </c>
      <c r="S162" s="13">
        <f t="shared" si="232"/>
        <v>2.5769176339966761E-2</v>
      </c>
      <c r="T162" s="13">
        <f t="shared" si="233"/>
        <v>2.2236453294603557E-2</v>
      </c>
      <c r="U162" s="13">
        <f t="shared" si="234"/>
        <v>8.6763352355556295E-2</v>
      </c>
      <c r="V162" s="13">
        <f t="shared" si="235"/>
        <v>3.9420057335177259E-3</v>
      </c>
      <c r="W162" s="13">
        <f t="shared" si="236"/>
        <v>1.8996494168674219E-3</v>
      </c>
      <c r="X162" s="13">
        <f t="shared" si="237"/>
        <v>4.402896465440522E-3</v>
      </c>
      <c r="Y162" s="13">
        <f t="shared" si="238"/>
        <v>5.1023881336367581E-3</v>
      </c>
      <c r="Z162" s="13">
        <f t="shared" si="239"/>
        <v>0.1128459233469772</v>
      </c>
      <c r="AA162" s="13">
        <f t="shared" si="240"/>
        <v>6.7031676831892359E-2</v>
      </c>
      <c r="AB162" s="13">
        <f t="shared" si="241"/>
        <v>1.9908763939480028E-2</v>
      </c>
      <c r="AC162" s="13">
        <f t="shared" si="242"/>
        <v>3.392005068931704E-4</v>
      </c>
      <c r="AD162" s="13">
        <f t="shared" si="243"/>
        <v>2.8210298172184862E-4</v>
      </c>
      <c r="AE162" s="13">
        <f t="shared" si="244"/>
        <v>6.5384181422357924E-4</v>
      </c>
      <c r="AF162" s="13">
        <f t="shared" si="245"/>
        <v>7.5771818400824668E-4</v>
      </c>
      <c r="AG162" s="13">
        <f t="shared" si="246"/>
        <v>5.8539831692933076E-4</v>
      </c>
      <c r="AH162" s="13">
        <f t="shared" si="247"/>
        <v>6.5386922533197792E-2</v>
      </c>
      <c r="AI162" s="13">
        <f t="shared" si="248"/>
        <v>3.8840526359118152E-2</v>
      </c>
      <c r="AJ162" s="13">
        <f t="shared" si="249"/>
        <v>1.1535842561541438E-2</v>
      </c>
      <c r="AK162" s="13">
        <f t="shared" si="250"/>
        <v>2.2841376620261356E-3</v>
      </c>
      <c r="AL162" s="13">
        <f t="shared" si="251"/>
        <v>1.8679949918617387E-5</v>
      </c>
      <c r="AM162" s="13">
        <f t="shared" si="252"/>
        <v>3.3514433385331045E-5</v>
      </c>
      <c r="AN162" s="13">
        <f t="shared" si="253"/>
        <v>7.7677796220340306E-5</v>
      </c>
      <c r="AO162" s="13">
        <f t="shared" si="254"/>
        <v>9.0018529573137137E-5</v>
      </c>
      <c r="AP162" s="13">
        <f t="shared" si="255"/>
        <v>6.9546563375063656E-5</v>
      </c>
      <c r="AQ162" s="13">
        <f t="shared" si="256"/>
        <v>4.0297740644764103E-5</v>
      </c>
      <c r="AR162" s="13">
        <f t="shared" si="257"/>
        <v>3.0309997997650755E-2</v>
      </c>
      <c r="AS162" s="13">
        <f t="shared" si="258"/>
        <v>1.8004460686689518E-2</v>
      </c>
      <c r="AT162" s="13">
        <f t="shared" si="259"/>
        <v>5.3474204228530992E-3</v>
      </c>
      <c r="AU162" s="13">
        <f t="shared" si="260"/>
        <v>1.0588081726467669E-3</v>
      </c>
      <c r="AV162" s="13">
        <f t="shared" si="261"/>
        <v>1.572358246331938E-4</v>
      </c>
      <c r="AW162" s="13">
        <f t="shared" si="262"/>
        <v>7.1438516999481063E-7</v>
      </c>
      <c r="AX162" s="13">
        <f t="shared" si="263"/>
        <v>3.3179882227289918E-6</v>
      </c>
      <c r="AY162" s="13">
        <f t="shared" si="264"/>
        <v>7.6902393086388716E-6</v>
      </c>
      <c r="AZ162" s="13">
        <f t="shared" si="265"/>
        <v>8.9119937525716936E-6</v>
      </c>
      <c r="BA162" s="13">
        <f t="shared" si="266"/>
        <v>6.8852328653939235E-6</v>
      </c>
      <c r="BB162" s="13">
        <f t="shared" si="267"/>
        <v>3.9895476472664217E-6</v>
      </c>
      <c r="BC162" s="13">
        <f t="shared" si="268"/>
        <v>1.8493481038013873E-6</v>
      </c>
      <c r="BD162" s="13">
        <f t="shared" si="269"/>
        <v>1.1708457173414634E-2</v>
      </c>
      <c r="BE162" s="13">
        <f t="shared" si="270"/>
        <v>6.9549478986066088E-3</v>
      </c>
      <c r="BF162" s="13">
        <f t="shared" si="271"/>
        <v>2.0656564548130626E-3</v>
      </c>
      <c r="BG162" s="13">
        <f t="shared" si="272"/>
        <v>4.0900729011123443E-4</v>
      </c>
      <c r="BH162" s="13">
        <f t="shared" si="273"/>
        <v>6.0738668441580672E-5</v>
      </c>
      <c r="BI162" s="13">
        <f t="shared" si="274"/>
        <v>7.21588281334145E-6</v>
      </c>
      <c r="BJ162" s="14">
        <f t="shared" si="275"/>
        <v>7.8160677041088977E-2</v>
      </c>
      <c r="BK162" s="14">
        <f t="shared" si="276"/>
        <v>0.159325987783522</v>
      </c>
      <c r="BL162" s="14">
        <f t="shared" si="277"/>
        <v>0.63993843029585251</v>
      </c>
      <c r="BM162" s="14">
        <f t="shared" si="278"/>
        <v>0.54701501699845989</v>
      </c>
      <c r="BN162" s="14">
        <f t="shared" si="279"/>
        <v>0.44324902561484214</v>
      </c>
    </row>
    <row r="163" spans="1:66" x14ac:dyDescent="0.25">
      <c r="A163" t="s">
        <v>24</v>
      </c>
      <c r="B163" t="s">
        <v>327</v>
      </c>
      <c r="C163" t="s">
        <v>289</v>
      </c>
      <c r="D163" s="11">
        <v>44201</v>
      </c>
      <c r="E163" s="10">
        <f>VLOOKUP(A163,home!$A$2:$E$405,3,FALSE)</f>
        <v>1.6283185840708001</v>
      </c>
      <c r="F163" s="10">
        <f>VLOOKUP(B163,home!$B$2:$E$405,3,FALSE)</f>
        <v>1.06</v>
      </c>
      <c r="G163" s="10">
        <f>VLOOKUP(C163,away!$B$2:$E$405,4,FALSE)</f>
        <v>1.19</v>
      </c>
      <c r="H163" s="10">
        <f>VLOOKUP(A163,away!$A$2:$E$405,3,FALSE)</f>
        <v>1.4070796460177</v>
      </c>
      <c r="I163" s="10">
        <f>VLOOKUP(C163,away!$B$2:$E$405,3,FALSE)</f>
        <v>0.72</v>
      </c>
      <c r="J163" s="10">
        <f>VLOOKUP(B163,home!$B$2:$E$405,4,FALSE)</f>
        <v>0.95</v>
      </c>
      <c r="K163" s="12">
        <f t="shared" si="224"/>
        <v>2.0539610619469073</v>
      </c>
      <c r="L163" s="12">
        <f t="shared" si="225"/>
        <v>0.96244247787610659</v>
      </c>
      <c r="M163" s="13">
        <f t="shared" si="226"/>
        <v>4.8977045989449838E-2</v>
      </c>
      <c r="N163" s="13">
        <f t="shared" si="227"/>
        <v>0.10059694539151293</v>
      </c>
      <c r="O163" s="13">
        <f t="shared" si="228"/>
        <v>4.7137589501138132E-2</v>
      </c>
      <c r="P163" s="13">
        <f t="shared" si="229"/>
        <v>9.6818773389375085E-2</v>
      </c>
      <c r="Q163" s="13">
        <f t="shared" si="230"/>
        <v>0.10331110439248348</v>
      </c>
      <c r="R163" s="13">
        <f t="shared" si="231"/>
        <v>2.2683609220291067E-2</v>
      </c>
      <c r="S163" s="13">
        <f t="shared" si="232"/>
        <v>4.7848306748851259E-2</v>
      </c>
      <c r="T163" s="13">
        <f t="shared" si="233"/>
        <v>9.9430995303618916E-2</v>
      </c>
      <c r="U163" s="13">
        <f t="shared" si="234"/>
        <v>4.6591250082897703E-2</v>
      </c>
      <c r="V163" s="13">
        <f t="shared" si="235"/>
        <v>1.050971775449496E-2</v>
      </c>
      <c r="W163" s="13">
        <f t="shared" si="236"/>
        <v>7.0732328562964367E-2</v>
      </c>
      <c r="X163" s="13">
        <f t="shared" si="237"/>
        <v>6.8075797568086335E-2</v>
      </c>
      <c r="Y163" s="13">
        <f t="shared" si="238"/>
        <v>3.2759519647410626E-2</v>
      </c>
      <c r="Z163" s="13">
        <f t="shared" si="239"/>
        <v>7.2772230217167449E-3</v>
      </c>
      <c r="AA163" s="13">
        <f t="shared" si="240"/>
        <v>1.4947132725709808E-2</v>
      </c>
      <c r="AB163" s="13">
        <f t="shared" si="241"/>
        <v>1.5350414303180146E-2</v>
      </c>
      <c r="AC163" s="13">
        <f t="shared" si="242"/>
        <v>1.2984883544705918E-3</v>
      </c>
      <c r="AD163" s="13">
        <f t="shared" si="243"/>
        <v>3.6320362172290982E-2</v>
      </c>
      <c r="AE163" s="13">
        <f t="shared" si="244"/>
        <v>3.495625936645734E-2</v>
      </c>
      <c r="AF163" s="13">
        <f t="shared" si="245"/>
        <v>1.6821694440966532E-2</v>
      </c>
      <c r="AG163" s="13">
        <f t="shared" si="246"/>
        <v>5.396637759946186E-3</v>
      </c>
      <c r="AH163" s="13">
        <f t="shared" si="247"/>
        <v>1.7509771392695277E-3</v>
      </c>
      <c r="AI163" s="13">
        <f t="shared" si="248"/>
        <v>3.5964388644187974E-3</v>
      </c>
      <c r="AJ163" s="13">
        <f t="shared" si="249"/>
        <v>3.6934726945943813E-3</v>
      </c>
      <c r="AK163" s="13">
        <f t="shared" si="250"/>
        <v>2.5287496993536599E-3</v>
      </c>
      <c r="AL163" s="13">
        <f t="shared" si="251"/>
        <v>1.0267507743714204E-4</v>
      </c>
      <c r="AM163" s="13">
        <f t="shared" si="252"/>
        <v>1.4920121931539005E-2</v>
      </c>
      <c r="AN163" s="13">
        <f t="shared" si="253"/>
        <v>1.4359759122004042E-2</v>
      </c>
      <c r="AO163" s="13">
        <f t="shared" si="254"/>
        <v>6.910221075542798E-3</v>
      </c>
      <c r="AP163" s="13">
        <f t="shared" si="255"/>
        <v>2.2168967648723685E-3</v>
      </c>
      <c r="AQ163" s="13">
        <f t="shared" si="256"/>
        <v>5.3340890389482159E-4</v>
      </c>
      <c r="AR163" s="13">
        <f t="shared" si="257"/>
        <v>3.3704295532459625E-4</v>
      </c>
      <c r="AS163" s="13">
        <f t="shared" si="258"/>
        <v>6.9227310644023182E-4</v>
      </c>
      <c r="AT163" s="13">
        <f t="shared" si="259"/>
        <v>7.1095100243063146E-4</v>
      </c>
      <c r="AU163" s="13">
        <f t="shared" si="260"/>
        <v>4.8675522531487929E-4</v>
      </c>
      <c r="AV163" s="13">
        <f t="shared" si="261"/>
        <v>2.4994406987398896E-4</v>
      </c>
      <c r="AW163" s="13">
        <f t="shared" si="262"/>
        <v>5.6380578415723335E-6</v>
      </c>
      <c r="AX163" s="13">
        <f t="shared" si="263"/>
        <v>5.1075582478135352E-3</v>
      </c>
      <c r="AY163" s="13">
        <f t="shared" si="264"/>
        <v>4.9157310159222041E-3</v>
      </c>
      <c r="AZ163" s="13">
        <f t="shared" si="265"/>
        <v>2.3655541697682986E-3</v>
      </c>
      <c r="BA163" s="13">
        <f t="shared" si="266"/>
        <v>7.589032722339858E-4</v>
      </c>
      <c r="BB163" s="13">
        <f t="shared" si="267"/>
        <v>1.8260018644929065E-4</v>
      </c>
      <c r="BC163" s="13">
        <f t="shared" si="268"/>
        <v>3.5148435181378878E-5</v>
      </c>
      <c r="BD163" s="13">
        <f t="shared" si="269"/>
        <v>5.4064076178881701E-5</v>
      </c>
      <c r="BE163" s="13">
        <f t="shared" si="270"/>
        <v>1.1104550732155437E-4</v>
      </c>
      <c r="BF163" s="13">
        <f t="shared" si="271"/>
        <v>1.1404157407130646E-4</v>
      </c>
      <c r="BG163" s="13">
        <f t="shared" si="272"/>
        <v>7.8078984195199141E-5</v>
      </c>
      <c r="BH163" s="13">
        <f t="shared" si="273"/>
        <v>4.0092798323326772E-5</v>
      </c>
      <c r="BI163" s="13">
        <f t="shared" si="274"/>
        <v>1.6469809324120682E-5</v>
      </c>
      <c r="BJ163" s="14">
        <f t="shared" si="275"/>
        <v>0.62070754773095937</v>
      </c>
      <c r="BK163" s="14">
        <f t="shared" si="276"/>
        <v>0.21047073833000107</v>
      </c>
      <c r="BL163" s="14">
        <f t="shared" si="277"/>
        <v>0.16117039333965197</v>
      </c>
      <c r="BM163" s="14">
        <f t="shared" si="278"/>
        <v>0.57519074157999817</v>
      </c>
      <c r="BN163" s="14">
        <f t="shared" si="279"/>
        <v>0.41952506788425054</v>
      </c>
    </row>
    <row r="164" spans="1:66" x14ac:dyDescent="0.25">
      <c r="A164" t="s">
        <v>27</v>
      </c>
      <c r="B164" t="s">
        <v>187</v>
      </c>
      <c r="C164" t="s">
        <v>298</v>
      </c>
      <c r="D164" s="11">
        <v>44201</v>
      </c>
      <c r="E164" s="10">
        <f>VLOOKUP(A164,home!$A$2:$E$405,3,FALSE)</f>
        <v>1.29142857142857</v>
      </c>
      <c r="F164" s="10">
        <f>VLOOKUP(B164,home!$B$2:$E$405,3,FALSE)</f>
        <v>0.69</v>
      </c>
      <c r="G164" s="10">
        <f>VLOOKUP(C164,away!$B$2:$E$405,4,FALSE)</f>
        <v>0.77</v>
      </c>
      <c r="H164" s="10">
        <f>VLOOKUP(A164,away!$A$2:$E$405,3,FALSE)</f>
        <v>1.0828571428571401</v>
      </c>
      <c r="I164" s="10">
        <f>VLOOKUP(C164,away!$B$2:$E$405,3,FALSE)</f>
        <v>1.29</v>
      </c>
      <c r="J164" s="10">
        <f>VLOOKUP(B164,home!$B$2:$E$405,4,FALSE)</f>
        <v>0.97</v>
      </c>
      <c r="K164" s="12">
        <f t="shared" si="224"/>
        <v>0.68613599999999919</v>
      </c>
      <c r="L164" s="12">
        <f t="shared" si="225"/>
        <v>1.3549791428571394</v>
      </c>
      <c r="M164" s="13">
        <f t="shared" si="226"/>
        <v>0.12988379110840795</v>
      </c>
      <c r="N164" s="13">
        <f t="shared" si="227"/>
        <v>8.9117944895958479E-2</v>
      </c>
      <c r="O164" s="13">
        <f t="shared" si="228"/>
        <v>0.1759898279471063</v>
      </c>
      <c r="P164" s="13">
        <f t="shared" si="229"/>
        <v>0.12075295658831557</v>
      </c>
      <c r="Q164" s="13">
        <f t="shared" si="230"/>
        <v>3.0573515119566644E-2</v>
      </c>
      <c r="R164" s="13">
        <f t="shared" si="231"/>
        <v>0.11923127311167281</v>
      </c>
      <c r="S164" s="13">
        <f t="shared" si="232"/>
        <v>2.8066005004137359E-2</v>
      </c>
      <c r="T164" s="13">
        <f t="shared" si="233"/>
        <v>4.1426475310840198E-2</v>
      </c>
      <c r="U164" s="13">
        <f t="shared" si="234"/>
        <v>8.1808868807750637E-2</v>
      </c>
      <c r="V164" s="13">
        <f t="shared" si="235"/>
        <v>2.8992182207652271E-3</v>
      </c>
      <c r="W164" s="13">
        <f t="shared" si="236"/>
        <v>6.9925297900263195E-3</v>
      </c>
      <c r="X164" s="13">
        <f t="shared" si="237"/>
        <v>9.4747320212928733E-3</v>
      </c>
      <c r="Y164" s="13">
        <f t="shared" si="238"/>
        <v>6.4190321365062567E-3</v>
      </c>
      <c r="Z164" s="13">
        <f t="shared" si="239"/>
        <v>5.3851962747539978E-2</v>
      </c>
      <c r="AA164" s="13">
        <f t="shared" si="240"/>
        <v>3.6949770311746045E-2</v>
      </c>
      <c r="AB164" s="13">
        <f t="shared" si="241"/>
        <v>1.2676283801310076E-2</v>
      </c>
      <c r="AC164" s="13">
        <f t="shared" si="242"/>
        <v>1.6846269315271697E-4</v>
      </c>
      <c r="AD164" s="13">
        <f t="shared" si="243"/>
        <v>1.1994566050023729E-3</v>
      </c>
      <c r="AE164" s="13">
        <f t="shared" si="244"/>
        <v>1.6252386825404493E-3</v>
      </c>
      <c r="AF164" s="13">
        <f t="shared" si="245"/>
        <v>1.1010822585034625E-3</v>
      </c>
      <c r="AG164" s="13">
        <f t="shared" si="246"/>
        <v>4.9731449828074176E-4</v>
      </c>
      <c r="AH164" s="13">
        <f t="shared" si="247"/>
        <v>1.8242071581209083E-2</v>
      </c>
      <c r="AI164" s="13">
        <f t="shared" si="248"/>
        <v>1.251654202644446E-2</v>
      </c>
      <c r="AJ164" s="13">
        <f t="shared" si="249"/>
        <v>4.2940250399282429E-3</v>
      </c>
      <c r="AK164" s="13">
        <f t="shared" si="250"/>
        <v>9.8209505493206724E-4</v>
      </c>
      <c r="AL164" s="13">
        <f t="shared" si="251"/>
        <v>6.2647904251707348E-6</v>
      </c>
      <c r="AM164" s="13">
        <f t="shared" si="252"/>
        <v>1.6459807142598146E-4</v>
      </c>
      <c r="AN164" s="13">
        <f t="shared" si="253"/>
        <v>2.2302695373671452E-4</v>
      </c>
      <c r="AO164" s="13">
        <f t="shared" si="254"/>
        <v>1.5109843530410622E-4</v>
      </c>
      <c r="AP164" s="13">
        <f t="shared" si="255"/>
        <v>6.8245076118470937E-5</v>
      </c>
      <c r="AQ164" s="13">
        <f t="shared" si="256"/>
        <v>2.31176636858065E-5</v>
      </c>
      <c r="AR164" s="13">
        <f t="shared" si="257"/>
        <v>4.9435253030090474E-3</v>
      </c>
      <c r="AS164" s="13">
        <f t="shared" si="258"/>
        <v>3.3919306773054114E-3</v>
      </c>
      <c r="AT164" s="13">
        <f t="shared" si="259"/>
        <v>1.1636628736018115E-3</v>
      </c>
      <c r="AU164" s="13">
        <f t="shared" si="260"/>
        <v>2.6614366314721725E-4</v>
      </c>
      <c r="AV164" s="13">
        <f t="shared" si="261"/>
        <v>4.5652687114294691E-5</v>
      </c>
      <c r="AW164" s="13">
        <f t="shared" si="262"/>
        <v>1.617882073637934E-7</v>
      </c>
      <c r="AX164" s="13">
        <f t="shared" si="263"/>
        <v>1.8822777055989514E-5</v>
      </c>
      <c r="AY164" s="13">
        <f t="shared" si="264"/>
        <v>2.5504470321515693E-5</v>
      </c>
      <c r="AZ164" s="13">
        <f t="shared" si="265"/>
        <v>1.7279012667636347E-5</v>
      </c>
      <c r="BA164" s="13">
        <f t="shared" si="266"/>
        <v>7.8042339246038527E-6</v>
      </c>
      <c r="BB164" s="13">
        <f t="shared" si="267"/>
        <v>2.6436435484540846E-6</v>
      </c>
      <c r="BC164" s="13">
        <f t="shared" si="268"/>
        <v>7.1641637386082363E-7</v>
      </c>
      <c r="BD164" s="13">
        <f t="shared" si="269"/>
        <v>1.1163956129606317E-3</v>
      </c>
      <c r="BE164" s="13">
        <f t="shared" si="270"/>
        <v>7.6599922029435509E-4</v>
      </c>
      <c r="BF164" s="13">
        <f t="shared" si="271"/>
        <v>2.6278982050794347E-4</v>
      </c>
      <c r="BG164" s="13">
        <f t="shared" si="272"/>
        <v>6.0103185428012711E-5</v>
      </c>
      <c r="BH164" s="13">
        <f t="shared" si="273"/>
        <v>1.0309739809208717E-5</v>
      </c>
      <c r="BI164" s="13">
        <f t="shared" si="274"/>
        <v>1.414776726746245E-6</v>
      </c>
      <c r="BJ164" s="14">
        <f t="shared" si="275"/>
        <v>0.18913017807268095</v>
      </c>
      <c r="BK164" s="14">
        <f t="shared" si="276"/>
        <v>0.28180220287552549</v>
      </c>
      <c r="BL164" s="14">
        <f t="shared" si="277"/>
        <v>0.4747186852420045</v>
      </c>
      <c r="BM164" s="14">
        <f t="shared" si="278"/>
        <v>0.33392837748460902</v>
      </c>
      <c r="BN164" s="14">
        <f t="shared" si="279"/>
        <v>0.66554930877102769</v>
      </c>
    </row>
    <row r="165" spans="1:66" x14ac:dyDescent="0.25">
      <c r="A165" t="s">
        <v>27</v>
      </c>
      <c r="B165" t="s">
        <v>191</v>
      </c>
      <c r="C165" t="s">
        <v>328</v>
      </c>
      <c r="D165" s="11">
        <v>44201</v>
      </c>
      <c r="E165" s="10">
        <f>VLOOKUP(A165,home!$A$2:$E$405,3,FALSE)</f>
        <v>1.29142857142857</v>
      </c>
      <c r="F165" s="10">
        <f>VLOOKUP(B165,home!$B$2:$E$405,3,FALSE)</f>
        <v>1.38</v>
      </c>
      <c r="G165" s="10">
        <f>VLOOKUP(C165,away!$B$2:$E$405,4,FALSE)</f>
        <v>0.95</v>
      </c>
      <c r="H165" s="10">
        <f>VLOOKUP(A165,away!$A$2:$E$405,3,FALSE)</f>
        <v>1.0828571428571401</v>
      </c>
      <c r="I165" s="10">
        <f>VLOOKUP(C165,away!$B$2:$E$405,3,FALSE)</f>
        <v>0.73</v>
      </c>
      <c r="J165" s="10">
        <f>VLOOKUP(B165,home!$B$2:$E$405,4,FALSE)</f>
        <v>1.23</v>
      </c>
      <c r="K165" s="12">
        <f t="shared" ref="K165:K228" si="280">E165*F165*G165</f>
        <v>1.6930628571428552</v>
      </c>
      <c r="L165" s="12">
        <f t="shared" ref="L165:L228" si="281">H165*I165*J165</f>
        <v>0.97229742857142609</v>
      </c>
      <c r="M165" s="13">
        <f t="shared" ref="M165:M228" si="282">_xlfn.POISSON.DIST(0,K165,FALSE) * _xlfn.POISSON.DIST(0,L165,FALSE)</f>
        <v>6.957428239712507E-2</v>
      </c>
      <c r="N165" s="13">
        <f t="shared" ref="N165:N228" si="283">_xlfn.POISSON.DIST(1,K165,FALSE) * _xlfn.POISSON.DIST(0,L165,FALSE)</f>
        <v>0.11779363333894043</v>
      </c>
      <c r="O165" s="13">
        <f t="shared" ref="O165:O228" si="284">_xlfn.POISSON.DIST(0,K165,FALSE) * _xlfn.POISSON.DIST(1,L165,FALSE)</f>
        <v>6.7646895869426932E-2</v>
      </c>
      <c r="P165" s="13">
        <f t="shared" ref="P165:P228" si="285">_xlfn.POISSON.DIST(1,K165,FALSE) * _xlfn.POISSON.DIST(1,L165,FALSE)</f>
        <v>0.11453044679753717</v>
      </c>
      <c r="Q165" s="13">
        <f t="shared" ref="Q165:Q228" si="286">_xlfn.POISSON.DIST(2,K165,FALSE) * _xlfn.POISSON.DIST(0,L165,FALSE)</f>
        <v>9.9716012707032203E-2</v>
      </c>
      <c r="R165" s="13">
        <f t="shared" ref="R165:R228" si="287">_xlfn.POISSON.DIST(0,K165,FALSE) * _xlfn.POISSON.DIST(2,L165,FALSE)</f>
        <v>3.2886451452341411E-2</v>
      </c>
      <c r="S165" s="13">
        <f t="shared" ref="S165:S228" si="288">_xlfn.POISSON.DIST(2,K165,FALSE) * _xlfn.POISSON.DIST(2,L165,FALSE)</f>
        <v>4.7133879041580749E-2</v>
      </c>
      <c r="T165" s="13">
        <f t="shared" ref="T165:T228" si="289">_xlfn.POISSON.DIST(2,K165,FALSE) * _xlfn.POISSON.DIST(1,L165,FALSE)</f>
        <v>9.6953622742443041E-2</v>
      </c>
      <c r="U165" s="13">
        <f t="shared" ref="U165:U228" si="290">_xlfn.POISSON.DIST(1,K165,FALSE) * _xlfn.POISSON.DIST(2,L165,FALSE)</f>
        <v>5.5678829457190951E-2</v>
      </c>
      <c r="V165" s="13">
        <f t="shared" ref="V165:V228" si="291">_xlfn.POISSON.DIST(3,K165,FALSE) * _xlfn.POISSON.DIST(3,L165,FALSE)</f>
        <v>8.6211041716701686E-3</v>
      </c>
      <c r="W165" s="13">
        <f t="shared" ref="W165:W228" si="292">_xlfn.POISSON.DIST(3,K165,FALSE) * _xlfn.POISSON.DIST(0,L165,FALSE)</f>
        <v>5.6275159125553746E-2</v>
      </c>
      <c r="X165" s="13">
        <f t="shared" ref="X165:X228" si="293">_xlfn.POISSON.DIST(3,K165,FALSE) * _xlfn.POISSON.DIST(1,L165,FALSE)</f>
        <v>5.4716192510223721E-2</v>
      </c>
      <c r="Y165" s="13">
        <f t="shared" ref="Y165:Y228" si="294">_xlfn.POISSON.DIST(3,K165,FALSE) * _xlfn.POISSON.DIST(2,L165,FALSE)</f>
        <v>2.660020663945482E-2</v>
      </c>
      <c r="Z165" s="13">
        <f t="shared" ref="Z165:Z228" si="295">_xlfn.POISSON.DIST(0,K165,FALSE) * _xlfn.POISSON.DIST(3,L165,FALSE)</f>
        <v>1.0658470727316868E-2</v>
      </c>
      <c r="AA165" s="13">
        <f t="shared" ref="AA165:AA228" si="296">_xlfn.POISSON.DIST(1,K165,FALSE) * _xlfn.POISSON.DIST(3,L165,FALSE)</f>
        <v>1.8045460902364582E-2</v>
      </c>
      <c r="AB165" s="13">
        <f t="shared" ref="AB165:AB228" si="297">_xlfn.POISSON.DIST(2,K165,FALSE) * _xlfn.POISSON.DIST(3,L165,FALSE)</f>
        <v>1.5276049796908536E-2</v>
      </c>
      <c r="AC165" s="13">
        <f t="shared" ref="AC165:AC228" si="298">_xlfn.POISSON.DIST(4,K165,FALSE) * _xlfn.POISSON.DIST(4,L165,FALSE)</f>
        <v>8.8698265962127245E-4</v>
      </c>
      <c r="AD165" s="13">
        <f t="shared" ref="AD165:AD228" si="299">_xlfn.POISSON.DIST(4,K165,FALSE) * _xlfn.POISSON.DIST(0,L165,FALSE)</f>
        <v>2.3819345423819707E-2</v>
      </c>
      <c r="AE165" s="13">
        <f t="shared" ref="AE165:AE228" si="300">_xlfn.POISSON.DIST(4,K165,FALSE) * _xlfn.POISSON.DIST(1,L165,FALSE)</f>
        <v>2.3159488305834464E-2</v>
      </c>
      <c r="AF165" s="13">
        <f t="shared" ref="AF165:AF228" si="301">_xlfn.POISSON.DIST(4,K165,FALSE) * _xlfn.POISSON.DIST(2,L165,FALSE)</f>
        <v>1.125895546339643E-2</v>
      </c>
      <c r="AG165" s="13">
        <f t="shared" ref="AG165:AG228" si="302">_xlfn.POISSON.DIST(4,K165,FALSE) * _xlfn.POISSON.DIST(3,L165,FALSE)</f>
        <v>3.6490178151535203E-3</v>
      </c>
      <c r="AH165" s="13">
        <f t="shared" ref="AH165:AH228" si="303">_xlfn.POISSON.DIST(0,K165,FALSE) * _xlfn.POISSON.DIST(4,L165,FALSE)</f>
        <v>2.5908009201685012E-3</v>
      </c>
      <c r="AI165" s="13">
        <f t="shared" ref="AI165:AI228" si="304">_xlfn.POISSON.DIST(1,K165,FALSE) * _xlfn.POISSON.DIST(4,L165,FALSE)</f>
        <v>4.3863888081888203E-3</v>
      </c>
      <c r="AJ165" s="13">
        <f t="shared" ref="AJ165:AJ228" si="305">_xlfn.POISSON.DIST(2,K165,FALSE) * _xlfn.POISSON.DIST(4,L165,FALSE)</f>
        <v>3.7132159840658052E-3</v>
      </c>
      <c r="AK165" s="13">
        <f t="shared" ref="AK165:AK228" si="306">_xlfn.POISSON.DIST(3,K165,FALSE) * _xlfn.POISSON.DIST(4,L165,FALSE)</f>
        <v>2.0955693543903238E-3</v>
      </c>
      <c r="AL165" s="13">
        <f t="shared" ref="AL165:AL228" si="307">_xlfn.POISSON.DIST(5,K165,FALSE) * _xlfn.POISSON.DIST(5,L165,FALSE)</f>
        <v>5.8404638500326008E-5</v>
      </c>
      <c r="AM165" s="13">
        <f t="shared" ref="AM165:AM228" si="308">_xlfn.POISSON.DIST(5,K165,FALSE) * _xlfn.POISSON.DIST(0,L165,FALSE)</f>
        <v>8.0655298037049482E-3</v>
      </c>
      <c r="AN165" s="13">
        <f t="shared" ref="AN165:AN228" si="309">_xlfn.POISSON.DIST(5,K165,FALSE) * _xlfn.POISSON.DIST(1,L165,FALSE)</f>
        <v>7.8420938882085203E-3</v>
      </c>
      <c r="AO165" s="13">
        <f t="shared" ref="AO165:AO228" si="310">_xlfn.POISSON.DIST(5,K165,FALSE) * _xlfn.POISSON.DIST(2,L165,FALSE)</f>
        <v>3.8124238610604197E-3</v>
      </c>
      <c r="AP165" s="13">
        <f t="shared" ref="AP165:AP228" si="311">_xlfn.POISSON.DIST(5,K165,FALSE) * _xlfn.POISSON.DIST(3,L165,FALSE)</f>
        <v>1.2356033055777984E-3</v>
      </c>
      <c r="AQ165" s="13">
        <f t="shared" ref="AQ165:AQ228" si="312">_xlfn.POISSON.DIST(5,K165,FALSE) * _xlfn.POISSON.DIST(4,L165,FALSE)</f>
        <v>3.0034347918691173E-4</v>
      </c>
      <c r="AR165" s="13">
        <f t="shared" ref="AR165:AR228" si="313">_xlfn.POISSON.DIST(0,K165,FALSE) * _xlfn.POISSON.DIST(5,L165,FALSE)</f>
        <v>5.0380581452406394E-4</v>
      </c>
      <c r="AS165" s="13">
        <f t="shared" ref="AS165:AS228" si="314">_xlfn.POISSON.DIST(1,K165,FALSE) * _xlfn.POISSON.DIST(5,L165,FALSE)</f>
        <v>8.5297491178329497E-4</v>
      </c>
      <c r="AT165" s="13">
        <f t="shared" ref="AT165:AT228" si="315">_xlfn.POISSON.DIST(2,K165,FALSE) * _xlfn.POISSON.DIST(5,L165,FALSE)</f>
        <v>7.2207007060750021E-4</v>
      </c>
      <c r="AU165" s="13">
        <f t="shared" ref="AU165:AU228" si="316">_xlfn.POISSON.DIST(3,K165,FALSE) * _xlfn.POISSON.DIST(5,L165,FALSE)</f>
        <v>4.0750333893335927E-4</v>
      </c>
      <c r="AV165" s="13">
        <f t="shared" ref="AV165:AV228" si="317">_xlfn.POISSON.DIST(4,K165,FALSE) * _xlfn.POISSON.DIST(5,L165,FALSE)</f>
        <v>1.7248219182744163E-4</v>
      </c>
      <c r="AW165" s="13">
        <f t="shared" ref="AW165:AW228" si="318">_xlfn.POISSON.DIST(6,K165,FALSE) * _xlfn.POISSON.DIST(6,L165,FALSE)</f>
        <v>2.6706505111528067E-6</v>
      </c>
      <c r="AX165" s="13">
        <f t="shared" ref="AX165:AX228" si="319">_xlfn.POISSON.DIST(6,K165,FALSE) * _xlfn.POISSON.DIST(0,L165,FALSE)</f>
        <v>2.2759081556385946E-3</v>
      </c>
      <c r="AY165" s="13">
        <f t="shared" ref="AY165:AY228" si="320">_xlfn.POISSON.DIST(6,K165,FALSE) * _xlfn.POISSON.DIST(1,L165,FALSE)</f>
        <v>2.2128596473921422E-3</v>
      </c>
      <c r="AZ165" s="13">
        <f t="shared" ref="AZ165:AZ228" si="321">_xlfn.POISSON.DIST(6,K165,FALSE) * _xlfn.POISSON.DIST(2,L165,FALSE)</f>
        <v>1.0757788724744261E-3</v>
      </c>
      <c r="BA165" s="13">
        <f t="shared" ref="BA165:BA228" si="322">_xlfn.POISSON.DIST(6,K165,FALSE) * _xlfn.POISSON.DIST(3,L165,FALSE)</f>
        <v>3.4865901047278428E-4</v>
      </c>
      <c r="BB165" s="13">
        <f t="shared" ref="BB165:BB228" si="323">_xlfn.POISSON.DIST(6,K165,FALSE) * _xlfn.POISSON.DIST(4,L165,FALSE)</f>
        <v>8.4750064832736483E-5</v>
      </c>
      <c r="BC165" s="13">
        <f t="shared" ref="BC165:BC228" si="324">_xlfn.POISSON.DIST(6,K165,FALSE) * _xlfn.POISSON.DIST(5,L165,FALSE)</f>
        <v>1.6480454021626276E-5</v>
      </c>
      <c r="BD165" s="13">
        <f t="shared" ref="BD165:BD228" si="325">_xlfn.POISSON.DIST(0,K165,FALSE) * _xlfn.POISSON.DIST(6,L165,FALSE)</f>
        <v>8.1641516326846661E-5</v>
      </c>
      <c r="BE165" s="13">
        <f t="shared" ref="BE165:BE228" si="326">_xlfn.POISSON.DIST(1,K165,FALSE) * _xlfn.POISSON.DIST(6,L165,FALSE)</f>
        <v>1.3822421889380607E-4</v>
      </c>
      <c r="BF165" s="13">
        <f t="shared" ref="BF165:BF228" si="327">_xlfn.POISSON.DIST(2,K165,FALSE) * _xlfn.POISSON.DIST(6,L165,FALSE)</f>
        <v>1.1701114548334338E-4</v>
      </c>
      <c r="BG165" s="13">
        <f t="shared" ref="BG165:BG228" si="328">_xlfn.POISSON.DIST(3,K165,FALSE) * _xlfn.POISSON.DIST(6,L165,FALSE)</f>
        <v>6.603574142986256E-5</v>
      </c>
      <c r="BH165" s="13">
        <f t="shared" ref="BH165:BH228" si="329">_xlfn.POISSON.DIST(4,K165,FALSE) * _xlfn.POISSON.DIST(6,L165,FALSE)</f>
        <v>2.7950665264697478E-5</v>
      </c>
      <c r="BI165" s="13">
        <f t="shared" ref="BI165:BI228" si="330">_xlfn.POISSON.DIST(5,K165,FALSE) * _xlfn.POISSON.DIST(6,L165,FALSE)</f>
        <v>9.464446638418444E-6</v>
      </c>
      <c r="BJ165" s="14">
        <f t="shared" ref="BJ165:BJ228" si="331">SUM(N165,Q165,T165,W165,X165,Y165,AD165,AE165,AF165,AG165,AM165,AN165,AO165,AP165,AQ165,AX165,AY165,AZ165,BA165,BB165,BC165)</f>
        <v>0.54121206461442295</v>
      </c>
      <c r="BK165" s="14">
        <f t="shared" ref="BK165:BK228" si="332">SUM(M165,P165,S165,V165,AC165,AL165,AY165)</f>
        <v>0.24301795935342693</v>
      </c>
      <c r="BL165" s="14">
        <f t="shared" ref="BL165:BL228" si="333">SUM(O165,R165,U165,AA165,AB165,AH165,AI165,AJ165,AK165,AR165,AS165,AT165,AU165,AV165,BD165,BE165,BF165,BG165,BH165,BI165)</f>
        <v>0.20541882660675845</v>
      </c>
      <c r="BM165" s="14">
        <f t="shared" ref="BM165:BM228" si="334">SUM(S165:BI165)</f>
        <v>0.49594940974264107</v>
      </c>
      <c r="BN165" s="14">
        <f t="shared" ref="BN165:BN228" si="335">SUM(M165:R165)</f>
        <v>0.50214772256240314</v>
      </c>
    </row>
    <row r="166" spans="1:66" x14ac:dyDescent="0.25">
      <c r="A166" t="s">
        <v>27</v>
      </c>
      <c r="B166" t="s">
        <v>189</v>
      </c>
      <c r="C166" t="s">
        <v>296</v>
      </c>
      <c r="D166" s="11">
        <v>44201</v>
      </c>
      <c r="E166" s="10">
        <f>VLOOKUP(A166,home!$A$2:$E$405,3,FALSE)</f>
        <v>1.29142857142857</v>
      </c>
      <c r="F166" s="10">
        <f>VLOOKUP(B166,home!$B$2:$E$405,3,FALSE)</f>
        <v>0.65</v>
      </c>
      <c r="G166" s="10">
        <f>VLOOKUP(C166,away!$B$2:$E$405,4,FALSE)</f>
        <v>1.2</v>
      </c>
      <c r="H166" s="10">
        <f>VLOOKUP(A166,away!$A$2:$E$405,3,FALSE)</f>
        <v>1.0828571428571401</v>
      </c>
      <c r="I166" s="10">
        <f>VLOOKUP(C166,away!$B$2:$E$405,3,FALSE)</f>
        <v>0.47</v>
      </c>
      <c r="J166" s="10">
        <f>VLOOKUP(B166,home!$B$2:$E$405,4,FALSE)</f>
        <v>0.87</v>
      </c>
      <c r="K166" s="12">
        <f t="shared" si="280"/>
        <v>1.0073142857142845</v>
      </c>
      <c r="L166" s="12">
        <f t="shared" si="281"/>
        <v>0.44278028571428457</v>
      </c>
      <c r="M166" s="13">
        <f t="shared" si="282"/>
        <v>0.23454810549548932</v>
      </c>
      <c r="N166" s="13">
        <f t="shared" si="283"/>
        <v>0.23626365735282748</v>
      </c>
      <c r="O166" s="13">
        <f t="shared" si="284"/>
        <v>0.10385327716503692</v>
      </c>
      <c r="P166" s="13">
        <f t="shared" si="285"/>
        <v>0.10461288970658678</v>
      </c>
      <c r="Q166" s="13">
        <f t="shared" si="286"/>
        <v>0.11899587862330392</v>
      </c>
      <c r="R166" s="13">
        <f t="shared" si="287"/>
        <v>2.2992091867749913E-2</v>
      </c>
      <c r="S166" s="13">
        <f t="shared" si="288"/>
        <v>1.1664831687345428E-2</v>
      </c>
      <c r="T166" s="13">
        <f t="shared" si="289"/>
        <v>5.2689029135648838E-2</v>
      </c>
      <c r="U166" s="13">
        <f t="shared" si="290"/>
        <v>2.3160262596839714E-2</v>
      </c>
      <c r="V166" s="13">
        <f t="shared" si="291"/>
        <v>5.7808172024917913E-4</v>
      </c>
      <c r="W166" s="13">
        <f t="shared" si="292"/>
        <v>3.995541615945903E-2</v>
      </c>
      <c r="X166" s="13">
        <f t="shared" si="293"/>
        <v>1.7691470582918412E-2</v>
      </c>
      <c r="Y166" s="13">
        <f t="shared" si="294"/>
        <v>3.9167171997052368E-3</v>
      </c>
      <c r="Z166" s="13">
        <f t="shared" si="295"/>
        <v>3.3934816687904617E-3</v>
      </c>
      <c r="AA166" s="13">
        <f t="shared" si="296"/>
        <v>3.418302563282182E-3</v>
      </c>
      <c r="AB166" s="13">
        <f t="shared" si="297"/>
        <v>1.7216525024439492E-3</v>
      </c>
      <c r="AC166" s="13">
        <f t="shared" si="298"/>
        <v>1.6114711072294381E-5</v>
      </c>
      <c r="AD166" s="13">
        <f t="shared" si="299"/>
        <v>1.0061915372270611E-2</v>
      </c>
      <c r="AE166" s="13">
        <f t="shared" si="300"/>
        <v>4.4552177633669339E-3</v>
      </c>
      <c r="AF166" s="13">
        <f t="shared" si="301"/>
        <v>9.8634129709148331E-4</v>
      </c>
      <c r="AG166" s="13">
        <f t="shared" si="302"/>
        <v>1.4557749377932166E-4</v>
      </c>
      <c r="AH166" s="13">
        <f t="shared" si="303"/>
        <v>3.7564169571830693E-4</v>
      </c>
      <c r="AI166" s="13">
        <f t="shared" si="304"/>
        <v>3.7838924640698891E-4</v>
      </c>
      <c r="AJ166" s="13">
        <f t="shared" si="305"/>
        <v>1.9057844673321119E-4</v>
      </c>
      <c r="AK166" s="13">
        <f t="shared" si="306"/>
        <v>6.3990797314534154E-5</v>
      </c>
      <c r="AL166" s="13">
        <f t="shared" si="307"/>
        <v>2.8749863291338598E-7</v>
      </c>
      <c r="AM166" s="13">
        <f t="shared" si="308"/>
        <v>2.0271022192272707E-3</v>
      </c>
      <c r="AN166" s="13">
        <f t="shared" si="309"/>
        <v>8.9756089980151134E-4</v>
      </c>
      <c r="AO166" s="13">
        <f t="shared" si="310"/>
        <v>1.9871113583004173E-4</v>
      </c>
      <c r="AP166" s="13">
        <f t="shared" si="311"/>
        <v>2.9328457832478629E-5</v>
      </c>
      <c r="AQ166" s="13">
        <f t="shared" si="312"/>
        <v>3.2465157346560582E-6</v>
      </c>
      <c r="AR166" s="13">
        <f t="shared" si="313"/>
        <v>3.3265347471270053E-5</v>
      </c>
      <c r="AS166" s="13">
        <f t="shared" si="314"/>
        <v>3.3508659727059873E-5</v>
      </c>
      <c r="AT166" s="13">
        <f t="shared" si="315"/>
        <v>1.6876875819103163E-5</v>
      </c>
      <c r="AU166" s="13">
        <f t="shared" si="316"/>
        <v>5.6667727036028616E-6</v>
      </c>
      <c r="AV166" s="13">
        <f t="shared" si="317"/>
        <v>1.4270552745587301E-6</v>
      </c>
      <c r="AW166" s="13">
        <f t="shared" si="318"/>
        <v>3.5619396134141523E-9</v>
      </c>
      <c r="AX166" s="13">
        <f t="shared" si="319"/>
        <v>3.4032150400512635E-4</v>
      </c>
      <c r="AY166" s="13">
        <f t="shared" si="320"/>
        <v>1.5068765277810489E-4</v>
      </c>
      <c r="AZ166" s="13">
        <f t="shared" si="321"/>
        <v>3.3360760975352094E-5</v>
      </c>
      <c r="BA166" s="13">
        <f t="shared" si="322"/>
        <v>4.9238290921041176E-6</v>
      </c>
      <c r="BB166" s="13">
        <f t="shared" si="323"/>
        <v>5.4504361305254187E-7</v>
      </c>
      <c r="BC166" s="13">
        <f t="shared" si="324"/>
        <v>4.8266913342830087E-8</v>
      </c>
      <c r="BD166" s="13">
        <f t="shared" si="325"/>
        <v>2.4548733429523175E-6</v>
      </c>
      <c r="BE166" s="13">
        <f t="shared" si="326"/>
        <v>2.4728289879750515E-6</v>
      </c>
      <c r="BF166" s="13">
        <f t="shared" si="327"/>
        <v>1.2454579828578329E-6</v>
      </c>
      <c r="BG166" s="13">
        <f t="shared" si="328"/>
        <v>4.1818920612986386E-7</v>
      </c>
      <c r="BH166" s="13">
        <f t="shared" si="329"/>
        <v>1.0531199036653186E-7</v>
      </c>
      <c r="BI166" s="13">
        <f t="shared" si="330"/>
        <v>2.1216454470642537E-8</v>
      </c>
      <c r="BJ166" s="14">
        <f t="shared" si="331"/>
        <v>0.48884705726617433</v>
      </c>
      <c r="BK166" s="14">
        <f t="shared" si="332"/>
        <v>0.35157099847215401</v>
      </c>
      <c r="BL166" s="14">
        <f t="shared" si="333"/>
        <v>0.15625164947048606</v>
      </c>
      <c r="BM166" s="14">
        <f t="shared" si="334"/>
        <v>0.17864660257577203</v>
      </c>
      <c r="BN166" s="14">
        <f t="shared" si="335"/>
        <v>0.82126590021099433</v>
      </c>
    </row>
    <row r="167" spans="1:66" x14ac:dyDescent="0.25">
      <c r="A167" t="s">
        <v>27</v>
      </c>
      <c r="B167" t="s">
        <v>297</v>
      </c>
      <c r="C167" t="s">
        <v>194</v>
      </c>
      <c r="D167" s="11">
        <v>44201</v>
      </c>
      <c r="E167" s="10">
        <f>VLOOKUP(A167,home!$A$2:$E$405,3,FALSE)</f>
        <v>1.29142857142857</v>
      </c>
      <c r="F167" s="10">
        <f>VLOOKUP(B167,home!$B$2:$E$405,3,FALSE)</f>
        <v>1.03</v>
      </c>
      <c r="G167" s="10">
        <f>VLOOKUP(C167,away!$B$2:$E$405,4,FALSE)</f>
        <v>0.9</v>
      </c>
      <c r="H167" s="10">
        <f>VLOOKUP(A167,away!$A$2:$E$405,3,FALSE)</f>
        <v>1.0828571428571401</v>
      </c>
      <c r="I167" s="10">
        <f>VLOOKUP(C167,away!$B$2:$E$405,3,FALSE)</f>
        <v>0.86</v>
      </c>
      <c r="J167" s="10">
        <f>VLOOKUP(B167,home!$B$2:$E$405,4,FALSE)</f>
        <v>1.1299999999999999</v>
      </c>
      <c r="K167" s="12">
        <f t="shared" si="280"/>
        <v>1.1971542857142845</v>
      </c>
      <c r="L167" s="12">
        <f t="shared" si="281"/>
        <v>1.0523205714285686</v>
      </c>
      <c r="M167" s="13">
        <f t="shared" si="282"/>
        <v>0.10545458874757281</v>
      </c>
      <c r="N167" s="13">
        <f t="shared" si="283"/>
        <v>0.12624541286739416</v>
      </c>
      <c r="O167" s="13">
        <f t="shared" si="284"/>
        <v>0.11097203309061052</v>
      </c>
      <c r="P167" s="13">
        <f t="shared" si="285"/>
        <v>0.13285064500885177</v>
      </c>
      <c r="Q167" s="13">
        <f t="shared" si="286"/>
        <v>7.5567618532985117E-2</v>
      </c>
      <c r="R167" s="13">
        <f t="shared" si="287"/>
        <v>5.8389076637250646E-2</v>
      </c>
      <c r="S167" s="13">
        <f t="shared" si="288"/>
        <v>4.18409812433937E-2</v>
      </c>
      <c r="T167" s="13">
        <f t="shared" si="289"/>
        <v>7.9521359516126988E-2</v>
      </c>
      <c r="U167" s="13">
        <f t="shared" si="290"/>
        <v>6.9900733335184415E-2</v>
      </c>
      <c r="V167" s="13">
        <f t="shared" si="291"/>
        <v>5.8567614658747921E-3</v>
      </c>
      <c r="W167" s="13">
        <f t="shared" si="292"/>
        <v>3.0155366129328433E-2</v>
      </c>
      <c r="X167" s="13">
        <f t="shared" si="293"/>
        <v>3.1733112116852598E-2</v>
      </c>
      <c r="Y167" s="13">
        <f t="shared" si="294"/>
        <v>1.6696703338006581E-2</v>
      </c>
      <c r="Z167" s="13">
        <f t="shared" si="295"/>
        <v>2.0481342164032697E-2</v>
      </c>
      <c r="AA167" s="13">
        <f t="shared" si="296"/>
        <v>2.4519326548852419E-2</v>
      </c>
      <c r="AB167" s="13">
        <f t="shared" si="297"/>
        <v>1.467670843039336E-2</v>
      </c>
      <c r="AC167" s="13">
        <f t="shared" si="298"/>
        <v>4.6114312547065596E-4</v>
      </c>
      <c r="AD167" s="13">
        <f t="shared" si="299"/>
        <v>9.025156449752228E-3</v>
      </c>
      <c r="AE167" s="13">
        <f t="shared" si="300"/>
        <v>9.4973577924354954E-3</v>
      </c>
      <c r="AF167" s="13">
        <f t="shared" si="301"/>
        <v>4.9971324895986451E-3</v>
      </c>
      <c r="AG167" s="13">
        <f t="shared" si="302"/>
        <v>1.7528617723195708E-3</v>
      </c>
      <c r="AH167" s="13">
        <f t="shared" si="303"/>
        <v>5.388234422419729E-3</v>
      </c>
      <c r="AI167" s="13">
        <f t="shared" si="304"/>
        <v>6.4505479312330109E-3</v>
      </c>
      <c r="AJ167" s="13">
        <f t="shared" si="305"/>
        <v>3.8611505505405071E-3</v>
      </c>
      <c r="AK167" s="13">
        <f t="shared" si="306"/>
        <v>1.5407976431225452E-3</v>
      </c>
      <c r="AL167" s="13">
        <f t="shared" si="307"/>
        <v>2.3237741434588666E-5</v>
      </c>
      <c r="AM167" s="13">
        <f t="shared" si="308"/>
        <v>2.1609009446125586E-3</v>
      </c>
      <c r="AN167" s="13">
        <f t="shared" si="309"/>
        <v>2.2739605168352215E-3</v>
      </c>
      <c r="AO167" s="13">
        <f t="shared" si="310"/>
        <v>1.1964677152410217E-3</v>
      </c>
      <c r="AP167" s="13">
        <f t="shared" si="311"/>
        <v>4.1968919659942196E-4</v>
      </c>
      <c r="AQ167" s="13">
        <f t="shared" si="312"/>
        <v>1.1041189379697512E-4</v>
      </c>
      <c r="AR167" s="13">
        <f t="shared" si="313"/>
        <v>1.134029985278363E-3</v>
      </c>
      <c r="AS167" s="13">
        <f t="shared" si="314"/>
        <v>1.3576088570044992E-3</v>
      </c>
      <c r="AT167" s="13">
        <f t="shared" si="315"/>
        <v>8.1263363074330405E-4</v>
      </c>
      <c r="AU167" s="13">
        <f t="shared" si="316"/>
        <v>3.2428261125330184E-4</v>
      </c>
      <c r="AV167" s="13">
        <f t="shared" si="317"/>
        <v>9.7054079461127385E-5</v>
      </c>
      <c r="AW167" s="13">
        <f t="shared" si="318"/>
        <v>8.1318544966933269E-7</v>
      </c>
      <c r="AX167" s="13">
        <f t="shared" si="319"/>
        <v>4.3115530447449506E-4</v>
      </c>
      <c r="AY167" s="13">
        <f t="shared" si="320"/>
        <v>4.537135963790591E-4</v>
      </c>
      <c r="AZ167" s="13">
        <f t="shared" si="321"/>
        <v>2.3872607550326123E-4</v>
      </c>
      <c r="BA167" s="13">
        <f t="shared" si="322"/>
        <v>8.3738786729497158E-5</v>
      </c>
      <c r="BB167" s="13">
        <f t="shared" si="323"/>
        <v>2.2030011975479867E-5</v>
      </c>
      <c r="BC167" s="13">
        <f t="shared" si="324"/>
        <v>4.6365269581230385E-6</v>
      </c>
      <c r="BD167" s="13">
        <f t="shared" si="325"/>
        <v>1.9889384702087627E-4</v>
      </c>
      <c r="BE167" s="13">
        <f t="shared" si="326"/>
        <v>2.381066213632433E-4</v>
      </c>
      <c r="BF167" s="13">
        <f t="shared" si="327"/>
        <v>1.4252518111097762E-4</v>
      </c>
      <c r="BG167" s="13">
        <f t="shared" si="328"/>
        <v>5.6874877129737126E-5</v>
      </c>
      <c r="BH167" s="13">
        <f t="shared" si="329"/>
        <v>1.7022000726334537E-5</v>
      </c>
      <c r="BI167" s="13">
        <f t="shared" si="330"/>
        <v>4.0755922241926104E-6</v>
      </c>
      <c r="BJ167" s="14">
        <f t="shared" si="331"/>
        <v>0.39258751157390498</v>
      </c>
      <c r="BK167" s="14">
        <f t="shared" si="332"/>
        <v>0.28694107092897736</v>
      </c>
      <c r="BL167" s="14">
        <f t="shared" si="333"/>
        <v>0.30008171587292304</v>
      </c>
      <c r="BM167" s="14">
        <f t="shared" si="334"/>
        <v>0.39015936524424361</v>
      </c>
      <c r="BN167" s="14">
        <f t="shared" si="335"/>
        <v>0.60947937488466508</v>
      </c>
    </row>
    <row r="168" spans="1:66" x14ac:dyDescent="0.25">
      <c r="A168" t="s">
        <v>27</v>
      </c>
      <c r="B168" t="s">
        <v>31</v>
      </c>
      <c r="C168" t="s">
        <v>190</v>
      </c>
      <c r="D168" s="11">
        <v>44201</v>
      </c>
      <c r="E168" s="10">
        <f>VLOOKUP(A168,home!$A$2:$E$405,3,FALSE)</f>
        <v>1.29142857142857</v>
      </c>
      <c r="F168" s="10">
        <f>VLOOKUP(B168,home!$B$2:$E$405,3,FALSE)</f>
        <v>0.65</v>
      </c>
      <c r="G168" s="10">
        <f>VLOOKUP(C168,away!$B$2:$E$405,4,FALSE)</f>
        <v>1.55</v>
      </c>
      <c r="H168" s="10">
        <f>VLOOKUP(A168,away!$A$2:$E$405,3,FALSE)</f>
        <v>1.0828571428571401</v>
      </c>
      <c r="I168" s="10">
        <f>VLOOKUP(C168,away!$B$2:$E$405,3,FALSE)</f>
        <v>1.08</v>
      </c>
      <c r="J168" s="10">
        <f>VLOOKUP(B168,home!$B$2:$E$405,4,FALSE)</f>
        <v>1.03</v>
      </c>
      <c r="K168" s="12">
        <f t="shared" si="280"/>
        <v>1.3011142857142843</v>
      </c>
      <c r="L168" s="12">
        <f t="shared" si="281"/>
        <v>1.2045702857142828</v>
      </c>
      <c r="M168" s="13">
        <f t="shared" si="282"/>
        <v>8.1619704338281307E-2</v>
      </c>
      <c r="N168" s="13">
        <f t="shared" si="283"/>
        <v>0.10619656331031396</v>
      </c>
      <c r="O168" s="13">
        <f t="shared" si="284"/>
        <v>9.8316670574678799E-2</v>
      </c>
      <c r="P168" s="13">
        <f t="shared" si="285"/>
        <v>0.1279212246085798</v>
      </c>
      <c r="Q168" s="13">
        <f t="shared" si="286"/>
        <v>6.9086932808405485E-2</v>
      </c>
      <c r="R168" s="13">
        <f t="shared" si="287"/>
        <v>5.9214669982308947E-2</v>
      </c>
      <c r="S168" s="13">
        <f t="shared" si="288"/>
        <v>5.0122209575573534E-2</v>
      </c>
      <c r="T168" s="13">
        <f t="shared" si="289"/>
        <v>8.3220066392144465E-2</v>
      </c>
      <c r="U168" s="13">
        <f t="shared" si="290"/>
        <v>7.7045053037838984E-2</v>
      </c>
      <c r="V168" s="13">
        <f t="shared" si="291"/>
        <v>8.7284130454323098E-3</v>
      </c>
      <c r="W168" s="13">
        <f t="shared" si="292"/>
        <v>2.9963331744399743E-2</v>
      </c>
      <c r="X168" s="13">
        <f t="shared" si="293"/>
        <v>3.6092939080303435E-2</v>
      </c>
      <c r="Y168" s="13">
        <f t="shared" si="294"/>
        <v>2.1738240970114661E-2</v>
      </c>
      <c r="Z168" s="13">
        <f t="shared" si="295"/>
        <v>2.3776077313022267E-2</v>
      </c>
      <c r="AA168" s="13">
        <f t="shared" si="296"/>
        <v>3.093539385022057E-2</v>
      </c>
      <c r="AB168" s="13">
        <f t="shared" si="297"/>
        <v>2.0125241436359909E-2</v>
      </c>
      <c r="AC168" s="13">
        <f t="shared" si="298"/>
        <v>8.5499366751681642E-4</v>
      </c>
      <c r="AD168" s="13">
        <f t="shared" si="299"/>
        <v>9.7464297450587049E-3</v>
      </c>
      <c r="AE168" s="13">
        <f t="shared" si="300"/>
        <v>1.1740259662699549E-2</v>
      </c>
      <c r="AF168" s="13">
        <f t="shared" si="301"/>
        <v>7.0709839681289341E-3</v>
      </c>
      <c r="AG168" s="13">
        <f t="shared" si="302"/>
        <v>2.8391657262567256E-3</v>
      </c>
      <c r="AH168" s="13">
        <f t="shared" si="303"/>
        <v>7.1599890605280325E-3</v>
      </c>
      <c r="AI168" s="13">
        <f t="shared" si="304"/>
        <v>9.3159640522110215E-3</v>
      </c>
      <c r="AJ168" s="13">
        <f t="shared" si="305"/>
        <v>6.0605669567662486E-3</v>
      </c>
      <c r="AK168" s="13">
        <f t="shared" si="306"/>
        <v>2.6284967489921696E-3</v>
      </c>
      <c r="AL168" s="13">
        <f t="shared" si="307"/>
        <v>5.3600702363747446E-5</v>
      </c>
      <c r="AM168" s="13">
        <f t="shared" si="308"/>
        <v>2.5362437952013012E-3</v>
      </c>
      <c r="AN168" s="13">
        <f t="shared" si="309"/>
        <v>3.0550839130267086E-3</v>
      </c>
      <c r="AO168" s="13">
        <f t="shared" si="310"/>
        <v>1.8400316509978461E-3</v>
      </c>
      <c r="AP168" s="13">
        <f t="shared" si="311"/>
        <v>7.388158171885991E-4</v>
      </c>
      <c r="AQ168" s="13">
        <f t="shared" si="312"/>
        <v>2.224888950002757E-4</v>
      </c>
      <c r="AR168" s="13">
        <f t="shared" si="313"/>
        <v>1.7249420136702788E-3</v>
      </c>
      <c r="AS168" s="13">
        <f t="shared" si="314"/>
        <v>2.2443466960151638E-3</v>
      </c>
      <c r="AT168" s="13">
        <f t="shared" si="315"/>
        <v>1.4600757741404927E-3</v>
      </c>
      <c r="AU168" s="13">
        <f t="shared" si="316"/>
        <v>6.3324181598651229E-4</v>
      </c>
      <c r="AV168" s="13">
        <f t="shared" si="317"/>
        <v>2.0597999327292687E-4</v>
      </c>
      <c r="AW168" s="13">
        <f t="shared" si="318"/>
        <v>2.3335417259022284E-6</v>
      </c>
      <c r="AX168" s="13">
        <f t="shared" si="319"/>
        <v>5.4999050566510482E-4</v>
      </c>
      <c r="AY168" s="13">
        <f t="shared" si="320"/>
        <v>6.6250222054915818E-4</v>
      </c>
      <c r="AZ168" s="13">
        <f t="shared" si="321"/>
        <v>3.9901524454662325E-4</v>
      </c>
      <c r="BA168" s="13">
        <f t="shared" si="322"/>
        <v>1.6021396904262669E-4</v>
      </c>
      <c r="BB168" s="13">
        <f t="shared" si="323"/>
        <v>4.8247246616274054E-5</v>
      </c>
      <c r="BC168" s="13">
        <f t="shared" si="324"/>
        <v>1.1623439928298543E-5</v>
      </c>
      <c r="BD168" s="13">
        <f t="shared" si="325"/>
        <v>3.4630231570789612E-4</v>
      </c>
      <c r="BE168" s="13">
        <f t="shared" si="326"/>
        <v>4.505788901434818E-4</v>
      </c>
      <c r="BF168" s="13">
        <f t="shared" si="327"/>
        <v>2.9312731540348579E-4</v>
      </c>
      <c r="BG168" s="13">
        <f t="shared" si="328"/>
        <v>1.2713071253485066E-4</v>
      </c>
      <c r="BH168" s="13">
        <f t="shared" si="329"/>
        <v>4.1352896558032567E-5</v>
      </c>
      <c r="BI168" s="13">
        <f t="shared" si="330"/>
        <v>1.0760968893464242E-5</v>
      </c>
      <c r="BJ168" s="14">
        <f t="shared" si="331"/>
        <v>0.38791917010558841</v>
      </c>
      <c r="BK168" s="14">
        <f t="shared" si="332"/>
        <v>0.26996264815829663</v>
      </c>
      <c r="BL168" s="14">
        <f t="shared" si="333"/>
        <v>0.31833988509223127</v>
      </c>
      <c r="BM168" s="14">
        <f t="shared" si="334"/>
        <v>0.45698184636774708</v>
      </c>
      <c r="BN168" s="14">
        <f t="shared" si="335"/>
        <v>0.54235576562256826</v>
      </c>
    </row>
    <row r="169" spans="1:66" x14ac:dyDescent="0.25">
      <c r="A169" t="s">
        <v>27</v>
      </c>
      <c r="B169" t="s">
        <v>195</v>
      </c>
      <c r="C169" t="s">
        <v>186</v>
      </c>
      <c r="D169" s="11">
        <v>44201</v>
      </c>
      <c r="E169" s="10">
        <f>VLOOKUP(A169,home!$A$2:$E$405,3,FALSE)</f>
        <v>1.29142857142857</v>
      </c>
      <c r="F169" s="10">
        <f>VLOOKUP(B169,home!$B$2:$E$405,3,FALSE)</f>
        <v>1.46</v>
      </c>
      <c r="G169" s="10">
        <f>VLOOKUP(C169,away!$B$2:$E$405,4,FALSE)</f>
        <v>0.82</v>
      </c>
      <c r="H169" s="10">
        <f>VLOOKUP(A169,away!$A$2:$E$405,3,FALSE)</f>
        <v>1.0828571428571401</v>
      </c>
      <c r="I169" s="10">
        <f>VLOOKUP(C169,away!$B$2:$E$405,3,FALSE)</f>
        <v>0.99</v>
      </c>
      <c r="J169" s="10">
        <f>VLOOKUP(B169,home!$B$2:$E$405,4,FALSE)</f>
        <v>1.33</v>
      </c>
      <c r="K169" s="12">
        <f t="shared" si="280"/>
        <v>1.546098285714284</v>
      </c>
      <c r="L169" s="12">
        <f t="shared" si="281"/>
        <v>1.4257979999999963</v>
      </c>
      <c r="M169" s="13">
        <f t="shared" si="282"/>
        <v>5.1206116779938332E-2</v>
      </c>
      <c r="N169" s="13">
        <f t="shared" si="283"/>
        <v>7.9169689371548085E-2</v>
      </c>
      <c r="O169" s="13">
        <f t="shared" si="284"/>
        <v>7.3009578892602331E-2</v>
      </c>
      <c r="P169" s="13">
        <f t="shared" si="285"/>
        <v>0.11287998476657424</v>
      </c>
      <c r="Q169" s="13">
        <f t="shared" si="286"/>
        <v>6.120206050894144E-2</v>
      </c>
      <c r="R169" s="13">
        <f t="shared" si="287"/>
        <v>5.2048455782957186E-2</v>
      </c>
      <c r="S169" s="13">
        <f t="shared" si="288"/>
        <v>6.2208832470450511E-2</v>
      </c>
      <c r="T169" s="13">
        <f t="shared" si="289"/>
        <v>8.7261775469527472E-2</v>
      </c>
      <c r="U169" s="13">
        <f t="shared" si="290"/>
        <v>8.0472028260105799E-2</v>
      </c>
      <c r="V169" s="13">
        <f t="shared" si="291"/>
        <v>1.5237181508757145E-2</v>
      </c>
      <c r="W169" s="13">
        <f t="shared" si="292"/>
        <v>3.1541466945018741E-2</v>
      </c>
      <c r="X169" s="13">
        <f t="shared" si="293"/>
        <v>4.4971760487273721E-2</v>
      </c>
      <c r="Y169" s="13">
        <f t="shared" si="294"/>
        <v>3.2060323079616863E-2</v>
      </c>
      <c r="Z169" s="13">
        <f t="shared" si="295"/>
        <v>2.4736861386142856E-2</v>
      </c>
      <c r="AA169" s="13">
        <f t="shared" si="296"/>
        <v>3.8245618983067331E-2</v>
      </c>
      <c r="AB169" s="13">
        <f t="shared" si="297"/>
        <v>2.9565742972901047E-2</v>
      </c>
      <c r="AC169" s="13">
        <f t="shared" si="298"/>
        <v>2.0993253891738806E-3</v>
      </c>
      <c r="AD169" s="13">
        <f t="shared" si="299"/>
        <v>1.2191551993151813E-2</v>
      </c>
      <c r="AE169" s="13">
        <f t="shared" si="300"/>
        <v>1.7382690448731825E-2</v>
      </c>
      <c r="AF169" s="13">
        <f t="shared" si="301"/>
        <v>1.239210263821044E-2</v>
      </c>
      <c r="AG169" s="13">
        <f t="shared" si="302"/>
        <v>5.8895450524517057E-3</v>
      </c>
      <c r="AH169" s="13">
        <f t="shared" si="303"/>
        <v>8.8174418726599119E-3</v>
      </c>
      <c r="AI169" s="13">
        <f t="shared" si="304"/>
        <v>1.3632631763704835E-2</v>
      </c>
      <c r="AJ169" s="13">
        <f t="shared" si="305"/>
        <v>1.0538694299819074E-2</v>
      </c>
      <c r="AK169" s="13">
        <f t="shared" si="306"/>
        <v>5.4312857302057206E-3</v>
      </c>
      <c r="AL169" s="13">
        <f t="shared" si="307"/>
        <v>1.851121177326778E-4</v>
      </c>
      <c r="AM169" s="13">
        <f t="shared" si="308"/>
        <v>3.7698675273617147E-3</v>
      </c>
      <c r="AN169" s="13">
        <f t="shared" si="309"/>
        <v>5.3750695807772654E-3</v>
      </c>
      <c r="AO169" s="13">
        <f t="shared" si="310"/>
        <v>3.8318817290665217E-3</v>
      </c>
      <c r="AP169" s="13">
        <f t="shared" si="311"/>
        <v>1.8211631018465243E-3</v>
      </c>
      <c r="AQ169" s="13">
        <f t="shared" si="312"/>
        <v>6.4915267707164155E-4</v>
      </c>
      <c r="AR169" s="13">
        <f t="shared" si="313"/>
        <v>2.5143781974309425E-3</v>
      </c>
      <c r="AS169" s="13">
        <f t="shared" si="314"/>
        <v>3.8874758206853509E-3</v>
      </c>
      <c r="AT169" s="13">
        <f t="shared" si="315"/>
        <v>3.0052098510586758E-3</v>
      </c>
      <c r="AU169" s="13">
        <f t="shared" si="316"/>
        <v>1.5487832663111654E-3</v>
      </c>
      <c r="AV169" s="13">
        <f t="shared" si="317"/>
        <v>5.9864278824666589E-4</v>
      </c>
      <c r="AW169" s="13">
        <f t="shared" si="318"/>
        <v>1.1335154612904142E-5</v>
      </c>
      <c r="AX169" s="13">
        <f t="shared" si="319"/>
        <v>9.7143095357064856E-4</v>
      </c>
      <c r="AY169" s="13">
        <f t="shared" si="320"/>
        <v>1.3850643107391203E-3</v>
      </c>
      <c r="AZ169" s="13">
        <f t="shared" si="321"/>
        <v>9.8741096206160549E-4</v>
      </c>
      <c r="BA169" s="13">
        <f t="shared" si="322"/>
        <v>4.692828582951697E-4</v>
      </c>
      <c r="BB169" s="13">
        <f t="shared" si="323"/>
        <v>1.6727564019788379E-4</v>
      </c>
      <c r="BC169" s="13">
        <f t="shared" si="324"/>
        <v>4.7700254648572283E-5</v>
      </c>
      <c r="BD169" s="13">
        <f t="shared" si="325"/>
        <v>5.9749923419010528E-4</v>
      </c>
      <c r="BE169" s="13">
        <f t="shared" si="326"/>
        <v>9.2379254169691909E-4</v>
      </c>
      <c r="BF169" s="13">
        <f t="shared" si="327"/>
        <v>7.1413703253662411E-4</v>
      </c>
      <c r="BG169" s="13">
        <f t="shared" si="328"/>
        <v>3.6804201392332003E-4</v>
      </c>
      <c r="BH169" s="13">
        <f t="shared" si="329"/>
        <v>1.422572816994195E-4</v>
      </c>
      <c r="BI169" s="13">
        <f t="shared" si="330"/>
        <v>4.3988747873169284E-5</v>
      </c>
      <c r="BJ169" s="14">
        <f t="shared" si="331"/>
        <v>0.4035382655901088</v>
      </c>
      <c r="BK169" s="14">
        <f t="shared" si="332"/>
        <v>0.24520161734336587</v>
      </c>
      <c r="BL169" s="14">
        <f t="shared" si="333"/>
        <v>0.32610568533367562</v>
      </c>
      <c r="BM169" s="14">
        <f t="shared" si="334"/>
        <v>0.56869281439460539</v>
      </c>
      <c r="BN169" s="14">
        <f t="shared" si="335"/>
        <v>0.42951588610256164</v>
      </c>
    </row>
    <row r="170" spans="1:66" x14ac:dyDescent="0.25">
      <c r="A170" t="s">
        <v>27</v>
      </c>
      <c r="B170" t="s">
        <v>329</v>
      </c>
      <c r="C170" t="s">
        <v>192</v>
      </c>
      <c r="D170" s="11">
        <v>44201</v>
      </c>
      <c r="E170" s="10">
        <f>VLOOKUP(A170,home!$A$2:$E$405,3,FALSE)</f>
        <v>1.29142857142857</v>
      </c>
      <c r="F170" s="10">
        <f>VLOOKUP(B170,home!$B$2:$E$405,3,FALSE)</f>
        <v>0.77</v>
      </c>
      <c r="G170" s="10">
        <f>VLOOKUP(C170,away!$B$2:$E$405,4,FALSE)</f>
        <v>0.86</v>
      </c>
      <c r="H170" s="10">
        <f>VLOOKUP(A170,away!$A$2:$E$405,3,FALSE)</f>
        <v>1.0828571428571401</v>
      </c>
      <c r="I170" s="10">
        <f>VLOOKUP(C170,away!$B$2:$E$405,3,FALSE)</f>
        <v>0.56000000000000005</v>
      </c>
      <c r="J170" s="10">
        <f>VLOOKUP(B170,home!$B$2:$E$405,4,FALSE)</f>
        <v>1.08</v>
      </c>
      <c r="K170" s="12">
        <f t="shared" si="280"/>
        <v>0.85518399999999906</v>
      </c>
      <c r="L170" s="12">
        <f t="shared" si="281"/>
        <v>0.65491199999999838</v>
      </c>
      <c r="M170" s="13">
        <f t="shared" si="282"/>
        <v>0.22088877161941528</v>
      </c>
      <c r="N170" s="13">
        <f t="shared" si="283"/>
        <v>0.18890054326857783</v>
      </c>
      <c r="O170" s="13">
        <f t="shared" si="284"/>
        <v>0.14466270719881413</v>
      </c>
      <c r="P170" s="13">
        <f t="shared" si="285"/>
        <v>0.12371323259311051</v>
      </c>
      <c r="Q170" s="13">
        <f t="shared" si="286"/>
        <v>8.0772361097297615E-2</v>
      </c>
      <c r="R170" s="13">
        <f t="shared" si="287"/>
        <v>4.7370671448494758E-2</v>
      </c>
      <c r="S170" s="13">
        <f t="shared" si="288"/>
        <v>1.73220257037409E-2</v>
      </c>
      <c r="T170" s="13">
        <f t="shared" si="289"/>
        <v>5.2898788550953237E-2</v>
      </c>
      <c r="U170" s="13">
        <f t="shared" si="290"/>
        <v>4.0510640292009494E-2</v>
      </c>
      <c r="V170" s="13">
        <f t="shared" si="291"/>
        <v>1.0779501672870102E-3</v>
      </c>
      <c r="W170" s="13">
        <f t="shared" si="292"/>
        <v>2.3025076950877101E-2</v>
      </c>
      <c r="X170" s="13">
        <f t="shared" si="293"/>
        <v>1.5079399196052785E-2</v>
      </c>
      <c r="Y170" s="13">
        <f t="shared" si="294"/>
        <v>4.9378397431426484E-3</v>
      </c>
      <c r="Z170" s="13">
        <f t="shared" si="295"/>
        <v>1.0341207059892176E-2</v>
      </c>
      <c r="AA170" s="13">
        <f t="shared" si="296"/>
        <v>8.8436348183068211E-3</v>
      </c>
      <c r="AB170" s="13">
        <f t="shared" si="297"/>
        <v>3.7814674992294448E-3</v>
      </c>
      <c r="AC170" s="13">
        <f t="shared" si="298"/>
        <v>3.7732989660269449E-5</v>
      </c>
      <c r="AD170" s="13">
        <f t="shared" si="299"/>
        <v>4.9226693517897147E-3</v>
      </c>
      <c r="AE170" s="13">
        <f t="shared" si="300"/>
        <v>3.2239152305192972E-3</v>
      </c>
      <c r="AF170" s="13">
        <f t="shared" si="301"/>
        <v>1.0556903857249244E-3</v>
      </c>
      <c r="AG170" s="13">
        <f t="shared" si="302"/>
        <v>2.3046143396529336E-4</v>
      </c>
      <c r="AH170" s="13">
        <f t="shared" si="303"/>
        <v>1.6931451495020217E-3</v>
      </c>
      <c r="AI170" s="13">
        <f t="shared" si="304"/>
        <v>1.4479506415317352E-3</v>
      </c>
      <c r="AJ170" s="13">
        <f t="shared" si="305"/>
        <v>6.1913211071383686E-4</v>
      </c>
      <c r="AK170" s="13">
        <f t="shared" si="306"/>
        <v>1.7649062498956714E-4</v>
      </c>
      <c r="AL170" s="13">
        <f t="shared" si="307"/>
        <v>8.453250189316635E-7</v>
      </c>
      <c r="AM170" s="13">
        <f t="shared" si="308"/>
        <v>8.4195761338818644E-4</v>
      </c>
      <c r="AN170" s="13">
        <f t="shared" si="309"/>
        <v>5.5140814449928252E-4</v>
      </c>
      <c r="AO170" s="13">
        <f t="shared" si="310"/>
        <v>1.8056190536515661E-4</v>
      </c>
      <c r="AP170" s="13">
        <f t="shared" si="311"/>
        <v>3.941738618883506E-5</v>
      </c>
      <c r="AQ170" s="13">
        <f t="shared" si="312"/>
        <v>6.4537298059255692E-6</v>
      </c>
      <c r="AR170" s="13">
        <f t="shared" si="313"/>
        <v>2.2177221523013313E-4</v>
      </c>
      <c r="AS170" s="13">
        <f t="shared" si="314"/>
        <v>1.8965605010936594E-4</v>
      </c>
      <c r="AT170" s="13">
        <f t="shared" si="315"/>
        <v>8.1095409778363892E-5</v>
      </c>
      <c r="AU170" s="13">
        <f t="shared" si="316"/>
        <v>2.311716563863343E-5</v>
      </c>
      <c r="AV170" s="13">
        <f t="shared" si="317"/>
        <v>4.9423575448772666E-6</v>
      </c>
      <c r="AW170" s="13">
        <f t="shared" si="318"/>
        <v>1.3151150176571032E-8</v>
      </c>
      <c r="AX170" s="13">
        <f t="shared" si="319"/>
        <v>1.200047799412936E-4</v>
      </c>
      <c r="AY170" s="13">
        <f t="shared" si="320"/>
        <v>7.8592570440912262E-5</v>
      </c>
      <c r="AZ170" s="13">
        <f t="shared" si="321"/>
        <v>2.5735608746299303E-5</v>
      </c>
      <c r="BA170" s="13">
        <f t="shared" si="322"/>
        <v>5.6181863317521105E-6</v>
      </c>
      <c r="BB170" s="13">
        <f t="shared" si="323"/>
        <v>9.1985441172510709E-7</v>
      </c>
      <c r="BC170" s="13">
        <f t="shared" si="324"/>
        <v>1.204847384983424E-7</v>
      </c>
      <c r="BD170" s="13">
        <f t="shared" si="325"/>
        <v>2.4206880836799423E-5</v>
      </c>
      <c r="BE170" s="13">
        <f t="shared" si="326"/>
        <v>2.0701337181537452E-5</v>
      </c>
      <c r="BF170" s="13">
        <f t="shared" si="327"/>
        <v>8.8517261681279506E-6</v>
      </c>
      <c r="BG170" s="13">
        <f t="shared" si="328"/>
        <v>2.523284863788109E-6</v>
      </c>
      <c r="BH170" s="13">
        <f t="shared" si="329"/>
        <v>5.3946821073844181E-7</v>
      </c>
      <c r="BI170" s="13">
        <f t="shared" si="330"/>
        <v>9.2268916466428662E-8</v>
      </c>
      <c r="BJ170" s="14">
        <f t="shared" si="331"/>
        <v>0.37689753547275828</v>
      </c>
      <c r="BK170" s="14">
        <f t="shared" si="332"/>
        <v>0.36311915096867381</v>
      </c>
      <c r="BL170" s="14">
        <f t="shared" si="333"/>
        <v>0.24968333794807068</v>
      </c>
      <c r="BM170" s="14">
        <f t="shared" si="334"/>
        <v>0.1936543648043941</v>
      </c>
      <c r="BN170" s="14">
        <f t="shared" si="335"/>
        <v>0.80630828722571002</v>
      </c>
    </row>
    <row r="171" spans="1:66" x14ac:dyDescent="0.25">
      <c r="A171" t="s">
        <v>27</v>
      </c>
      <c r="B171" t="s">
        <v>299</v>
      </c>
      <c r="C171" t="s">
        <v>188</v>
      </c>
      <c r="D171" s="11">
        <v>44201</v>
      </c>
      <c r="E171" s="10">
        <f>VLOOKUP(A171,home!$A$2:$E$405,3,FALSE)</f>
        <v>1.29142857142857</v>
      </c>
      <c r="F171" s="10">
        <f>VLOOKUP(B171,home!$B$2:$E$405,3,FALSE)</f>
        <v>1.03</v>
      </c>
      <c r="G171" s="10">
        <f>VLOOKUP(C171,away!$B$2:$E$405,4,FALSE)</f>
        <v>0.73</v>
      </c>
      <c r="H171" s="10">
        <f>VLOOKUP(A171,away!$A$2:$E$405,3,FALSE)</f>
        <v>1.0828571428571401</v>
      </c>
      <c r="I171" s="10">
        <f>VLOOKUP(C171,away!$B$2:$E$405,3,FALSE)</f>
        <v>0.9</v>
      </c>
      <c r="J171" s="10">
        <f>VLOOKUP(B171,home!$B$2:$E$405,4,FALSE)</f>
        <v>0.67</v>
      </c>
      <c r="K171" s="12">
        <f t="shared" si="280"/>
        <v>0.97102514285714181</v>
      </c>
      <c r="L171" s="12">
        <f t="shared" si="281"/>
        <v>0.65296285714285551</v>
      </c>
      <c r="M171" s="13">
        <f t="shared" si="282"/>
        <v>0.19711105068647949</v>
      </c>
      <c r="N171" s="13">
        <f t="shared" si="283"/>
        <v>0.19139978615156006</v>
      </c>
      <c r="O171" s="13">
        <f t="shared" si="284"/>
        <v>0.12870619483067386</v>
      </c>
      <c r="P171" s="13">
        <f t="shared" si="285"/>
        <v>0.12497695122205421</v>
      </c>
      <c r="Q171" s="13">
        <f t="shared" si="286"/>
        <v>9.2927002345322501E-2</v>
      </c>
      <c r="R171" s="13">
        <f t="shared" si="287"/>
        <v>4.2020182354310903E-2</v>
      </c>
      <c r="S171" s="13">
        <f t="shared" si="288"/>
        <v>1.9810201257568421E-2</v>
      </c>
      <c r="T171" s="13">
        <f t="shared" si="289"/>
        <v>6.0677880957122614E-2</v>
      </c>
      <c r="U171" s="13">
        <f t="shared" si="290"/>
        <v>4.0802653573477898E-2</v>
      </c>
      <c r="V171" s="13">
        <f t="shared" si="291"/>
        <v>1.3956140446625628E-3</v>
      </c>
      <c r="W171" s="13">
        <f t="shared" si="292"/>
        <v>3.0078151909217577E-2</v>
      </c>
      <c r="X171" s="13">
        <f t="shared" si="293"/>
        <v>1.9639916008219547E-2</v>
      </c>
      <c r="Y171" s="13">
        <f t="shared" si="294"/>
        <v>6.412067835386369E-3</v>
      </c>
      <c r="Z171" s="13">
        <f t="shared" si="295"/>
        <v>9.1458727759115496E-3</v>
      </c>
      <c r="AA171" s="13">
        <f t="shared" si="296"/>
        <v>8.8808724187827565E-3</v>
      </c>
      <c r="AB171" s="13">
        <f t="shared" si="297"/>
        <v>4.3117752045722883E-3</v>
      </c>
      <c r="AC171" s="13">
        <f t="shared" si="298"/>
        <v>5.5304987904392912E-5</v>
      </c>
      <c r="AD171" s="13">
        <f t="shared" si="299"/>
        <v>7.301660438631701E-3</v>
      </c>
      <c r="AE171" s="13">
        <f t="shared" si="300"/>
        <v>4.7677130618959118E-3</v>
      </c>
      <c r="AF171" s="13">
        <f t="shared" si="301"/>
        <v>1.5565697714664329E-3</v>
      </c>
      <c r="AG171" s="13">
        <f t="shared" si="302"/>
        <v>3.3879408177297458E-4</v>
      </c>
      <c r="AH171" s="13">
        <f t="shared" si="303"/>
        <v>1.4929788047060659E-3</v>
      </c>
      <c r="AI171" s="13">
        <f t="shared" si="304"/>
        <v>1.4497199571223923E-3</v>
      </c>
      <c r="AJ171" s="13">
        <f t="shared" si="305"/>
        <v>7.0385726423381029E-4</v>
      </c>
      <c r="AK171" s="13">
        <f t="shared" si="306"/>
        <v>2.278210335178909E-4</v>
      </c>
      <c r="AL171" s="13">
        <f t="shared" si="307"/>
        <v>1.4026303957270157E-6</v>
      </c>
      <c r="AM171" s="13">
        <f t="shared" si="308"/>
        <v>1.418019174103338E-3</v>
      </c>
      <c r="AN171" s="13">
        <f t="shared" si="309"/>
        <v>9.259138514058679E-4</v>
      </c>
      <c r="AO171" s="13">
        <f t="shared" si="310"/>
        <v>3.0229367694106036E-4</v>
      </c>
      <c r="AP171" s="13">
        <f t="shared" si="311"/>
        <v>6.5795514330551378E-5</v>
      </c>
      <c r="AQ171" s="13">
        <f t="shared" si="312"/>
        <v>1.0740506756115129E-5</v>
      </c>
      <c r="AR171" s="13">
        <f t="shared" si="313"/>
        <v>1.9497194119491966E-4</v>
      </c>
      <c r="AS171" s="13">
        <f t="shared" si="314"/>
        <v>1.8932265705193113E-4</v>
      </c>
      <c r="AT171" s="13">
        <f t="shared" si="315"/>
        <v>9.191853005497254E-5</v>
      </c>
      <c r="AU171" s="13">
        <f t="shared" si="316"/>
        <v>2.9751734592616066E-5</v>
      </c>
      <c r="AV171" s="13">
        <f t="shared" si="317"/>
        <v>7.2224205832606942E-6</v>
      </c>
      <c r="AW171" s="13">
        <f t="shared" si="318"/>
        <v>2.4703568811540495E-8</v>
      </c>
      <c r="AX171" s="13">
        <f t="shared" si="319"/>
        <v>2.2948871185130996E-4</v>
      </c>
      <c r="AY171" s="13">
        <f t="shared" si="320"/>
        <v>1.4984760497246483E-4</v>
      </c>
      <c r="AZ171" s="13">
        <f t="shared" si="321"/>
        <v>4.8922460139417295E-5</v>
      </c>
      <c r="BA171" s="13">
        <f t="shared" si="322"/>
        <v>1.0648183117030459E-5</v>
      </c>
      <c r="BB171" s="13">
        <f t="shared" si="323"/>
        <v>1.7382170178691311E-6</v>
      </c>
      <c r="BC171" s="13">
        <f t="shared" si="324"/>
        <v>2.2699823006443241E-7</v>
      </c>
      <c r="BD171" s="13">
        <f t="shared" si="325"/>
        <v>2.1218239297553919E-5</v>
      </c>
      <c r="BE171" s="13">
        <f t="shared" si="326"/>
        <v>2.0603443845084315E-5</v>
      </c>
      <c r="BF171" s="13">
        <f t="shared" si="327"/>
        <v>1.0003231001511048E-5</v>
      </c>
      <c r="BG171" s="13">
        <f t="shared" si="328"/>
        <v>3.2377962707584184E-6</v>
      </c>
      <c r="BH171" s="13">
        <f t="shared" si="329"/>
        <v>7.8599539658887837E-7</v>
      </c>
      <c r="BI171" s="13">
        <f t="shared" si="330"/>
        <v>1.5264425845155433E-7</v>
      </c>
      <c r="BJ171" s="14">
        <f t="shared" si="331"/>
        <v>0.41826317745946073</v>
      </c>
      <c r="BK171" s="14">
        <f t="shared" si="332"/>
        <v>0.34350037243403725</v>
      </c>
      <c r="BL171" s="14">
        <f t="shared" si="333"/>
        <v>0.22916524407494548</v>
      </c>
      <c r="BM171" s="14">
        <f t="shared" si="334"/>
        <v>0.22278367625255044</v>
      </c>
      <c r="BN171" s="14">
        <f t="shared" si="335"/>
        <v>0.77714116759040108</v>
      </c>
    </row>
    <row r="172" spans="1:66" x14ac:dyDescent="0.25">
      <c r="A172" t="s">
        <v>27</v>
      </c>
      <c r="B172" t="s">
        <v>193</v>
      </c>
      <c r="C172" t="s">
        <v>28</v>
      </c>
      <c r="D172" s="11">
        <v>44201</v>
      </c>
      <c r="E172" s="10">
        <f>VLOOKUP(A172,home!$A$2:$E$405,3,FALSE)</f>
        <v>1.29142857142857</v>
      </c>
      <c r="F172" s="10">
        <f>VLOOKUP(B172,home!$B$2:$E$405,3,FALSE)</f>
        <v>1.2</v>
      </c>
      <c r="G172" s="10">
        <f>VLOOKUP(C172,away!$B$2:$E$405,4,FALSE)</f>
        <v>0.95</v>
      </c>
      <c r="H172" s="10">
        <f>VLOOKUP(A172,away!$A$2:$E$405,3,FALSE)</f>
        <v>1.0828571428571401</v>
      </c>
      <c r="I172" s="10">
        <f>VLOOKUP(C172,away!$B$2:$E$405,3,FALSE)</f>
        <v>0.77</v>
      </c>
      <c r="J172" s="10">
        <f>VLOOKUP(B172,home!$B$2:$E$405,4,FALSE)</f>
        <v>0.97</v>
      </c>
      <c r="K172" s="12">
        <f t="shared" si="280"/>
        <v>1.4722285714285697</v>
      </c>
      <c r="L172" s="12">
        <f t="shared" si="281"/>
        <v>0.8087859999999979</v>
      </c>
      <c r="M172" s="13">
        <f t="shared" si="282"/>
        <v>0.10218048470740039</v>
      </c>
      <c r="N172" s="13">
        <f t="shared" si="283"/>
        <v>0.15043302902865488</v>
      </c>
      <c r="O172" s="13">
        <f t="shared" si="284"/>
        <v>8.2642145504559325E-2</v>
      </c>
      <c r="P172" s="13">
        <f t="shared" si="285"/>
        <v>0.12166812781596936</v>
      </c>
      <c r="Q172" s="13">
        <f t="shared" si="286"/>
        <v>0.11073590171126461</v>
      </c>
      <c r="R172" s="13">
        <f t="shared" si="287"/>
        <v>3.3419905147025163E-2</v>
      </c>
      <c r="S172" s="13">
        <f t="shared" si="288"/>
        <v>3.6218103115855903E-2</v>
      </c>
      <c r="T172" s="13">
        <f t="shared" si="289"/>
        <v>8.9561647001446629E-2</v>
      </c>
      <c r="U172" s="13">
        <f t="shared" si="290"/>
        <v>4.9201739211883158E-2</v>
      </c>
      <c r="V172" s="13">
        <f t="shared" si="291"/>
        <v>4.7917269044632478E-3</v>
      </c>
      <c r="W172" s="13">
        <f t="shared" si="292"/>
        <v>5.4342852794076524E-2</v>
      </c>
      <c r="X172" s="13">
        <f t="shared" si="293"/>
        <v>4.3951738539909864E-2</v>
      </c>
      <c r="Y172" s="13">
        <f t="shared" si="294"/>
        <v>1.7773775403369718E-2</v>
      </c>
      <c r="Z172" s="13">
        <f t="shared" si="295"/>
        <v>9.0098504680806088E-3</v>
      </c>
      <c r="AA172" s="13">
        <f t="shared" si="296"/>
        <v>1.3264559283407343E-2</v>
      </c>
      <c r="AB172" s="13">
        <f t="shared" si="297"/>
        <v>9.7642315822201852E-3</v>
      </c>
      <c r="AC172" s="13">
        <f t="shared" si="298"/>
        <v>3.5659967454946796E-4</v>
      </c>
      <c r="AD172" s="13">
        <f t="shared" si="299"/>
        <v>2.0001275134094092E-2</v>
      </c>
      <c r="AE172" s="13">
        <f t="shared" si="300"/>
        <v>1.6176751310603383E-2</v>
      </c>
      <c r="AF172" s="13">
        <f t="shared" si="301"/>
        <v>6.5417649927488148E-3</v>
      </c>
      <c r="AG172" s="13">
        <f t="shared" si="302"/>
        <v>1.7636293138084433E-3</v>
      </c>
      <c r="AH172" s="13">
        <f t="shared" si="303"/>
        <v>1.821760230169256E-3</v>
      </c>
      <c r="AI172" s="13">
        <f t="shared" si="304"/>
        <v>2.682047461147466E-3</v>
      </c>
      <c r="AJ172" s="13">
        <f t="shared" si="305"/>
        <v>1.9742934511143787E-3</v>
      </c>
      <c r="AK172" s="13">
        <f t="shared" si="306"/>
        <v>9.6887040903830067E-4</v>
      </c>
      <c r="AL172" s="13">
        <f t="shared" si="307"/>
        <v>1.6984384016755581E-5</v>
      </c>
      <c r="AM172" s="13">
        <f t="shared" si="308"/>
        <v>5.8892897434834213E-3</v>
      </c>
      <c r="AN172" s="13">
        <f t="shared" si="309"/>
        <v>4.7631750944729699E-3</v>
      </c>
      <c r="AO172" s="13">
        <f t="shared" si="310"/>
        <v>1.9261946659792023E-3</v>
      </c>
      <c r="AP172" s="13">
        <f t="shared" si="311"/>
        <v>5.1929309303955034E-4</v>
      </c>
      <c r="AQ172" s="13">
        <f t="shared" si="312"/>
        <v>1.0499924588677118E-4</v>
      </c>
      <c r="AR172" s="13">
        <f t="shared" si="313"/>
        <v>2.9468283390353362E-4</v>
      </c>
      <c r="AS172" s="13">
        <f t="shared" si="314"/>
        <v>4.338404875823218E-4</v>
      </c>
      <c r="AT172" s="13">
        <f t="shared" si="315"/>
        <v>3.1935618063059796E-4</v>
      </c>
      <c r="AU172" s="13">
        <f t="shared" si="316"/>
        <v>1.5672176452888981E-4</v>
      </c>
      <c r="AV172" s="13">
        <f t="shared" si="317"/>
        <v>5.7682564876033055E-5</v>
      </c>
      <c r="AW172" s="13">
        <f t="shared" si="318"/>
        <v>5.6176692625568468E-7</v>
      </c>
      <c r="AX172" s="13">
        <f t="shared" si="319"/>
        <v>1.4450634376295866E-3</v>
      </c>
      <c r="AY172" s="13">
        <f t="shared" si="320"/>
        <v>1.1687470774666799E-3</v>
      </c>
      <c r="AZ172" s="13">
        <f t="shared" si="321"/>
        <v>4.7263313689798169E-4</v>
      </c>
      <c r="BA172" s="13">
        <f t="shared" si="322"/>
        <v>1.2741968808639001E-4</v>
      </c>
      <c r="BB172" s="13">
        <f t="shared" si="323"/>
        <v>2.5763814962159694E-5</v>
      </c>
      <c r="BC172" s="13">
        <f t="shared" si="324"/>
        <v>4.1674825695970474E-6</v>
      </c>
      <c r="BD172" s="13">
        <f t="shared" si="325"/>
        <v>3.9722558416917108E-5</v>
      </c>
      <c r="BE172" s="13">
        <f t="shared" si="326"/>
        <v>5.848068543162578E-5</v>
      </c>
      <c r="BF172" s="13">
        <f t="shared" si="327"/>
        <v>4.304846798458301E-5</v>
      </c>
      <c r="BG172" s="13">
        <f t="shared" si="328"/>
        <v>2.112572817437705E-5</v>
      </c>
      <c r="BH172" s="13">
        <f t="shared" si="329"/>
        <v>7.7754751526378548E-6</v>
      </c>
      <c r="BI172" s="13">
        <f t="shared" si="330"/>
        <v>2.2894553352292729E-6</v>
      </c>
      <c r="BJ172" s="14">
        <f t="shared" si="331"/>
        <v>0.52772911171045145</v>
      </c>
      <c r="BK172" s="14">
        <f t="shared" si="332"/>
        <v>0.26640077367972176</v>
      </c>
      <c r="BL172" s="14">
        <f t="shared" si="333"/>
        <v>0.19717427848258126</v>
      </c>
      <c r="BM172" s="14">
        <f t="shared" si="334"/>
        <v>0.398066235115421</v>
      </c>
      <c r="BN172" s="14">
        <f t="shared" si="335"/>
        <v>0.60107959391487376</v>
      </c>
    </row>
    <row r="173" spans="1:66" x14ac:dyDescent="0.25">
      <c r="A173" t="s">
        <v>27</v>
      </c>
      <c r="B173" t="s">
        <v>29</v>
      </c>
      <c r="C173" t="s">
        <v>30</v>
      </c>
      <c r="D173" s="11">
        <v>44201</v>
      </c>
      <c r="E173" s="10">
        <f>VLOOKUP(A173,home!$A$2:$E$405,3,FALSE)</f>
        <v>1.29142857142857</v>
      </c>
      <c r="F173" s="10">
        <f>VLOOKUP(B173,home!$B$2:$E$405,3,FALSE)</f>
        <v>0.69</v>
      </c>
      <c r="G173" s="10">
        <f>VLOOKUP(C173,away!$B$2:$E$405,4,FALSE)</f>
        <v>1.2</v>
      </c>
      <c r="H173" s="10">
        <f>VLOOKUP(A173,away!$A$2:$E$405,3,FALSE)</f>
        <v>1.0828571428571401</v>
      </c>
      <c r="I173" s="10">
        <f>VLOOKUP(C173,away!$B$2:$E$405,3,FALSE)</f>
        <v>1.08</v>
      </c>
      <c r="J173" s="10">
        <f>VLOOKUP(B173,home!$B$2:$E$405,4,FALSE)</f>
        <v>1.64</v>
      </c>
      <c r="K173" s="12">
        <f t="shared" si="280"/>
        <v>1.0693028571428558</v>
      </c>
      <c r="L173" s="12">
        <f t="shared" si="281"/>
        <v>1.9179565714285665</v>
      </c>
      <c r="M173" s="13">
        <f t="shared" si="282"/>
        <v>5.0425442056252066E-2</v>
      </c>
      <c r="N173" s="13">
        <f t="shared" si="283"/>
        <v>5.3920069263441853E-2</v>
      </c>
      <c r="O173" s="13">
        <f t="shared" si="284"/>
        <v>9.6713807958979034E-2</v>
      </c>
      <c r="P173" s="13">
        <f t="shared" si="285"/>
        <v>0.10341635117570175</v>
      </c>
      <c r="Q173" s="13">
        <f t="shared" si="286"/>
        <v>2.8828442060369521E-2</v>
      </c>
      <c r="R173" s="13">
        <f t="shared" si="287"/>
        <v>9.2746441761402135E-2</v>
      </c>
      <c r="S173" s="13">
        <f t="shared" si="288"/>
        <v>5.302353957832108E-2</v>
      </c>
      <c r="T173" s="13">
        <f t="shared" si="289"/>
        <v>5.5291699893733399E-2</v>
      </c>
      <c r="U173" s="13">
        <f t="shared" si="290"/>
        <v>9.9174035165300781E-2</v>
      </c>
      <c r="V173" s="13">
        <f t="shared" si="291"/>
        <v>1.2082747575218211E-2</v>
      </c>
      <c r="W173" s="13">
        <f t="shared" si="292"/>
        <v>1.027544515404347E-2</v>
      </c>
      <c r="X173" s="13">
        <f t="shared" si="293"/>
        <v>1.970785755755149E-2</v>
      </c>
      <c r="Y173" s="13">
        <f t="shared" si="294"/>
        <v>1.8899407455642014E-2</v>
      </c>
      <c r="Z173" s="13">
        <f t="shared" si="295"/>
        <v>5.9294549150966006E-2</v>
      </c>
      <c r="AA173" s="13">
        <f t="shared" si="296"/>
        <v>6.3403830820125434E-2</v>
      </c>
      <c r="AB173" s="13">
        <f t="shared" si="297"/>
        <v>3.3898948724881188E-2</v>
      </c>
      <c r="AC173" s="13">
        <f t="shared" si="298"/>
        <v>1.5487638970673109E-3</v>
      </c>
      <c r="AD173" s="13">
        <f t="shared" si="299"/>
        <v>2.7468907154083485E-3</v>
      </c>
      <c r="AE173" s="13">
        <f t="shared" si="300"/>
        <v>5.2684170986135575E-3</v>
      </c>
      <c r="AF173" s="13">
        <f t="shared" si="301"/>
        <v>5.0522975976562481E-3</v>
      </c>
      <c r="AG173" s="13">
        <f t="shared" si="302"/>
        <v>3.2300291260791859E-3</v>
      </c>
      <c r="AH173" s="13">
        <f t="shared" si="303"/>
        <v>2.8431092548497339E-2</v>
      </c>
      <c r="AI173" s="13">
        <f t="shared" si="304"/>
        <v>3.0401448493801161E-2</v>
      </c>
      <c r="AJ173" s="13">
        <f t="shared" si="305"/>
        <v>1.6254177867851473E-2</v>
      </c>
      <c r="AK173" s="13">
        <f t="shared" si="306"/>
        <v>5.7935462782005851E-3</v>
      </c>
      <c r="AL173" s="13">
        <f t="shared" si="307"/>
        <v>1.2705293561031102E-4</v>
      </c>
      <c r="AM173" s="13">
        <f t="shared" si="308"/>
        <v>5.8745161804906615E-4</v>
      </c>
      <c r="AN173" s="13">
        <f t="shared" si="309"/>
        <v>1.1267066912335505E-3</v>
      </c>
      <c r="AO173" s="13">
        <f t="shared" si="310"/>
        <v>1.0804872512619628E-3</v>
      </c>
      <c r="AP173" s="13">
        <f t="shared" si="311"/>
        <v>6.9077587463422325E-4</v>
      </c>
      <c r="AQ173" s="13">
        <f t="shared" si="312"/>
        <v>3.3121953203475599E-4</v>
      </c>
      <c r="AR173" s="13">
        <f t="shared" si="313"/>
        <v>1.0905920157256848E-2</v>
      </c>
      <c r="AS173" s="13">
        <f t="shared" si="314"/>
        <v>1.166173158392661E-2</v>
      </c>
      <c r="AT173" s="13">
        <f t="shared" si="315"/>
        <v>6.2349614509629022E-3</v>
      </c>
      <c r="AU173" s="13">
        <f t="shared" si="316"/>
        <v>2.222354031230066E-3</v>
      </c>
      <c r="AV173" s="13">
        <f t="shared" si="317"/>
        <v>5.9409237879431314E-4</v>
      </c>
      <c r="AW173" s="13">
        <f t="shared" si="318"/>
        <v>7.2380520136828624E-6</v>
      </c>
      <c r="AX173" s="13">
        <f t="shared" si="319"/>
        <v>1.0469394893550999E-4</v>
      </c>
      <c r="AY173" s="13">
        <f t="shared" si="320"/>
        <v>2.007984473496681E-4</v>
      </c>
      <c r="AZ173" s="13">
        <f t="shared" si="321"/>
        <v>1.9256135081347452E-4</v>
      </c>
      <c r="BA173" s="13">
        <f t="shared" si="322"/>
        <v>1.2310810273195497E-4</v>
      </c>
      <c r="BB173" s="13">
        <f t="shared" si="323"/>
        <v>5.902899865771401E-5</v>
      </c>
      <c r="BC173" s="13">
        <f t="shared" si="324"/>
        <v>2.2643011176082134E-5</v>
      </c>
      <c r="BD173" s="13">
        <f t="shared" si="325"/>
        <v>3.4861802055143375E-3</v>
      </c>
      <c r="BE173" s="13">
        <f t="shared" si="326"/>
        <v>3.7277824542713491E-3</v>
      </c>
      <c r="BF173" s="13">
        <f t="shared" si="327"/>
        <v>1.9930642145796801E-3</v>
      </c>
      <c r="BG173" s="13">
        <f t="shared" si="328"/>
        <v>7.1039641970641141E-4</v>
      </c>
      <c r="BH173" s="13">
        <f t="shared" si="329"/>
        <v>1.8990723032403023E-4</v>
      </c>
      <c r="BI173" s="13">
        <f t="shared" si="330"/>
        <v>4.061366879551439E-5</v>
      </c>
      <c r="BJ173" s="14">
        <f t="shared" si="331"/>
        <v>0.20774003074941702</v>
      </c>
      <c r="BK173" s="14">
        <f t="shared" si="332"/>
        <v>0.2208246956655204</v>
      </c>
      <c r="BL173" s="14">
        <f t="shared" si="333"/>
        <v>0.50858433341440112</v>
      </c>
      <c r="BM173" s="14">
        <f t="shared" si="334"/>
        <v>0.57019949430882222</v>
      </c>
      <c r="BN173" s="14">
        <f t="shared" si="335"/>
        <v>0.4260505542761463</v>
      </c>
    </row>
    <row r="174" spans="1:66" x14ac:dyDescent="0.25">
      <c r="A174" t="s">
        <v>196</v>
      </c>
      <c r="B174" t="s">
        <v>202</v>
      </c>
      <c r="C174" t="s">
        <v>304</v>
      </c>
      <c r="D174" s="11">
        <v>44201</v>
      </c>
      <c r="E174" s="10">
        <f>VLOOKUP(A174,home!$A$2:$E$405,3,FALSE)</f>
        <v>1.61290322580645</v>
      </c>
      <c r="F174" s="10">
        <f>VLOOKUP(B174,home!$B$2:$E$405,3,FALSE)</f>
        <v>1.08</v>
      </c>
      <c r="G174" s="10">
        <f>VLOOKUP(C174,away!$B$2:$E$405,4,FALSE)</f>
        <v>1.63</v>
      </c>
      <c r="H174" s="10">
        <f>VLOOKUP(A174,away!$A$2:$E$405,3,FALSE)</f>
        <v>1.3906810035842301</v>
      </c>
      <c r="I174" s="10">
        <f>VLOOKUP(C174,away!$B$2:$E$405,3,FALSE)</f>
        <v>0.85</v>
      </c>
      <c r="J174" s="10">
        <f>VLOOKUP(B174,home!$B$2:$E$405,4,FALSE)</f>
        <v>0.67</v>
      </c>
      <c r="K174" s="12">
        <f t="shared" si="280"/>
        <v>2.8393548387096743</v>
      </c>
      <c r="L174" s="12">
        <f t="shared" si="281"/>
        <v>0.79199283154121902</v>
      </c>
      <c r="M174" s="13">
        <f t="shared" si="282"/>
        <v>2.6480473404732981E-2</v>
      </c>
      <c r="N174" s="13">
        <f t="shared" si="283"/>
        <v>7.5187460293051442E-2</v>
      </c>
      <c r="O174" s="13">
        <f t="shared" si="284"/>
        <v>2.0972345112366422E-2</v>
      </c>
      <c r="P174" s="13">
        <f t="shared" si="285"/>
        <v>5.9547929573886785E-2</v>
      </c>
      <c r="Q174" s="13">
        <f t="shared" si="286"/>
        <v>0.10674193959668357</v>
      </c>
      <c r="R174" s="13">
        <f t="shared" si="287"/>
        <v>8.3049734948013616E-3</v>
      </c>
      <c r="S174" s="13">
        <f t="shared" si="288"/>
        <v>3.347708198357581E-2</v>
      </c>
      <c r="T174" s="13">
        <f t="shared" si="289"/>
        <v>8.4538850985379194E-2</v>
      </c>
      <c r="U174" s="13">
        <f t="shared" si="290"/>
        <v>2.3580766677819841E-2</v>
      </c>
      <c r="V174" s="13">
        <f t="shared" si="291"/>
        <v>8.3646159854734517E-3</v>
      </c>
      <c r="W174" s="13">
        <f t="shared" si="292"/>
        <v>0.10102608089569975</v>
      </c>
      <c r="X174" s="13">
        <f t="shared" si="293"/>
        <v>8.0011931868097505E-2</v>
      </c>
      <c r="Y174" s="13">
        <f t="shared" si="294"/>
        <v>3.1684438238648818E-2</v>
      </c>
      <c r="Z174" s="13">
        <f t="shared" si="295"/>
        <v>2.1924931580075018E-3</v>
      </c>
      <c r="AA174" s="13">
        <f t="shared" si="296"/>
        <v>6.2252660570264549E-3</v>
      </c>
      <c r="AB174" s="13">
        <f t="shared" si="297"/>
        <v>8.837869650636581E-3</v>
      </c>
      <c r="AC174" s="13">
        <f t="shared" si="298"/>
        <v>1.1756199464473922E-3</v>
      </c>
      <c r="AD174" s="13">
        <f t="shared" si="299"/>
        <v>7.1712222906770026E-2</v>
      </c>
      <c r="AE174" s="13">
        <f t="shared" si="300"/>
        <v>5.679556647604786E-2</v>
      </c>
      <c r="AF174" s="13">
        <f t="shared" si="301"/>
        <v>2.2490840756176335E-2</v>
      </c>
      <c r="AG174" s="13">
        <f t="shared" si="302"/>
        <v>5.9375282180755837E-3</v>
      </c>
      <c r="AH174" s="13">
        <f t="shared" si="303"/>
        <v>4.3410971608627753E-4</v>
      </c>
      <c r="AI174" s="13">
        <f t="shared" si="304"/>
        <v>1.2325915229004553E-3</v>
      </c>
      <c r="AJ174" s="13">
        <f t="shared" si="305"/>
        <v>1.749882352349967E-3</v>
      </c>
      <c r="AK174" s="13">
        <f t="shared" si="306"/>
        <v>1.6561789747725154E-3</v>
      </c>
      <c r="AL174" s="13">
        <f t="shared" si="307"/>
        <v>1.0574695203778856E-4</v>
      </c>
      <c r="AM174" s="13">
        <f t="shared" si="308"/>
        <v>4.072328942099282E-2</v>
      </c>
      <c r="AN174" s="13">
        <f t="shared" si="309"/>
        <v>3.2252553298204673E-2</v>
      </c>
      <c r="AO174" s="13">
        <f t="shared" si="310"/>
        <v>1.2771895505539598E-2</v>
      </c>
      <c r="AP174" s="13">
        <f t="shared" si="311"/>
        <v>3.3717498951936257E-3</v>
      </c>
      <c r="AQ174" s="13">
        <f t="shared" si="312"/>
        <v>6.6760043668580196E-4</v>
      </c>
      <c r="AR174" s="13">
        <f t="shared" si="313"/>
        <v>6.8762356648545159E-5</v>
      </c>
      <c r="AS174" s="13">
        <f t="shared" si="314"/>
        <v>1.9524073007112704E-4</v>
      </c>
      <c r="AT174" s="13">
        <f t="shared" si="315"/>
        <v>2.7717885582033202E-4</v>
      </c>
      <c r="AU174" s="13">
        <f t="shared" si="316"/>
        <v>2.6233637515382365E-4</v>
      </c>
      <c r="AV174" s="13">
        <f t="shared" si="317"/>
        <v>1.8621651404064139E-4</v>
      </c>
      <c r="AW174" s="13">
        <f t="shared" si="318"/>
        <v>6.6055088512817618E-6</v>
      </c>
      <c r="AX174" s="13">
        <f t="shared" si="319"/>
        <v>1.9271311477611762E-2</v>
      </c>
      <c r="AY174" s="13">
        <f t="shared" si="320"/>
        <v>1.5262740544666534E-2</v>
      </c>
      <c r="AZ174" s="13">
        <f t="shared" si="321"/>
        <v>6.0439905505247065E-3</v>
      </c>
      <c r="BA174" s="13">
        <f t="shared" si="322"/>
        <v>1.5955990633061449E-3</v>
      </c>
      <c r="BB174" s="13">
        <f t="shared" si="323"/>
        <v>3.1592575503808755E-4</v>
      </c>
      <c r="BC174" s="13">
        <f t="shared" si="324"/>
        <v>5.0042186657882523E-5</v>
      </c>
      <c r="BD174" s="13">
        <f t="shared" si="325"/>
        <v>9.076548924254737E-6</v>
      </c>
      <c r="BE174" s="13">
        <f t="shared" si="326"/>
        <v>2.5771543106867778E-5</v>
      </c>
      <c r="BF174" s="13">
        <f t="shared" si="327"/>
        <v>3.6587277810749991E-5</v>
      </c>
      <c r="BG174" s="13">
        <f t="shared" si="328"/>
        <v>3.4628088095722701E-5</v>
      </c>
      <c r="BH174" s="13">
        <f t="shared" si="329"/>
        <v>2.4580357372463777E-5</v>
      </c>
      <c r="BI174" s="13">
        <f t="shared" si="330"/>
        <v>1.39584713285436E-5</v>
      </c>
      <c r="BJ174" s="14">
        <f t="shared" si="331"/>
        <v>0.76845355836905171</v>
      </c>
      <c r="BK174" s="14">
        <f t="shared" si="332"/>
        <v>0.14441420839082075</v>
      </c>
      <c r="BL174" s="14">
        <f t="shared" si="333"/>
        <v>7.4128320677132944E-2</v>
      </c>
      <c r="BM174" s="14">
        <f t="shared" si="334"/>
        <v>0.67669732408367522</v>
      </c>
      <c r="BN174" s="14">
        <f t="shared" si="335"/>
        <v>0.29723512147552261</v>
      </c>
    </row>
    <row r="175" spans="1:66" x14ac:dyDescent="0.25">
      <c r="A175" t="s">
        <v>196</v>
      </c>
      <c r="B175" t="s">
        <v>204</v>
      </c>
      <c r="C175" t="s">
        <v>303</v>
      </c>
      <c r="D175" s="11">
        <v>44201</v>
      </c>
      <c r="E175" s="10">
        <f>VLOOKUP(A175,home!$A$2:$E$405,3,FALSE)</f>
        <v>1.61290322580645</v>
      </c>
      <c r="F175" s="10">
        <f>VLOOKUP(B175,home!$B$2:$E$405,3,FALSE)</f>
        <v>0.93</v>
      </c>
      <c r="G175" s="10">
        <f>VLOOKUP(C175,away!$B$2:$E$405,4,FALSE)</f>
        <v>0.89</v>
      </c>
      <c r="H175" s="10">
        <f>VLOOKUP(A175,away!$A$2:$E$405,3,FALSE)</f>
        <v>1.3906810035842301</v>
      </c>
      <c r="I175" s="10">
        <f>VLOOKUP(C175,away!$B$2:$E$405,3,FALSE)</f>
        <v>0.93</v>
      </c>
      <c r="J175" s="10">
        <f>VLOOKUP(B175,home!$B$2:$E$405,4,FALSE)</f>
        <v>1.35</v>
      </c>
      <c r="K175" s="12">
        <f t="shared" si="280"/>
        <v>1.3349999999999986</v>
      </c>
      <c r="L175" s="12">
        <f t="shared" si="281"/>
        <v>1.7460000000000011</v>
      </c>
      <c r="M175" s="13">
        <f t="shared" si="282"/>
        <v>4.5913320364365538E-2</v>
      </c>
      <c r="N175" s="13">
        <f t="shared" si="283"/>
        <v>6.1294282686427934E-2</v>
      </c>
      <c r="O175" s="13">
        <f t="shared" si="284"/>
        <v>8.0164657356182278E-2</v>
      </c>
      <c r="P175" s="13">
        <f t="shared" si="285"/>
        <v>0.10701981757050322</v>
      </c>
      <c r="Q175" s="13">
        <f t="shared" si="286"/>
        <v>4.0913933693190602E-2</v>
      </c>
      <c r="R175" s="13">
        <f t="shared" si="287"/>
        <v>6.9983745871947195E-2</v>
      </c>
      <c r="S175" s="13">
        <f t="shared" si="288"/>
        <v>6.2363390743315421E-2</v>
      </c>
      <c r="T175" s="13">
        <f t="shared" si="289"/>
        <v>7.1435728228310832E-2</v>
      </c>
      <c r="U175" s="13">
        <f t="shared" si="290"/>
        <v>9.3428300739049411E-2</v>
      </c>
      <c r="V175" s="13">
        <f t="shared" si="291"/>
        <v>1.6151494568611258E-2</v>
      </c>
      <c r="W175" s="13">
        <f t="shared" si="292"/>
        <v>1.8206700493469802E-2</v>
      </c>
      <c r="X175" s="13">
        <f t="shared" si="293"/>
        <v>3.1788899061598291E-2</v>
      </c>
      <c r="Y175" s="13">
        <f t="shared" si="294"/>
        <v>2.7751708880775338E-2</v>
      </c>
      <c r="Z175" s="13">
        <f t="shared" si="295"/>
        <v>4.0730540097473289E-2</v>
      </c>
      <c r="AA175" s="13">
        <f t="shared" si="296"/>
        <v>5.4375271030126786E-2</v>
      </c>
      <c r="AB175" s="13">
        <f t="shared" si="297"/>
        <v>3.6295493412609597E-2</v>
      </c>
      <c r="AC175" s="13">
        <f t="shared" si="298"/>
        <v>2.3529800128076028E-3</v>
      </c>
      <c r="AD175" s="13">
        <f t="shared" si="299"/>
        <v>6.0764862896955409E-3</v>
      </c>
      <c r="AE175" s="13">
        <f t="shared" si="300"/>
        <v>1.0609545061808421E-2</v>
      </c>
      <c r="AF175" s="13">
        <f t="shared" si="301"/>
        <v>9.2621328389587611E-3</v>
      </c>
      <c r="AG175" s="13">
        <f t="shared" si="302"/>
        <v>5.3905613122740021E-3</v>
      </c>
      <c r="AH175" s="13">
        <f t="shared" si="303"/>
        <v>1.7778880752547098E-2</v>
      </c>
      <c r="AI175" s="13">
        <f t="shared" si="304"/>
        <v>2.3734805804650354E-2</v>
      </c>
      <c r="AJ175" s="13">
        <f t="shared" si="305"/>
        <v>1.5842982874604096E-2</v>
      </c>
      <c r="AK175" s="13">
        <f t="shared" si="306"/>
        <v>7.0501273791988162E-3</v>
      </c>
      <c r="AL175" s="13">
        <f t="shared" si="307"/>
        <v>2.1938338566613471E-4</v>
      </c>
      <c r="AM175" s="13">
        <f t="shared" si="308"/>
        <v>1.6224218393487086E-3</v>
      </c>
      <c r="AN175" s="13">
        <f t="shared" si="309"/>
        <v>2.8327485315028465E-3</v>
      </c>
      <c r="AO175" s="13">
        <f t="shared" si="310"/>
        <v>2.4729894680019875E-3</v>
      </c>
      <c r="AP175" s="13">
        <f t="shared" si="311"/>
        <v>1.4392798703771576E-3</v>
      </c>
      <c r="AQ175" s="13">
        <f t="shared" si="312"/>
        <v>6.282456634196296E-4</v>
      </c>
      <c r="AR175" s="13">
        <f t="shared" si="313"/>
        <v>6.2083851587894489E-3</v>
      </c>
      <c r="AS175" s="13">
        <f t="shared" si="314"/>
        <v>8.2881941869839063E-3</v>
      </c>
      <c r="AT175" s="13">
        <f t="shared" si="315"/>
        <v>5.5323696198117519E-3</v>
      </c>
      <c r="AU175" s="13">
        <f t="shared" si="316"/>
        <v>2.4619044808162275E-3</v>
      </c>
      <c r="AV175" s="13">
        <f t="shared" si="317"/>
        <v>8.2166062047241508E-4</v>
      </c>
      <c r="AW175" s="13">
        <f t="shared" si="318"/>
        <v>1.420452576341802E-5</v>
      </c>
      <c r="AX175" s="13">
        <f t="shared" si="319"/>
        <v>3.6098885925508659E-4</v>
      </c>
      <c r="AY175" s="13">
        <f t="shared" si="320"/>
        <v>6.3028654825938155E-4</v>
      </c>
      <c r="AZ175" s="13">
        <f t="shared" si="321"/>
        <v>5.5024015663044062E-4</v>
      </c>
      <c r="BA175" s="13">
        <f t="shared" si="322"/>
        <v>3.2023977115891667E-4</v>
      </c>
      <c r="BB175" s="13">
        <f t="shared" si="323"/>
        <v>1.3978466011086717E-4</v>
      </c>
      <c r="BC175" s="13">
        <f t="shared" si="324"/>
        <v>4.8812803310714829E-5</v>
      </c>
      <c r="BD175" s="13">
        <f t="shared" si="325"/>
        <v>1.8066400812077302E-3</v>
      </c>
      <c r="BE175" s="13">
        <f t="shared" si="326"/>
        <v>2.4118645084123171E-3</v>
      </c>
      <c r="BF175" s="13">
        <f t="shared" si="327"/>
        <v>1.6099195593652202E-3</v>
      </c>
      <c r="BG175" s="13">
        <f t="shared" si="328"/>
        <v>7.1641420391752237E-4</v>
      </c>
      <c r="BH175" s="13">
        <f t="shared" si="329"/>
        <v>2.3910324055747287E-4</v>
      </c>
      <c r="BI175" s="13">
        <f t="shared" si="330"/>
        <v>6.3840565228845213E-5</v>
      </c>
      <c r="BJ175" s="14">
        <f t="shared" si="331"/>
        <v>0.29377601671788528</v>
      </c>
      <c r="BK175" s="14">
        <f t="shared" si="332"/>
        <v>0.23465067319352856</v>
      </c>
      <c r="BL175" s="14">
        <f t="shared" si="333"/>
        <v>0.4288145614464785</v>
      </c>
      <c r="BM175" s="14">
        <f t="shared" si="334"/>
        <v>0.59206595189025257</v>
      </c>
      <c r="BN175" s="14">
        <f t="shared" si="335"/>
        <v>0.40528975754261676</v>
      </c>
    </row>
    <row r="176" spans="1:66" x14ac:dyDescent="0.25">
      <c r="A176" t="s">
        <v>196</v>
      </c>
      <c r="B176" t="s">
        <v>198</v>
      </c>
      <c r="C176" t="s">
        <v>203</v>
      </c>
      <c r="D176" s="11">
        <v>44201</v>
      </c>
      <c r="E176" s="10">
        <f>VLOOKUP(A176,home!$A$2:$E$405,3,FALSE)</f>
        <v>1.61290322580645</v>
      </c>
      <c r="F176" s="10">
        <f>VLOOKUP(B176,home!$B$2:$E$405,3,FALSE)</f>
        <v>0.97</v>
      </c>
      <c r="G176" s="10">
        <f>VLOOKUP(C176,away!$B$2:$E$405,4,FALSE)</f>
        <v>1.2</v>
      </c>
      <c r="H176" s="10">
        <f>VLOOKUP(A176,away!$A$2:$E$405,3,FALSE)</f>
        <v>1.3906810035842301</v>
      </c>
      <c r="I176" s="10">
        <f>VLOOKUP(C176,away!$B$2:$E$405,3,FALSE)</f>
        <v>0.89</v>
      </c>
      <c r="J176" s="10">
        <f>VLOOKUP(B176,home!$B$2:$E$405,4,FALSE)</f>
        <v>0.4</v>
      </c>
      <c r="K176" s="12">
        <f t="shared" si="280"/>
        <v>1.8774193548387077</v>
      </c>
      <c r="L176" s="12">
        <f t="shared" si="281"/>
        <v>0.49508243727598594</v>
      </c>
      <c r="M176" s="13">
        <f t="shared" si="282"/>
        <v>9.3247149236609594E-2</v>
      </c>
      <c r="N176" s="13">
        <f t="shared" si="283"/>
        <v>0.17506400276034426</v>
      </c>
      <c r="O176" s="13">
        <f t="shared" si="284"/>
        <v>4.6165025913098269E-2</v>
      </c>
      <c r="P176" s="13">
        <f t="shared" si="285"/>
        <v>8.6671113165881164E-2</v>
      </c>
      <c r="Q176" s="13">
        <f t="shared" si="286"/>
        <v>0.16433427355890368</v>
      </c>
      <c r="R176" s="13">
        <f t="shared" si="287"/>
        <v>1.1427746772982868E-2</v>
      </c>
      <c r="S176" s="13">
        <f t="shared" si="288"/>
        <v>2.0139709146367542E-2</v>
      </c>
      <c r="T176" s="13">
        <f t="shared" si="289"/>
        <v>8.135901268152064E-2</v>
      </c>
      <c r="U176" s="13">
        <f t="shared" si="290"/>
        <v>2.145467297379362E-2</v>
      </c>
      <c r="V176" s="13">
        <f t="shared" si="291"/>
        <v>2.0799337207541308E-3</v>
      </c>
      <c r="W176" s="13">
        <f t="shared" si="292"/>
        <v>0.10284144861428156</v>
      </c>
      <c r="X176" s="13">
        <f t="shared" si="293"/>
        <v>5.0914995032951577E-2</v>
      </c>
      <c r="Y176" s="13">
        <f t="shared" si="294"/>
        <v>1.2603559917404193E-2</v>
      </c>
      <c r="Z176" s="13">
        <f t="shared" si="295"/>
        <v>1.8858922416470473E-3</v>
      </c>
      <c r="AA176" s="13">
        <f t="shared" si="296"/>
        <v>3.540610595608324E-3</v>
      </c>
      <c r="AB176" s="13">
        <f t="shared" si="297"/>
        <v>3.3236054300710368E-3</v>
      </c>
      <c r="AC176" s="13">
        <f t="shared" si="298"/>
        <v>1.2082820518163227E-4</v>
      </c>
      <c r="AD176" s="13">
        <f t="shared" si="299"/>
        <v>4.8269131527025666E-2</v>
      </c>
      <c r="AE176" s="13">
        <f t="shared" si="300"/>
        <v>2.3897199281594998E-2</v>
      </c>
      <c r="AF176" s="13">
        <f t="shared" si="301"/>
        <v>5.9155418322009955E-3</v>
      </c>
      <c r="AG176" s="13">
        <f t="shared" si="302"/>
        <v>9.762269560313736E-4</v>
      </c>
      <c r="AH176" s="13">
        <f t="shared" si="303"/>
        <v>2.3341803185862315E-4</v>
      </c>
      <c r="AI176" s="13">
        <f t="shared" si="304"/>
        <v>4.3822353077973723E-4</v>
      </c>
      <c r="AJ176" s="13">
        <f t="shared" si="305"/>
        <v>4.1136466921581747E-4</v>
      </c>
      <c r="AK176" s="13">
        <f t="shared" si="306"/>
        <v>2.5743466396086618E-4</v>
      </c>
      <c r="AL176" s="13">
        <f t="shared" si="307"/>
        <v>4.4922831982153704E-6</v>
      </c>
      <c r="AM176" s="13">
        <f t="shared" si="308"/>
        <v>1.8124280354018647E-2</v>
      </c>
      <c r="AN176" s="13">
        <f t="shared" si="309"/>
        <v>8.973012891540821E-3</v>
      </c>
      <c r="AO176" s="13">
        <f t="shared" si="310"/>
        <v>2.2211905460264355E-3</v>
      </c>
      <c r="AP176" s="13">
        <f t="shared" si="311"/>
        <v>3.6655747639371532E-4</v>
      </c>
      <c r="AQ176" s="13">
        <f t="shared" si="312"/>
        <v>4.5369042203683804E-5</v>
      </c>
      <c r="AR176" s="13">
        <f t="shared" si="313"/>
        <v>2.3112233623346188E-5</v>
      </c>
      <c r="AS176" s="13">
        <f t="shared" si="314"/>
        <v>4.3391354738024083E-5</v>
      </c>
      <c r="AT176" s="13">
        <f t="shared" si="315"/>
        <v>4.0731884608919346E-5</v>
      </c>
      <c r="AU176" s="13">
        <f t="shared" si="316"/>
        <v>2.5490276174614019E-5</v>
      </c>
      <c r="AV176" s="13">
        <f t="shared" si="317"/>
        <v>1.1963984462601088E-5</v>
      </c>
      <c r="AW176" s="13">
        <f t="shared" si="318"/>
        <v>1.1598543006802305E-7</v>
      </c>
      <c r="AX176" s="13">
        <f t="shared" si="319"/>
        <v>5.6711457881929214E-3</v>
      </c>
      <c r="AY176" s="13">
        <f t="shared" si="320"/>
        <v>2.8076846789659936E-3</v>
      </c>
      <c r="AZ176" s="13">
        <f t="shared" si="321"/>
        <v>6.9501768698246422E-4</v>
      </c>
      <c r="BA176" s="13">
        <f t="shared" si="322"/>
        <v>1.1469701680706556E-4</v>
      </c>
      <c r="BB176" s="13">
        <f t="shared" si="323"/>
        <v>1.4196119657281682E-5</v>
      </c>
      <c r="BC176" s="13">
        <f t="shared" si="324"/>
        <v>1.4056499039577103E-6</v>
      </c>
      <c r="BD176" s="13">
        <f t="shared" si="325"/>
        <v>1.9070768255230357E-6</v>
      </c>
      <c r="BE176" s="13">
        <f t="shared" si="326"/>
        <v>3.5803829434013082E-6</v>
      </c>
      <c r="BF176" s="13">
        <f t="shared" si="327"/>
        <v>3.3609401178379994E-6</v>
      </c>
      <c r="BG176" s="13">
        <f t="shared" si="328"/>
        <v>2.1032980092276491E-6</v>
      </c>
      <c r="BH176" s="13">
        <f t="shared" si="329"/>
        <v>9.8719309787942825E-7</v>
      </c>
      <c r="BI176" s="13">
        <f t="shared" si="330"/>
        <v>3.7067508578440417E-7</v>
      </c>
      <c r="BJ176" s="14">
        <f t="shared" si="331"/>
        <v>0.70520994941295168</v>
      </c>
      <c r="BK176" s="14">
        <f t="shared" si="332"/>
        <v>0.20507091043695827</v>
      </c>
      <c r="BL176" s="14">
        <f t="shared" si="333"/>
        <v>8.7409101881056328E-2</v>
      </c>
      <c r="BM176" s="14">
        <f t="shared" si="334"/>
        <v>0.41985897387125781</v>
      </c>
      <c r="BN176" s="14">
        <f t="shared" si="335"/>
        <v>0.57690931140781987</v>
      </c>
    </row>
    <row r="177" spans="1:66" x14ac:dyDescent="0.25">
      <c r="A177" t="s">
        <v>196</v>
      </c>
      <c r="B177" t="s">
        <v>300</v>
      </c>
      <c r="C177" t="s">
        <v>205</v>
      </c>
      <c r="D177" s="11">
        <v>44201</v>
      </c>
      <c r="E177" s="10">
        <f>VLOOKUP(A177,home!$A$2:$E$405,3,FALSE)</f>
        <v>1.61290322580645</v>
      </c>
      <c r="F177" s="10">
        <f>VLOOKUP(B177,home!$B$2:$E$405,3,FALSE)</f>
        <v>0.74</v>
      </c>
      <c r="G177" s="10">
        <f>VLOOKUP(C177,away!$B$2:$E$405,4,FALSE)</f>
        <v>0.89</v>
      </c>
      <c r="H177" s="10">
        <f>VLOOKUP(A177,away!$A$2:$E$405,3,FALSE)</f>
        <v>1.3906810035842301</v>
      </c>
      <c r="I177" s="10">
        <f>VLOOKUP(C177,away!$B$2:$E$405,3,FALSE)</f>
        <v>1.39</v>
      </c>
      <c r="J177" s="10">
        <f>VLOOKUP(B177,home!$B$2:$E$405,4,FALSE)</f>
        <v>1.08</v>
      </c>
      <c r="K177" s="12">
        <f t="shared" si="280"/>
        <v>1.0622580645161279</v>
      </c>
      <c r="L177" s="12">
        <f t="shared" si="281"/>
        <v>2.087690322580646</v>
      </c>
      <c r="M177" s="13">
        <f t="shared" si="282"/>
        <v>4.2854338646794894E-2</v>
      </c>
      <c r="N177" s="13">
        <f t="shared" si="283"/>
        <v>4.5522366827063045E-2</v>
      </c>
      <c r="O177" s="13">
        <f t="shared" si="284"/>
        <v>8.9466588073507478E-2</v>
      </c>
      <c r="P177" s="13">
        <f t="shared" si="285"/>
        <v>9.5036604685825754E-2</v>
      </c>
      <c r="Q177" s="13">
        <f t="shared" si="286"/>
        <v>2.4178250638954589E-2</v>
      </c>
      <c r="R177" s="13">
        <f t="shared" si="287"/>
        <v>9.3389265057685314E-2</v>
      </c>
      <c r="S177" s="13">
        <f t="shared" si="288"/>
        <v>5.2689858923335775E-2</v>
      </c>
      <c r="T177" s="13">
        <f t="shared" si="289"/>
        <v>5.0476699875874817E-2</v>
      </c>
      <c r="U177" s="13">
        <f t="shared" si="290"/>
        <v>9.9203499946760462E-2</v>
      </c>
      <c r="V177" s="13">
        <f t="shared" si="291"/>
        <v>1.2983166936518712E-2</v>
      </c>
      <c r="W177" s="13">
        <f t="shared" si="292"/>
        <v>8.5611805757072456E-3</v>
      </c>
      <c r="X177" s="13">
        <f t="shared" si="293"/>
        <v>1.7873093837769423E-2</v>
      </c>
      <c r="Y177" s="13">
        <f t="shared" si="294"/>
        <v>1.8656742519843502E-2</v>
      </c>
      <c r="Z177" s="13">
        <f t="shared" si="295"/>
        <v>6.4989288297949505E-2</v>
      </c>
      <c r="AA177" s="13">
        <f t="shared" si="296"/>
        <v>6.9035395601660485E-2</v>
      </c>
      <c r="AB177" s="13">
        <f t="shared" si="297"/>
        <v>3.6666702857462534E-2</v>
      </c>
      <c r="AC177" s="13">
        <f t="shared" si="298"/>
        <v>1.7995203967059335E-3</v>
      </c>
      <c r="AD177" s="13">
        <f t="shared" si="299"/>
        <v>2.2735457770809622E-3</v>
      </c>
      <c r="AE177" s="13">
        <f t="shared" si="300"/>
        <v>4.7464595167560197E-3</v>
      </c>
      <c r="AF177" s="13">
        <f t="shared" si="301"/>
        <v>4.9545687998261761E-3</v>
      </c>
      <c r="AG177" s="13">
        <f t="shared" si="302"/>
        <v>3.4478684453190379E-3</v>
      </c>
      <c r="AH177" s="13">
        <f t="shared" si="303"/>
        <v>3.3919377062758209E-2</v>
      </c>
      <c r="AI177" s="13">
        <f t="shared" si="304"/>
        <v>3.6031131828278273E-2</v>
      </c>
      <c r="AJ177" s="13">
        <f t="shared" si="305"/>
        <v>1.9137180179116167E-2</v>
      </c>
      <c r="AK177" s="13">
        <f t="shared" si="306"/>
        <v>6.7762079924547827E-3</v>
      </c>
      <c r="AL177" s="13">
        <f t="shared" si="307"/>
        <v>1.5962939946442313E-4</v>
      </c>
      <c r="AM177" s="13">
        <f t="shared" si="308"/>
        <v>4.8301846735016794E-4</v>
      </c>
      <c r="AN177" s="13">
        <f t="shared" si="309"/>
        <v>1.0083929799146814E-3</v>
      </c>
      <c r="AO177" s="13">
        <f t="shared" si="310"/>
        <v>1.0526061327630701E-3</v>
      </c>
      <c r="AP177" s="13">
        <f t="shared" si="311"/>
        <v>7.3250521228616678E-4</v>
      </c>
      <c r="AQ177" s="13">
        <f t="shared" si="312"/>
        <v>3.8231101073242805E-4</v>
      </c>
      <c r="AR177" s="13">
        <f t="shared" si="313"/>
        <v>1.416263104837685E-2</v>
      </c>
      <c r="AS177" s="13">
        <f t="shared" si="314"/>
        <v>1.5044369045904811E-2</v>
      </c>
      <c r="AT177" s="13">
        <f t="shared" si="315"/>
        <v>7.9905011722845951E-3</v>
      </c>
      <c r="AU177" s="13">
        <f t="shared" si="316"/>
        <v>2.8293247699282958E-3</v>
      </c>
      <c r="AV177" s="13">
        <f t="shared" si="317"/>
        <v>7.5136826349789254E-4</v>
      </c>
      <c r="AW177" s="13">
        <f t="shared" si="318"/>
        <v>9.833463134900082E-6</v>
      </c>
      <c r="AX177" s="13">
        <f t="shared" si="319"/>
        <v>8.5515043708822596E-5</v>
      </c>
      <c r="AY177" s="13">
        <f t="shared" si="320"/>
        <v>1.785289291859699E-4</v>
      </c>
      <c r="AZ177" s="13">
        <f t="shared" si="321"/>
        <v>1.8635655888111743E-4</v>
      </c>
      <c r="BA177" s="13">
        <f t="shared" si="322"/>
        <v>1.2968492817517973E-4</v>
      </c>
      <c r="BB177" s="13">
        <f t="shared" si="323"/>
        <v>6.7685492383972231E-5</v>
      </c>
      <c r="BC177" s="13">
        <f t="shared" si="324"/>
        <v>2.8261269485824971E-5</v>
      </c>
      <c r="BD177" s="13">
        <f t="shared" si="325"/>
        <v>4.9278646303294229E-3</v>
      </c>
      <c r="BE177" s="13">
        <f t="shared" si="326"/>
        <v>5.2346639444112164E-3</v>
      </c>
      <c r="BF177" s="13">
        <f t="shared" si="327"/>
        <v>2.7802819949913093E-3</v>
      </c>
      <c r="BG177" s="13">
        <f t="shared" si="328"/>
        <v>9.8445899026950259E-4</v>
      </c>
      <c r="BH177" s="13">
        <f t="shared" si="329"/>
        <v>2.6143737539979583E-4</v>
      </c>
      <c r="BI177" s="13">
        <f t="shared" si="330"/>
        <v>5.554279207687271E-5</v>
      </c>
      <c r="BJ177" s="14">
        <f t="shared" si="331"/>
        <v>0.18502564283906214</v>
      </c>
      <c r="BK177" s="14">
        <f t="shared" si="332"/>
        <v>0.20570164791783146</v>
      </c>
      <c r="BL177" s="14">
        <f t="shared" si="333"/>
        <v>0.53864779262715423</v>
      </c>
      <c r="BM177" s="14">
        <f t="shared" si="334"/>
        <v>0.60374826228611544</v>
      </c>
      <c r="BN177" s="14">
        <f t="shared" si="335"/>
        <v>0.39044741392983101</v>
      </c>
    </row>
    <row r="178" spans="1:66" x14ac:dyDescent="0.25">
      <c r="A178" t="s">
        <v>196</v>
      </c>
      <c r="B178" t="s">
        <v>201</v>
      </c>
      <c r="C178" t="s">
        <v>301</v>
      </c>
      <c r="D178" s="11">
        <v>44201</v>
      </c>
      <c r="E178" s="10">
        <f>VLOOKUP(A178,home!$A$2:$E$405,3,FALSE)</f>
        <v>1.61290322580645</v>
      </c>
      <c r="F178" s="10">
        <f>VLOOKUP(B178,home!$B$2:$E$405,3,FALSE)</f>
        <v>1.01</v>
      </c>
      <c r="G178" s="10">
        <f>VLOOKUP(C178,away!$B$2:$E$405,4,FALSE)</f>
        <v>1.32</v>
      </c>
      <c r="H178" s="10">
        <f>VLOOKUP(A178,away!$A$2:$E$405,3,FALSE)</f>
        <v>1.3906810035842301</v>
      </c>
      <c r="I178" s="10">
        <f>VLOOKUP(C178,away!$B$2:$E$405,3,FALSE)</f>
        <v>0.54</v>
      </c>
      <c r="J178" s="10">
        <f>VLOOKUP(B178,home!$B$2:$E$405,4,FALSE)</f>
        <v>1.08</v>
      </c>
      <c r="K178" s="12">
        <f t="shared" si="280"/>
        <v>2.1503225806451591</v>
      </c>
      <c r="L178" s="12">
        <f t="shared" si="281"/>
        <v>0.81104516129032311</v>
      </c>
      <c r="M178" s="13">
        <f t="shared" si="282"/>
        <v>5.1748090713857747E-2</v>
      </c>
      <c r="N178" s="13">
        <f t="shared" si="283"/>
        <v>0.11127508796728237</v>
      </c>
      <c r="O178" s="13">
        <f t="shared" si="284"/>
        <v>4.1970038579487022E-2</v>
      </c>
      <c r="P178" s="13">
        <f t="shared" si="285"/>
        <v>9.0249121668019419E-2</v>
      </c>
      <c r="Q178" s="13">
        <f t="shared" si="286"/>
        <v>0.11963866715966189</v>
      </c>
      <c r="R178" s="13">
        <f t="shared" si="287"/>
        <v>1.7019798354530571E-2</v>
      </c>
      <c r="S178" s="13">
        <f t="shared" si="288"/>
        <v>3.9348813886131609E-2</v>
      </c>
      <c r="T178" s="13">
        <f t="shared" si="289"/>
        <v>9.7032362103067232E-2</v>
      </c>
      <c r="U178" s="13">
        <f t="shared" si="290"/>
        <v>3.6598056719774404E-2</v>
      </c>
      <c r="V178" s="13">
        <f t="shared" si="291"/>
        <v>7.6249638562365576E-3</v>
      </c>
      <c r="W178" s="13">
        <f t="shared" si="292"/>
        <v>8.575390917057045E-2</v>
      </c>
      <c r="X178" s="13">
        <f t="shared" si="293"/>
        <v>6.9550293094521015E-2</v>
      </c>
      <c r="Y178" s="13">
        <f t="shared" si="294"/>
        <v>2.8204214340317526E-2</v>
      </c>
      <c r="Z178" s="13">
        <f t="shared" si="295"/>
        <v>4.6012750338596739E-3</v>
      </c>
      <c r="AA178" s="13">
        <f t="shared" si="296"/>
        <v>9.8942256050672753E-3</v>
      </c>
      <c r="AB178" s="13">
        <f t="shared" si="297"/>
        <v>1.0637888368286838E-2</v>
      </c>
      <c r="AC178" s="13">
        <f t="shared" si="298"/>
        <v>8.3112521795835985E-4</v>
      </c>
      <c r="AD178" s="13">
        <f t="shared" si="299"/>
        <v>4.6099641817017929E-2</v>
      </c>
      <c r="AE178" s="13">
        <f t="shared" si="300"/>
        <v>3.7388891432909424E-2</v>
      </c>
      <c r="AF178" s="13">
        <f t="shared" si="301"/>
        <v>1.5162039741335205E-2</v>
      </c>
      <c r="AG178" s="13">
        <f t="shared" si="302"/>
        <v>4.0990329891671664E-3</v>
      </c>
      <c r="AH178" s="13">
        <f t="shared" si="303"/>
        <v>9.3296046299446388E-4</v>
      </c>
      <c r="AI178" s="13">
        <f t="shared" si="304"/>
        <v>2.0061659504261578E-3</v>
      </c>
      <c r="AJ178" s="13">
        <f t="shared" si="305"/>
        <v>2.1569519718614124E-3</v>
      </c>
      <c r="AK178" s="13">
        <f t="shared" si="306"/>
        <v>1.5460475101535655E-3</v>
      </c>
      <c r="AL178" s="13">
        <f t="shared" si="307"/>
        <v>5.7979585242395475E-5</v>
      </c>
      <c r="AM178" s="13">
        <f t="shared" si="308"/>
        <v>1.9825820151757503E-2</v>
      </c>
      <c r="AN178" s="13">
        <f t="shared" si="309"/>
        <v>1.6079635502695099E-2</v>
      </c>
      <c r="AO178" s="13">
        <f t="shared" si="310"/>
        <v>6.5206552848864775E-3</v>
      </c>
      <c r="AP178" s="13">
        <f t="shared" si="311"/>
        <v>1.7628486390831167E-3</v>
      </c>
      <c r="AQ178" s="13">
        <f t="shared" si="312"/>
        <v>3.5743746470389819E-4</v>
      </c>
      <c r="AR178" s="13">
        <f t="shared" si="313"/>
        <v>1.5133461383736794E-4</v>
      </c>
      <c r="AS178" s="13">
        <f t="shared" si="314"/>
        <v>3.2541823736770764E-4</v>
      </c>
      <c r="AT178" s="13">
        <f t="shared" si="315"/>
        <v>3.4987709198276403E-4</v>
      </c>
      <c r="AU178" s="13">
        <f t="shared" si="316"/>
        <v>2.5078287044700024E-4</v>
      </c>
      <c r="AV178" s="13">
        <f t="shared" si="317"/>
        <v>1.3481601729029862E-4</v>
      </c>
      <c r="AW178" s="13">
        <f t="shared" si="318"/>
        <v>2.8088028469688249E-6</v>
      </c>
      <c r="AX178" s="13">
        <f t="shared" si="319"/>
        <v>7.105318125355661E-3</v>
      </c>
      <c r="AY178" s="13">
        <f t="shared" si="320"/>
        <v>5.7627338849981381E-3</v>
      </c>
      <c r="AZ178" s="13">
        <f t="shared" si="321"/>
        <v>2.3369187166157627E-3</v>
      </c>
      <c r="BA178" s="13">
        <f t="shared" si="322"/>
        <v>6.3178220581333534E-4</v>
      </c>
      <c r="BB178" s="13">
        <f t="shared" si="323"/>
        <v>1.2810097525355816E-4</v>
      </c>
      <c r="BC178" s="13">
        <f t="shared" si="324"/>
        <v>2.077913522719396E-5</v>
      </c>
      <c r="BD178" s="13">
        <f t="shared" si="325"/>
        <v>2.0456534381422798E-5</v>
      </c>
      <c r="BE178" s="13">
        <f t="shared" si="326"/>
        <v>4.3988147802117489E-5</v>
      </c>
      <c r="BF178" s="13">
        <f t="shared" si="327"/>
        <v>4.729435374982499E-5</v>
      </c>
      <c r="BG178" s="13">
        <f t="shared" si="328"/>
        <v>3.3899372268422904E-5</v>
      </c>
      <c r="BH178" s="13">
        <f t="shared" si="329"/>
        <v>1.8223646414621529E-5</v>
      </c>
      <c r="BI178" s="13">
        <f t="shared" si="330"/>
        <v>7.8373436774107757E-6</v>
      </c>
      <c r="BJ178" s="14">
        <f t="shared" si="331"/>
        <v>0.67473616990223995</v>
      </c>
      <c r="BK178" s="14">
        <f t="shared" si="332"/>
        <v>0.19562282881244425</v>
      </c>
      <c r="BL178" s="14">
        <f t="shared" si="333"/>
        <v>0.12414606175180069</v>
      </c>
      <c r="BM178" s="14">
        <f t="shared" si="334"/>
        <v>0.56144560597535409</v>
      </c>
      <c r="BN178" s="14">
        <f t="shared" si="335"/>
        <v>0.43190080444283901</v>
      </c>
    </row>
    <row r="179" spans="1:66" x14ac:dyDescent="0.25">
      <c r="A179" t="s">
        <v>32</v>
      </c>
      <c r="B179" t="s">
        <v>312</v>
      </c>
      <c r="C179" t="s">
        <v>210</v>
      </c>
      <c r="D179" s="11">
        <v>44201</v>
      </c>
      <c r="E179" s="10">
        <f>VLOOKUP(A179,home!$A$2:$E$405,3,FALSE)</f>
        <v>1.23703703703704</v>
      </c>
      <c r="F179" s="10">
        <f>VLOOKUP(B179,home!$B$2:$E$405,3,FALSE)</f>
        <v>0.59</v>
      </c>
      <c r="G179" s="10">
        <f>VLOOKUP(C179,away!$B$2:$E$405,4,FALSE)</f>
        <v>1.02</v>
      </c>
      <c r="H179" s="10">
        <f>VLOOKUP(A179,away!$A$2:$E$405,3,FALSE)</f>
        <v>1.13333333333333</v>
      </c>
      <c r="I179" s="10">
        <f>VLOOKUP(C179,away!$B$2:$E$405,3,FALSE)</f>
        <v>0.59</v>
      </c>
      <c r="J179" s="10">
        <f>VLOOKUP(B179,home!$B$2:$E$405,4,FALSE)</f>
        <v>1</v>
      </c>
      <c r="K179" s="12">
        <f t="shared" si="280"/>
        <v>0.74444888888889071</v>
      </c>
      <c r="L179" s="12">
        <f t="shared" si="281"/>
        <v>0.66866666666666463</v>
      </c>
      <c r="M179" s="13">
        <f t="shared" si="282"/>
        <v>0.24338382487280807</v>
      </c>
      <c r="N179" s="13">
        <f t="shared" si="283"/>
        <v>0.18118681800009037</v>
      </c>
      <c r="O179" s="13">
        <f t="shared" si="284"/>
        <v>0.16274265089828385</v>
      </c>
      <c r="P179" s="13">
        <f t="shared" si="285"/>
        <v>0.12115358563606005</v>
      </c>
      <c r="Q179" s="13">
        <f t="shared" si="286"/>
        <v>6.7442162670740463E-2</v>
      </c>
      <c r="R179" s="13">
        <f t="shared" si="287"/>
        <v>5.441029295032606E-2</v>
      </c>
      <c r="S179" s="13">
        <f t="shared" si="288"/>
        <v>1.5077205028050782E-2</v>
      </c>
      <c r="T179" s="13">
        <f t="shared" si="289"/>
        <v>4.5096326105834979E-2</v>
      </c>
      <c r="U179" s="13">
        <f t="shared" si="290"/>
        <v>4.0505682130989283E-2</v>
      </c>
      <c r="V179" s="13">
        <f t="shared" si="291"/>
        <v>8.3391712268699391E-4</v>
      </c>
      <c r="W179" s="13">
        <f t="shared" si="292"/>
        <v>1.6735747688165523E-2</v>
      </c>
      <c r="X179" s="13">
        <f t="shared" si="293"/>
        <v>1.1190636620819979E-2</v>
      </c>
      <c r="Y179" s="13">
        <f t="shared" si="294"/>
        <v>3.7414028435608011E-3</v>
      </c>
      <c r="Z179" s="13">
        <f t="shared" si="295"/>
        <v>1.2127449739817085E-2</v>
      </c>
      <c r="AA179" s="13">
        <f t="shared" si="296"/>
        <v>9.0282664838626965E-3</v>
      </c>
      <c r="AB179" s="13">
        <f t="shared" si="297"/>
        <v>3.3605414762521977E-3</v>
      </c>
      <c r="AC179" s="13">
        <f t="shared" si="298"/>
        <v>2.5944629226499183E-5</v>
      </c>
      <c r="AD179" s="13">
        <f t="shared" si="299"/>
        <v>3.1147271927949105E-3</v>
      </c>
      <c r="AE179" s="13">
        <f t="shared" si="300"/>
        <v>2.0827142495821903E-3</v>
      </c>
      <c r="AF179" s="13">
        <f t="shared" si="301"/>
        <v>6.9632079744364351E-4</v>
      </c>
      <c r="AG179" s="13">
        <f t="shared" si="302"/>
        <v>1.5520216885243831E-4</v>
      </c>
      <c r="AH179" s="13">
        <f t="shared" si="303"/>
        <v>2.027305348172749E-3</v>
      </c>
      <c r="AI179" s="13">
        <f t="shared" si="304"/>
        <v>1.5092252138857089E-3</v>
      </c>
      <c r="AJ179" s="13">
        <f t="shared" si="305"/>
        <v>5.6177051678015714E-4</v>
      </c>
      <c r="AK179" s="13">
        <f t="shared" si="306"/>
        <v>1.3940314567584202E-4</v>
      </c>
      <c r="AL179" s="13">
        <f t="shared" si="307"/>
        <v>5.165971667067312E-7</v>
      </c>
      <c r="AM179" s="13">
        <f t="shared" si="308"/>
        <v>4.637510395736371E-4</v>
      </c>
      <c r="AN179" s="13">
        <f t="shared" si="309"/>
        <v>3.1009486179490439E-4</v>
      </c>
      <c r="AO179" s="13">
        <f t="shared" si="310"/>
        <v>1.0367504879342938E-4</v>
      </c>
      <c r="AP179" s="13">
        <f t="shared" si="311"/>
        <v>2.3108016431068748E-5</v>
      </c>
      <c r="AQ179" s="13">
        <f t="shared" si="312"/>
        <v>3.8628900800603125E-6</v>
      </c>
      <c r="AR179" s="13">
        <f t="shared" si="313"/>
        <v>2.7111830189563494E-4</v>
      </c>
      <c r="AS179" s="13">
        <f t="shared" si="314"/>
        <v>2.018337186036483E-4</v>
      </c>
      <c r="AT179" s="13">
        <f t="shared" si="315"/>
        <v>7.51274437773995E-5</v>
      </c>
      <c r="AU179" s="13">
        <f t="shared" si="316"/>
        <v>1.8642847348382556E-5</v>
      </c>
      <c r="AV179" s="13">
        <f t="shared" si="317"/>
        <v>3.4696617485571484E-6</v>
      </c>
      <c r="AW179" s="13">
        <f t="shared" si="318"/>
        <v>7.1432208762638422E-9</v>
      </c>
      <c r="AX179" s="13">
        <f t="shared" si="319"/>
        <v>5.7539824355276999E-5</v>
      </c>
      <c r="AY179" s="13">
        <f t="shared" si="320"/>
        <v>3.8474962552228439E-5</v>
      </c>
      <c r="AZ179" s="13">
        <f t="shared" si="321"/>
        <v>1.2863462479961668E-5</v>
      </c>
      <c r="BA179" s="13">
        <f t="shared" si="322"/>
        <v>2.867122859422559E-6</v>
      </c>
      <c r="BB179" s="13">
        <f t="shared" si="323"/>
        <v>4.792873713334695E-7</v>
      </c>
      <c r="BC179" s="13">
        <f t="shared" si="324"/>
        <v>6.4096697792995826E-8</v>
      </c>
      <c r="BD179" s="13">
        <f t="shared" si="325"/>
        <v>3.0214628533480097E-5</v>
      </c>
      <c r="BE179" s="13">
        <f t="shared" si="326"/>
        <v>2.2493246639939835E-5</v>
      </c>
      <c r="BF179" s="13">
        <f t="shared" si="327"/>
        <v>8.3725362343034909E-6</v>
      </c>
      <c r="BG179" s="13">
        <f t="shared" si="328"/>
        <v>2.077641765603071E-6</v>
      </c>
      <c r="BH179" s="13">
        <f t="shared" si="329"/>
        <v>3.8667452597808971E-7</v>
      </c>
      <c r="BI179" s="13">
        <f t="shared" si="330"/>
        <v>5.75718842452055E-8</v>
      </c>
      <c r="BJ179" s="14">
        <f t="shared" si="331"/>
        <v>0.33245883895087447</v>
      </c>
      <c r="BK179" s="14">
        <f t="shared" si="332"/>
        <v>0.38051346884855131</v>
      </c>
      <c r="BL179" s="14">
        <f t="shared" si="333"/>
        <v>0.27491893243718574</v>
      </c>
      <c r="BM179" s="14">
        <f t="shared" si="334"/>
        <v>0.16966088712878835</v>
      </c>
      <c r="BN179" s="14">
        <f t="shared" si="335"/>
        <v>0.8303193350283089</v>
      </c>
    </row>
    <row r="180" spans="1:66" x14ac:dyDescent="0.25">
      <c r="A180" t="s">
        <v>32</v>
      </c>
      <c r="B180" t="s">
        <v>330</v>
      </c>
      <c r="C180" t="s">
        <v>34</v>
      </c>
      <c r="D180" s="11">
        <v>44201</v>
      </c>
      <c r="E180" s="10">
        <f>VLOOKUP(A180,home!$A$2:$E$405,3,FALSE)</f>
        <v>1.23703703703704</v>
      </c>
      <c r="F180" s="10">
        <f>VLOOKUP(B180,home!$B$2:$E$405,3,FALSE)</f>
        <v>1.02</v>
      </c>
      <c r="G180" s="10">
        <f>VLOOKUP(C180,away!$B$2:$E$405,4,FALSE)</f>
        <v>1.08</v>
      </c>
      <c r="H180" s="10">
        <f>VLOOKUP(A180,away!$A$2:$E$405,3,FALSE)</f>
        <v>1.13333333333333</v>
      </c>
      <c r="I180" s="10">
        <f>VLOOKUP(C180,away!$B$2:$E$405,3,FALSE)</f>
        <v>0.59</v>
      </c>
      <c r="J180" s="10">
        <f>VLOOKUP(B180,home!$B$2:$E$405,4,FALSE)</f>
        <v>0.88</v>
      </c>
      <c r="K180" s="12">
        <f t="shared" si="280"/>
        <v>1.3627200000000033</v>
      </c>
      <c r="L180" s="12">
        <f t="shared" si="281"/>
        <v>0.58842666666666488</v>
      </c>
      <c r="M180" s="13">
        <f t="shared" si="282"/>
        <v>0.14211102414948987</v>
      </c>
      <c r="N180" s="13">
        <f t="shared" si="283"/>
        <v>0.19365753482899331</v>
      </c>
      <c r="O180" s="13">
        <f t="shared" si="284"/>
        <v>8.362191623687025E-2</v>
      </c>
      <c r="P180" s="13">
        <f t="shared" si="285"/>
        <v>0.1139532576943081</v>
      </c>
      <c r="Q180" s="13">
        <f t="shared" si="286"/>
        <v>0.13195049793108321</v>
      </c>
      <c r="R180" s="13">
        <f t="shared" si="287"/>
        <v>2.4602682715770308E-2</v>
      </c>
      <c r="S180" s="13">
        <f t="shared" si="288"/>
        <v>2.2843662229690573E-2</v>
      </c>
      <c r="T180" s="13">
        <f t="shared" si="289"/>
        <v>7.7643191662593966E-2</v>
      </c>
      <c r="U180" s="13">
        <f t="shared" si="290"/>
        <v>3.3526567790434593E-2</v>
      </c>
      <c r="V180" s="13">
        <f t="shared" si="291"/>
        <v>2.0352707753367319E-3</v>
      </c>
      <c r="W180" s="13">
        <f t="shared" si="292"/>
        <v>5.9937194180215404E-2</v>
      </c>
      <c r="X180" s="13">
        <f t="shared" si="293"/>
        <v>3.5268643380816776E-2</v>
      </c>
      <c r="Y180" s="13">
        <f t="shared" si="294"/>
        <v>1.0376505131214674E-2</v>
      </c>
      <c r="Z180" s="13">
        <f t="shared" si="295"/>
        <v>4.825624860499431E-3</v>
      </c>
      <c r="AA180" s="13">
        <f t="shared" si="296"/>
        <v>6.5759755098998007E-3</v>
      </c>
      <c r="AB180" s="13">
        <f t="shared" si="297"/>
        <v>4.4806066734253396E-3</v>
      </c>
      <c r="AC180" s="13">
        <f t="shared" si="298"/>
        <v>1.020002391297916E-4</v>
      </c>
      <c r="AD180" s="13">
        <f t="shared" si="299"/>
        <v>2.0419403313315841E-2</v>
      </c>
      <c r="AE180" s="13">
        <f t="shared" si="300"/>
        <v>1.2015321426976693E-2</v>
      </c>
      <c r="AF180" s="13">
        <f t="shared" si="301"/>
        <v>3.5350677681022249E-3</v>
      </c>
      <c r="AG180" s="13">
        <f t="shared" si="302"/>
        <v>6.9337604774171965E-4</v>
      </c>
      <c r="AH180" s="13">
        <f t="shared" si="303"/>
        <v>7.0988158781186742E-4</v>
      </c>
      <c r="AI180" s="13">
        <f t="shared" si="304"/>
        <v>9.6736983734299034E-4</v>
      </c>
      <c r="AJ180" s="13">
        <f t="shared" si="305"/>
        <v>6.5912711237202165E-4</v>
      </c>
      <c r="AK180" s="13">
        <f t="shared" si="306"/>
        <v>2.9940189952386786E-4</v>
      </c>
      <c r="AL180" s="13">
        <f t="shared" si="307"/>
        <v>3.2715996817281126E-6</v>
      </c>
      <c r="AM180" s="13">
        <f t="shared" si="308"/>
        <v>5.5651858566243611E-3</v>
      </c>
      <c r="AN180" s="13">
        <f t="shared" si="309"/>
        <v>3.2747037629939409E-3</v>
      </c>
      <c r="AO180" s="13">
        <f t="shared" si="310"/>
        <v>9.6346150978965427E-4</v>
      </c>
      <c r="AP180" s="13">
        <f t="shared" si="311"/>
        <v>1.8897548155571956E-4</v>
      </c>
      <c r="AQ180" s="13">
        <f t="shared" si="312"/>
        <v>2.7799553173389964E-5</v>
      </c>
      <c r="AR180" s="13">
        <f t="shared" si="313"/>
        <v>8.3542651288835316E-5</v>
      </c>
      <c r="AS180" s="13">
        <f t="shared" si="314"/>
        <v>1.1384524176432193E-4</v>
      </c>
      <c r="AT180" s="13">
        <f t="shared" si="315"/>
        <v>7.7569593928538582E-5</v>
      </c>
      <c r="AU180" s="13">
        <f t="shared" si="316"/>
        <v>3.5235212346099462E-5</v>
      </c>
      <c r="AV180" s="13">
        <f t="shared" si="317"/>
        <v>1.2003932142069197E-5</v>
      </c>
      <c r="AW180" s="13">
        <f t="shared" si="318"/>
        <v>7.2871319338715952E-8</v>
      </c>
      <c r="AX180" s="13">
        <f t="shared" si="319"/>
        <v>1.2639650117565291E-3</v>
      </c>
      <c r="AY180" s="13">
        <f t="shared" si="320"/>
        <v>7.4375071865118625E-4</v>
      </c>
      <c r="AZ180" s="13">
        <f t="shared" si="321"/>
        <v>2.18821378103427E-4</v>
      </c>
      <c r="BA180" s="13">
        <f t="shared" si="322"/>
        <v>4.2920111370935161E-5</v>
      </c>
      <c r="BB180" s="13">
        <f t="shared" si="323"/>
        <v>6.313834516740349E-6</v>
      </c>
      <c r="BC180" s="13">
        <f t="shared" si="324"/>
        <v>7.430457197140914E-7</v>
      </c>
      <c r="BD180" s="13">
        <f t="shared" si="325"/>
        <v>8.1931206370641532E-6</v>
      </c>
      <c r="BE180" s="13">
        <f t="shared" si="326"/>
        <v>1.1164929354540089E-5</v>
      </c>
      <c r="BF180" s="13">
        <f t="shared" si="327"/>
        <v>7.6073362650094543E-6</v>
      </c>
      <c r="BG180" s="13">
        <f t="shared" si="328"/>
        <v>3.4555564250179035E-6</v>
      </c>
      <c r="BH180" s="13">
        <f t="shared" si="329"/>
        <v>1.1772389628751028E-6</v>
      </c>
      <c r="BI180" s="13">
        <f t="shared" si="330"/>
        <v>3.2084941589783249E-7</v>
      </c>
      <c r="BJ180" s="14">
        <f t="shared" si="331"/>
        <v>0.55779337593530942</v>
      </c>
      <c r="BK180" s="14">
        <f t="shared" si="332"/>
        <v>0.281792237406288</v>
      </c>
      <c r="BL180" s="14">
        <f t="shared" si="333"/>
        <v>0.15579764502598137</v>
      </c>
      <c r="BM180" s="14">
        <f t="shared" si="334"/>
        <v>0.30956829182423123</v>
      </c>
      <c r="BN180" s="14">
        <f t="shared" si="335"/>
        <v>0.68989691355651506</v>
      </c>
    </row>
    <row r="181" spans="1:66" x14ac:dyDescent="0.25">
      <c r="A181" t="s">
        <v>32</v>
      </c>
      <c r="B181" t="s">
        <v>310</v>
      </c>
      <c r="C181" t="s">
        <v>212</v>
      </c>
      <c r="D181" s="11">
        <v>44201</v>
      </c>
      <c r="E181" s="10">
        <f>VLOOKUP(A181,home!$A$2:$E$405,3,FALSE)</f>
        <v>1.23703703703704</v>
      </c>
      <c r="F181" s="10">
        <f>VLOOKUP(B181,home!$B$2:$E$405,3,FALSE)</f>
        <v>1.1299999999999999</v>
      </c>
      <c r="G181" s="10">
        <f>VLOOKUP(C181,away!$B$2:$E$405,4,FALSE)</f>
        <v>1.35</v>
      </c>
      <c r="H181" s="10">
        <f>VLOOKUP(A181,away!$A$2:$E$405,3,FALSE)</f>
        <v>1.13333333333333</v>
      </c>
      <c r="I181" s="10">
        <f>VLOOKUP(C181,away!$B$2:$E$405,3,FALSE)</f>
        <v>1.08</v>
      </c>
      <c r="J181" s="10">
        <f>VLOOKUP(B181,home!$B$2:$E$405,4,FALSE)</f>
        <v>0.94</v>
      </c>
      <c r="K181" s="12">
        <f t="shared" si="280"/>
        <v>1.8871000000000044</v>
      </c>
      <c r="L181" s="12">
        <f t="shared" si="281"/>
        <v>1.1505599999999965</v>
      </c>
      <c r="M181" s="13">
        <f t="shared" si="282"/>
        <v>4.7946954200185625E-2</v>
      </c>
      <c r="N181" s="13">
        <f t="shared" si="283"/>
        <v>9.0480697271170529E-2</v>
      </c>
      <c r="O181" s="13">
        <f t="shared" si="284"/>
        <v>5.516584762456541E-2</v>
      </c>
      <c r="P181" s="13">
        <f t="shared" si="285"/>
        <v>0.10410347105231764</v>
      </c>
      <c r="Q181" s="13">
        <f t="shared" si="286"/>
        <v>8.5373061910213169E-2</v>
      </c>
      <c r="R181" s="13">
        <f t="shared" si="287"/>
        <v>3.1735808821459897E-2</v>
      </c>
      <c r="S181" s="13">
        <f t="shared" si="288"/>
        <v>5.6507930826494406E-2</v>
      </c>
      <c r="T181" s="13">
        <f t="shared" si="289"/>
        <v>9.8226830111414559E-2</v>
      </c>
      <c r="U181" s="13">
        <f t="shared" si="290"/>
        <v>5.9888644826977117E-2</v>
      </c>
      <c r="V181" s="13">
        <f t="shared" si="291"/>
        <v>1.3632361103020687E-2</v>
      </c>
      <c r="W181" s="13">
        <f t="shared" si="292"/>
        <v>5.3702501710254542E-2</v>
      </c>
      <c r="X181" s="13">
        <f t="shared" si="293"/>
        <v>6.1787950367750283E-2</v>
      </c>
      <c r="Y181" s="13">
        <f t="shared" si="294"/>
        <v>3.5545372087559278E-2</v>
      </c>
      <c r="Z181" s="13">
        <f t="shared" si="295"/>
        <v>1.2171317399206256E-2</v>
      </c>
      <c r="AA181" s="13">
        <f t="shared" si="296"/>
        <v>2.2968493064042184E-2</v>
      </c>
      <c r="AB181" s="13">
        <f t="shared" si="297"/>
        <v>2.167192163057706E-2</v>
      </c>
      <c r="AC181" s="13">
        <f t="shared" si="298"/>
        <v>1.8499299553233685E-3</v>
      </c>
      <c r="AD181" s="13">
        <f t="shared" si="299"/>
        <v>2.5335497744355399E-2</v>
      </c>
      <c r="AE181" s="13">
        <f t="shared" si="300"/>
        <v>2.915001028474546E-2</v>
      </c>
      <c r="AF181" s="13">
        <f t="shared" si="301"/>
        <v>1.6769417916608319E-2</v>
      </c>
      <c r="AG181" s="13">
        <f t="shared" si="302"/>
        <v>6.4314071593775998E-3</v>
      </c>
      <c r="AH181" s="13">
        <f t="shared" si="303"/>
        <v>3.5009577367076795E-3</v>
      </c>
      <c r="AI181" s="13">
        <f t="shared" si="304"/>
        <v>6.6066573449410785E-3</v>
      </c>
      <c r="AJ181" s="13">
        <f t="shared" si="305"/>
        <v>6.2337115378191706E-3</v>
      </c>
      <c r="AK181" s="13">
        <f t="shared" si="306"/>
        <v>3.9212123476728613E-3</v>
      </c>
      <c r="AL181" s="13">
        <f t="shared" si="307"/>
        <v>1.6066432812291207E-4</v>
      </c>
      <c r="AM181" s="13">
        <f t="shared" si="308"/>
        <v>9.5621235586746366E-3</v>
      </c>
      <c r="AN181" s="13">
        <f t="shared" si="309"/>
        <v>1.1001796881668658E-2</v>
      </c>
      <c r="AO181" s="13">
        <f t="shared" si="310"/>
        <v>6.3291137100863265E-3</v>
      </c>
      <c r="AP181" s="13">
        <f t="shared" si="311"/>
        <v>2.4273416900922997E-3</v>
      </c>
      <c r="AQ181" s="13">
        <f t="shared" si="312"/>
        <v>6.9820056373814737E-4</v>
      </c>
      <c r="AR181" s="13">
        <f t="shared" si="313"/>
        <v>8.0561238670927499E-4</v>
      </c>
      <c r="AS181" s="13">
        <f t="shared" si="314"/>
        <v>1.5202711349590766E-3</v>
      </c>
      <c r="AT181" s="13">
        <f t="shared" si="315"/>
        <v>1.4344518293906404E-3</v>
      </c>
      <c r="AU181" s="13">
        <f t="shared" si="316"/>
        <v>9.0231801574769464E-4</v>
      </c>
      <c r="AV181" s="13">
        <f t="shared" si="317"/>
        <v>4.2569108187936967E-4</v>
      </c>
      <c r="AW181" s="13">
        <f t="shared" si="318"/>
        <v>9.6899413290798749E-6</v>
      </c>
      <c r="AX181" s="13">
        <f t="shared" si="319"/>
        <v>3.0074472279291585E-3</v>
      </c>
      <c r="AY181" s="13">
        <f t="shared" si="320"/>
        <v>3.4602484825661619E-3</v>
      </c>
      <c r="AZ181" s="13">
        <f t="shared" si="321"/>
        <v>1.9906117470506559E-3</v>
      </c>
      <c r="BA181" s="13">
        <f t="shared" si="322"/>
        <v>7.6343941722886483E-4</v>
      </c>
      <c r="BB181" s="13">
        <f t="shared" si="323"/>
        <v>2.1959571397171018E-4</v>
      </c>
      <c r="BC181" s="13">
        <f t="shared" si="324"/>
        <v>5.0531608933458014E-5</v>
      </c>
      <c r="BD181" s="13">
        <f t="shared" si="325"/>
        <v>1.5448423127537004E-4</v>
      </c>
      <c r="BE181" s="13">
        <f t="shared" si="326"/>
        <v>2.9152719283975152E-4</v>
      </c>
      <c r="BF181" s="13">
        <f t="shared" si="327"/>
        <v>2.7507048280394822E-4</v>
      </c>
      <c r="BG181" s="13">
        <f t="shared" si="328"/>
        <v>1.730285026997773E-4</v>
      </c>
      <c r="BH181" s="13">
        <f t="shared" si="329"/>
        <v>8.1630521861187635E-5</v>
      </c>
      <c r="BI181" s="13">
        <f t="shared" si="330"/>
        <v>3.0808991560849508E-5</v>
      </c>
      <c r="BJ181" s="14">
        <f t="shared" si="331"/>
        <v>0.54231319716538906</v>
      </c>
      <c r="BK181" s="14">
        <f t="shared" si="332"/>
        <v>0.22766155994803081</v>
      </c>
      <c r="BL181" s="14">
        <f t="shared" si="333"/>
        <v>0.21778814930648949</v>
      </c>
      <c r="BM181" s="14">
        <f t="shared" si="334"/>
        <v>0.58167782439796623</v>
      </c>
      <c r="BN181" s="14">
        <f t="shared" si="335"/>
        <v>0.41480584087991224</v>
      </c>
    </row>
    <row r="182" spans="1:66" x14ac:dyDescent="0.25">
      <c r="A182" t="s">
        <v>32</v>
      </c>
      <c r="B182" t="s">
        <v>33</v>
      </c>
      <c r="C182" t="s">
        <v>308</v>
      </c>
      <c r="D182" s="11">
        <v>44201</v>
      </c>
      <c r="E182" s="10">
        <f>VLOOKUP(A182,home!$A$2:$E$405,3,FALSE)</f>
        <v>1.23703703703704</v>
      </c>
      <c r="F182" s="10">
        <f>VLOOKUP(B182,home!$B$2:$E$405,3,FALSE)</f>
        <v>1.51</v>
      </c>
      <c r="G182" s="10">
        <f>VLOOKUP(C182,away!$B$2:$E$405,4,FALSE)</f>
        <v>1.29</v>
      </c>
      <c r="H182" s="10">
        <f>VLOOKUP(A182,away!$A$2:$E$405,3,FALSE)</f>
        <v>1.13333333333333</v>
      </c>
      <c r="I182" s="10">
        <f>VLOOKUP(C182,away!$B$2:$E$405,3,FALSE)</f>
        <v>0.49</v>
      </c>
      <c r="J182" s="10">
        <f>VLOOKUP(B182,home!$B$2:$E$405,4,FALSE)</f>
        <v>0.53</v>
      </c>
      <c r="K182" s="12">
        <f t="shared" si="280"/>
        <v>2.4096244444444501</v>
      </c>
      <c r="L182" s="12">
        <f t="shared" si="281"/>
        <v>0.29432666666666579</v>
      </c>
      <c r="M182" s="13">
        <f t="shared" si="282"/>
        <v>6.6940500183428758E-2</v>
      </c>
      <c r="N182" s="13">
        <f t="shared" si="283"/>
        <v>0.16130146556532812</v>
      </c>
      <c r="O182" s="13">
        <f t="shared" si="284"/>
        <v>1.9702374283987915E-2</v>
      </c>
      <c r="P182" s="13">
        <f t="shared" si="285"/>
        <v>4.7475322688291001E-2</v>
      </c>
      <c r="Q182" s="13">
        <f t="shared" si="286"/>
        <v>0.19433797717546469</v>
      </c>
      <c r="R182" s="13">
        <f t="shared" si="287"/>
        <v>2.8994670742125994E-3</v>
      </c>
      <c r="S182" s="13">
        <f t="shared" si="288"/>
        <v>8.4175732859078523E-3</v>
      </c>
      <c r="T182" s="13">
        <f t="shared" si="289"/>
        <v>5.7198849028797107E-2</v>
      </c>
      <c r="U182" s="13">
        <f t="shared" si="290"/>
        <v>6.9866267378845097E-3</v>
      </c>
      <c r="V182" s="13">
        <f t="shared" si="291"/>
        <v>6.6332042287265889E-4</v>
      </c>
      <c r="W182" s="13">
        <f t="shared" si="292"/>
        <v>0.15609384676196247</v>
      </c>
      <c r="X182" s="13">
        <f t="shared" si="293"/>
        <v>4.5942581604625742E-2</v>
      </c>
      <c r="Y182" s="13">
        <f t="shared" si="294"/>
        <v>6.7610634508753851E-3</v>
      </c>
      <c r="Z182" s="13">
        <f t="shared" si="295"/>
        <v>2.8446349302091483E-4</v>
      </c>
      <c r="AA182" s="13">
        <f t="shared" si="296"/>
        <v>6.8545018633524963E-4</v>
      </c>
      <c r="AB182" s="13">
        <f t="shared" si="297"/>
        <v>8.2583876222121037E-4</v>
      </c>
      <c r="AC182" s="13">
        <f t="shared" si="298"/>
        <v>2.9402371355271909E-5</v>
      </c>
      <c r="AD182" s="13">
        <f t="shared" si="299"/>
        <v>9.4031887196247721E-2</v>
      </c>
      <c r="AE182" s="13">
        <f t="shared" si="300"/>
        <v>2.7676091918847522E-2</v>
      </c>
      <c r="AF182" s="13">
        <f t="shared" si="301"/>
        <v>4.0729059404173186E-3</v>
      </c>
      <c r="AG182" s="13">
        <f t="shared" si="302"/>
        <v>3.9958827636329703E-4</v>
      </c>
      <c r="AH182" s="13">
        <f t="shared" si="303"/>
        <v>2.0931297922300548E-5</v>
      </c>
      <c r="AI182" s="13">
        <f t="shared" si="304"/>
        <v>5.0436567127524734E-5</v>
      </c>
      <c r="AJ182" s="13">
        <f t="shared" si="305"/>
        <v>6.0766592522173505E-5</v>
      </c>
      <c r="AK182" s="13">
        <f t="shared" si="306"/>
        <v>4.880822224900821E-5</v>
      </c>
      <c r="AL182" s="13">
        <f t="shared" si="307"/>
        <v>8.3410614743990375E-7</v>
      </c>
      <c r="AM182" s="13">
        <f t="shared" si="308"/>
        <v>4.5316306789064321E-2</v>
      </c>
      <c r="AN182" s="13">
        <f t="shared" si="309"/>
        <v>1.3337797522869298E-2</v>
      </c>
      <c r="AO182" s="13">
        <f t="shared" si="310"/>
        <v>1.9628347427905163E-3</v>
      </c>
      <c r="AP182" s="13">
        <f t="shared" si="311"/>
        <v>1.9257153568768499E-4</v>
      </c>
      <c r="AQ182" s="13">
        <f t="shared" si="312"/>
        <v>1.4169734548459297E-5</v>
      </c>
      <c r="AR182" s="13">
        <f t="shared" si="313"/>
        <v>1.2321278292955258E-6</v>
      </c>
      <c r="AS182" s="13">
        <f t="shared" si="314"/>
        <v>2.9689653361507781E-6</v>
      </c>
      <c r="AT182" s="13">
        <f t="shared" si="315"/>
        <v>3.5770457243485745E-6</v>
      </c>
      <c r="AU182" s="13">
        <f t="shared" si="316"/>
        <v>2.8731122720952769E-6</v>
      </c>
      <c r="AV182" s="13">
        <f t="shared" si="317"/>
        <v>1.7307803906185281E-6</v>
      </c>
      <c r="AW182" s="13">
        <f t="shared" si="318"/>
        <v>1.6432278747331667E-8</v>
      </c>
      <c r="AX182" s="13">
        <f t="shared" si="319"/>
        <v>1.8199213428478914E-2</v>
      </c>
      <c r="AY182" s="13">
        <f t="shared" si="320"/>
        <v>5.3565138243594212E-3</v>
      </c>
      <c r="AZ182" s="13">
        <f t="shared" si="321"/>
        <v>7.8828242943881129E-4</v>
      </c>
      <c r="BA182" s="13">
        <f t="shared" si="322"/>
        <v>7.7337513282875508E-5</v>
      </c>
      <c r="BB182" s="13">
        <f t="shared" si="323"/>
        <v>5.6906231232094335E-6</v>
      </c>
      <c r="BC182" s="13">
        <f t="shared" si="324"/>
        <v>3.3498042702209677E-7</v>
      </c>
      <c r="BD182" s="13">
        <f t="shared" si="325"/>
        <v>6.0441346150631101E-8</v>
      </c>
      <c r="BE182" s="13">
        <f t="shared" si="326"/>
        <v>1.4564094513968917E-7</v>
      </c>
      <c r="BF182" s="13">
        <f t="shared" si="327"/>
        <v>1.7546999076029409E-7</v>
      </c>
      <c r="BG182" s="13">
        <f t="shared" si="328"/>
        <v>1.4093892633414882E-7</v>
      </c>
      <c r="BH182" s="13">
        <f t="shared" si="329"/>
        <v>8.4902470517130144E-8</v>
      </c>
      <c r="BI182" s="13">
        <f t="shared" si="330"/>
        <v>4.0916613670360206E-8</v>
      </c>
      <c r="BJ182" s="14">
        <f t="shared" si="331"/>
        <v>0.83306731004299994</v>
      </c>
      <c r="BK182" s="14">
        <f t="shared" si="332"/>
        <v>0.12888346688236241</v>
      </c>
      <c r="BL182" s="14">
        <f t="shared" si="333"/>
        <v>3.1293730066307569E-2</v>
      </c>
      <c r="BM182" s="14">
        <f t="shared" si="334"/>
        <v>0.49551536612189701</v>
      </c>
      <c r="BN182" s="14">
        <f t="shared" si="335"/>
        <v>0.49265710697071313</v>
      </c>
    </row>
    <row r="183" spans="1:66" x14ac:dyDescent="0.25">
      <c r="A183" t="s">
        <v>213</v>
      </c>
      <c r="B183" t="s">
        <v>217</v>
      </c>
      <c r="C183" t="s">
        <v>220</v>
      </c>
      <c r="D183" s="11">
        <v>44201</v>
      </c>
      <c r="E183" s="10">
        <f>VLOOKUP(A183,home!$A$2:$E$405,3,FALSE)</f>
        <v>1.2638888888888899</v>
      </c>
      <c r="F183" s="10">
        <f>VLOOKUP(B183,home!$B$2:$E$405,3,FALSE)</f>
        <v>0.84</v>
      </c>
      <c r="G183" s="10">
        <f>VLOOKUP(C183,away!$B$2:$E$405,4,FALSE)</f>
        <v>1.32</v>
      </c>
      <c r="H183" s="10">
        <f>VLOOKUP(A183,away!$A$2:$E$405,3,FALSE)</f>
        <v>1.1527777777777799</v>
      </c>
      <c r="I183" s="10">
        <f>VLOOKUP(C183,away!$B$2:$E$405,3,FALSE)</f>
        <v>0.62</v>
      </c>
      <c r="J183" s="10">
        <f>VLOOKUP(B183,home!$B$2:$E$405,4,FALSE)</f>
        <v>1.06</v>
      </c>
      <c r="K183" s="12">
        <f t="shared" si="280"/>
        <v>1.4014000000000011</v>
      </c>
      <c r="L183" s="12">
        <f t="shared" si="281"/>
        <v>0.75760555555555698</v>
      </c>
      <c r="M183" s="13">
        <f t="shared" si="282"/>
        <v>0.11543986250653551</v>
      </c>
      <c r="N183" s="13">
        <f t="shared" si="283"/>
        <v>0.16177742331665898</v>
      </c>
      <c r="O183" s="13">
        <f t="shared" si="284"/>
        <v>8.7457881167520943E-2</v>
      </c>
      <c r="P183" s="13">
        <f t="shared" si="285"/>
        <v>0.12256347466816395</v>
      </c>
      <c r="Q183" s="13">
        <f t="shared" si="286"/>
        <v>0.11335744051798306</v>
      </c>
      <c r="R183" s="13">
        <f t="shared" si="287"/>
        <v>3.3129288324815792E-2</v>
      </c>
      <c r="S183" s="13">
        <f t="shared" si="288"/>
        <v>3.253166843013873E-2</v>
      </c>
      <c r="T183" s="13">
        <f t="shared" si="289"/>
        <v>8.5880226699982562E-2</v>
      </c>
      <c r="U183" s="13">
        <f t="shared" si="290"/>
        <v>4.6427384658396888E-2</v>
      </c>
      <c r="V183" s="13">
        <f t="shared" si="291"/>
        <v>3.8376829410731177E-3</v>
      </c>
      <c r="W183" s="13">
        <f t="shared" si="292"/>
        <v>5.2953039047300532E-2</v>
      </c>
      <c r="X183" s="13">
        <f t="shared" si="293"/>
        <v>4.0117516565785223E-2</v>
      </c>
      <c r="Y183" s="13">
        <f t="shared" si="294"/>
        <v>1.5196626712665485E-2</v>
      </c>
      <c r="Z183" s="13">
        <f t="shared" si="295"/>
        <v>8.3663109621607661E-3</v>
      </c>
      <c r="AA183" s="13">
        <f t="shared" si="296"/>
        <v>1.1724548182372107E-2</v>
      </c>
      <c r="AB183" s="13">
        <f t="shared" si="297"/>
        <v>8.2153909113881433E-3</v>
      </c>
      <c r="AC183" s="13">
        <f t="shared" si="298"/>
        <v>2.5465626957176028E-4</v>
      </c>
      <c r="AD183" s="13">
        <f t="shared" si="299"/>
        <v>1.8552097230221758E-2</v>
      </c>
      <c r="AE183" s="13">
        <f t="shared" si="300"/>
        <v>1.4055171928822866E-2</v>
      </c>
      <c r="AF183" s="13">
        <f t="shared" si="301"/>
        <v>5.3241381687823578E-3</v>
      </c>
      <c r="AG183" s="13">
        <f t="shared" si="302"/>
        <v>1.3445322184049682E-3</v>
      </c>
      <c r="AH183" s="13">
        <f t="shared" si="303"/>
        <v>1.584590916109588E-3</v>
      </c>
      <c r="AI183" s="13">
        <f t="shared" si="304"/>
        <v>2.2206457098359784E-3</v>
      </c>
      <c r="AJ183" s="13">
        <f t="shared" si="305"/>
        <v>1.5560064488820717E-3</v>
      </c>
      <c r="AK183" s="13">
        <f t="shared" si="306"/>
        <v>7.2686247915444561E-4</v>
      </c>
      <c r="AL183" s="13">
        <f t="shared" si="307"/>
        <v>1.081482828099542E-5</v>
      </c>
      <c r="AM183" s="13">
        <f t="shared" si="308"/>
        <v>5.1997818116865579E-3</v>
      </c>
      <c r="AN183" s="13">
        <f t="shared" si="309"/>
        <v>3.9393835882104754E-3</v>
      </c>
      <c r="AO183" s="13">
        <f t="shared" si="310"/>
        <v>1.4922494459463202E-3</v>
      </c>
      <c r="AP183" s="13">
        <f t="shared" si="311"/>
        <v>3.7684549017454473E-4</v>
      </c>
      <c r="AQ183" s="13">
        <f t="shared" si="312"/>
        <v>7.1375059235573017E-5</v>
      </c>
      <c r="AR183" s="13">
        <f t="shared" si="313"/>
        <v>2.4009897626549876E-4</v>
      </c>
      <c r="AS183" s="13">
        <f t="shared" si="314"/>
        <v>3.3647470533847021E-4</v>
      </c>
      <c r="AT183" s="13">
        <f t="shared" si="315"/>
        <v>2.3576782603066632E-4</v>
      </c>
      <c r="AU183" s="13">
        <f t="shared" si="316"/>
        <v>1.1013501046645867E-4</v>
      </c>
      <c r="AV183" s="13">
        <f t="shared" si="317"/>
        <v>3.8585800916923837E-5</v>
      </c>
      <c r="AW183" s="13">
        <f t="shared" si="318"/>
        <v>3.1894984185748262E-7</v>
      </c>
      <c r="AX183" s="13">
        <f t="shared" si="319"/>
        <v>1.2144957051495918E-3</v>
      </c>
      <c r="AY183" s="13">
        <f t="shared" si="320"/>
        <v>9.2010869341969449E-4</v>
      </c>
      <c r="AZ183" s="13">
        <f t="shared" si="321"/>
        <v>3.4853972892486261E-4</v>
      </c>
      <c r="BA183" s="13">
        <f t="shared" si="322"/>
        <v>8.8018544988434599E-5</v>
      </c>
      <c r="BB183" s="13">
        <f t="shared" si="323"/>
        <v>1.667083466878869E-5</v>
      </c>
      <c r="BC183" s="13">
        <f t="shared" si="324"/>
        <v>2.5259833921645001E-6</v>
      </c>
      <c r="BD183" s="13">
        <f t="shared" si="325"/>
        <v>3.0316719716990604E-5</v>
      </c>
      <c r="BE183" s="13">
        <f t="shared" si="326"/>
        <v>4.2485851011390667E-5</v>
      </c>
      <c r="BF183" s="13">
        <f t="shared" si="327"/>
        <v>2.9769835803681469E-5</v>
      </c>
      <c r="BG183" s="13">
        <f t="shared" si="328"/>
        <v>1.3906482631759748E-5</v>
      </c>
      <c r="BH183" s="13">
        <f t="shared" si="329"/>
        <v>4.8721361900370328E-6</v>
      </c>
      <c r="BI183" s="13">
        <f t="shared" si="330"/>
        <v>1.3655623313435802E-6</v>
      </c>
      <c r="BJ183" s="14">
        <f t="shared" si="331"/>
        <v>0.52222820729240493</v>
      </c>
      <c r="BK183" s="14">
        <f t="shared" si="332"/>
        <v>0.27555826833718372</v>
      </c>
      <c r="BL183" s="14">
        <f t="shared" si="333"/>
        <v>0.19412637770517921</v>
      </c>
      <c r="BM183" s="14">
        <f t="shared" si="334"/>
        <v>0.36563400405167246</v>
      </c>
      <c r="BN183" s="14">
        <f t="shared" si="335"/>
        <v>0.63372537050167821</v>
      </c>
    </row>
    <row r="184" spans="1:66" x14ac:dyDescent="0.25">
      <c r="A184" t="s">
        <v>213</v>
      </c>
      <c r="B184" t="s">
        <v>218</v>
      </c>
      <c r="C184" t="s">
        <v>222</v>
      </c>
      <c r="D184" s="11">
        <v>44201</v>
      </c>
      <c r="E184" s="10">
        <f>VLOOKUP(A184,home!$A$2:$E$405,3,FALSE)</f>
        <v>1.2638888888888899</v>
      </c>
      <c r="F184" s="10">
        <f>VLOOKUP(B184,home!$B$2:$E$405,3,FALSE)</f>
        <v>0.92</v>
      </c>
      <c r="G184" s="10">
        <f>VLOOKUP(C184,away!$B$2:$E$405,4,FALSE)</f>
        <v>1.19</v>
      </c>
      <c r="H184" s="10">
        <f>VLOOKUP(A184,away!$A$2:$E$405,3,FALSE)</f>
        <v>1.1527777777777799</v>
      </c>
      <c r="I184" s="10">
        <f>VLOOKUP(C184,away!$B$2:$E$405,3,FALSE)</f>
        <v>1.19</v>
      </c>
      <c r="J184" s="10">
        <f>VLOOKUP(B184,home!$B$2:$E$405,4,FALSE)</f>
        <v>1.01</v>
      </c>
      <c r="K184" s="12">
        <f t="shared" si="280"/>
        <v>1.3837055555555566</v>
      </c>
      <c r="L184" s="12">
        <f t="shared" si="281"/>
        <v>1.3855236111111136</v>
      </c>
      <c r="M184" s="13">
        <f t="shared" si="282"/>
        <v>6.2710325325307154E-2</v>
      </c>
      <c r="N184" s="13">
        <f t="shared" si="283"/>
        <v>8.6772625543323836E-2</v>
      </c>
      <c r="O184" s="13">
        <f t="shared" si="284"/>
        <v>8.6886636398672293E-2</v>
      </c>
      <c r="P184" s="13">
        <f t="shared" si="285"/>
        <v>0.12022552148837849</v>
      </c>
      <c r="Q184" s="13">
        <f t="shared" si="286"/>
        <v>6.0033882017219611E-2</v>
      </c>
      <c r="R184" s="13">
        <f t="shared" si="287"/>
        <v>6.0191743110193381E-2</v>
      </c>
      <c r="S184" s="13">
        <f t="shared" si="288"/>
        <v>5.7622791550562595E-2</v>
      </c>
      <c r="T184" s="13">
        <f t="shared" si="289"/>
        <v>8.3178361001516654E-2</v>
      </c>
      <c r="U184" s="13">
        <f t="shared" si="290"/>
        <v>8.3287649340147485E-2</v>
      </c>
      <c r="V184" s="13">
        <f t="shared" si="291"/>
        <v>1.2274657992647965E-2</v>
      </c>
      <c r="W184" s="13">
        <f t="shared" si="292"/>
        <v>2.7689738689597884E-2</v>
      </c>
      <c r="X184" s="13">
        <f t="shared" si="293"/>
        <v>3.8364786739934771E-2</v>
      </c>
      <c r="Y184" s="13">
        <f t="shared" si="294"/>
        <v>2.6577658931711098E-2</v>
      </c>
      <c r="Z184" s="13">
        <f t="shared" si="295"/>
        <v>2.779902709103587E-2</v>
      </c>
      <c r="AA184" s="13">
        <f t="shared" si="296"/>
        <v>3.8465668224905762E-2</v>
      </c>
      <c r="AB184" s="13">
        <f t="shared" si="297"/>
        <v>2.6612579410479478E-2</v>
      </c>
      <c r="AC184" s="13">
        <f t="shared" si="298"/>
        <v>1.470777689521544E-3</v>
      </c>
      <c r="AD184" s="13">
        <f t="shared" si="299"/>
        <v>9.578611314169554E-3</v>
      </c>
      <c r="AE184" s="13">
        <f t="shared" si="300"/>
        <v>1.3271392137437969E-2</v>
      </c>
      <c r="AF184" s="13">
        <f t="shared" si="301"/>
        <v>9.193913579367349E-3</v>
      </c>
      <c r="AG184" s="13">
        <f t="shared" si="302"/>
        <v>4.2461281142428496E-3</v>
      </c>
      <c r="AH184" s="13">
        <f t="shared" si="303"/>
        <v>9.6290521001369221E-3</v>
      </c>
      <c r="AI184" s="13">
        <f t="shared" si="304"/>
        <v>1.332377288569336E-2</v>
      </c>
      <c r="AJ184" s="13">
        <f t="shared" si="305"/>
        <v>9.2180892814471976E-3</v>
      </c>
      <c r="AK184" s="13">
        <f t="shared" si="306"/>
        <v>4.2517071167818745E-3</v>
      </c>
      <c r="AL184" s="13">
        <f t="shared" si="307"/>
        <v>1.1278845312884455E-4</v>
      </c>
      <c r="AM184" s="13">
        <f t="shared" si="308"/>
        <v>2.6507955379847445E-3</v>
      </c>
      <c r="AN184" s="13">
        <f t="shared" si="309"/>
        <v>3.67273980610585E-3</v>
      </c>
      <c r="AO184" s="13">
        <f t="shared" si="310"/>
        <v>2.5443338594136546E-3</v>
      </c>
      <c r="AP184" s="13">
        <f t="shared" si="311"/>
        <v>1.1750782122556941E-3</v>
      </c>
      <c r="AQ184" s="13">
        <f t="shared" si="312"/>
        <v>4.0702465199562521E-4</v>
      </c>
      <c r="AR184" s="13">
        <f t="shared" si="313"/>
        <v>2.6682558074717514E-3</v>
      </c>
      <c r="AS184" s="13">
        <f t="shared" si="314"/>
        <v>3.6920803844420402E-3</v>
      </c>
      <c r="AT184" s="13">
        <f t="shared" si="315"/>
        <v>2.5543760697550734E-3</v>
      </c>
      <c r="AU184" s="13">
        <f t="shared" si="316"/>
        <v>1.1781681195660884E-3</v>
      </c>
      <c r="AV184" s="13">
        <f t="shared" si="317"/>
        <v>4.075594431055098E-4</v>
      </c>
      <c r="AW184" s="13">
        <f t="shared" si="318"/>
        <v>6.0064761287274707E-6</v>
      </c>
      <c r="AX184" s="13">
        <f t="shared" si="319"/>
        <v>6.1132008542522879E-4</v>
      </c>
      <c r="AY184" s="13">
        <f t="shared" si="320"/>
        <v>8.4699841230311739E-4</v>
      </c>
      <c r="AZ184" s="13">
        <f t="shared" si="321"/>
        <v>5.8676814940979757E-4</v>
      </c>
      <c r="BA184" s="13">
        <f t="shared" si="322"/>
        <v>2.7099370841841602E-4</v>
      </c>
      <c r="BB184" s="13">
        <f t="shared" si="323"/>
        <v>9.3867045369068976E-5</v>
      </c>
      <c r="BC184" s="13">
        <f t="shared" si="324"/>
        <v>2.6011001532816624E-5</v>
      </c>
      <c r="BD184" s="13">
        <f t="shared" si="325"/>
        <v>6.1615523695607722E-4</v>
      </c>
      <c r="BE184" s="13">
        <f t="shared" si="326"/>
        <v>8.5257742446077456E-4</v>
      </c>
      <c r="BF184" s="13">
        <f t="shared" si="327"/>
        <v>5.8985805938381087E-4</v>
      </c>
      <c r="BG184" s="13">
        <f t="shared" si="328"/>
        <v>2.7206329125286635E-4</v>
      </c>
      <c r="BH184" s="13">
        <f t="shared" si="329"/>
        <v>9.4113871892330129E-5</v>
      </c>
      <c r="BI184" s="13">
        <f t="shared" si="330"/>
        <v>2.6045177478452228E-5</v>
      </c>
      <c r="BJ184" s="14">
        <f t="shared" si="331"/>
        <v>0.37179302853873553</v>
      </c>
      <c r="BK184" s="14">
        <f t="shared" si="332"/>
        <v>0.25526386091184972</v>
      </c>
      <c r="BL184" s="14">
        <f t="shared" si="333"/>
        <v>0.34481815075422245</v>
      </c>
      <c r="BM184" s="14">
        <f t="shared" si="334"/>
        <v>0.52201234147657438</v>
      </c>
      <c r="BN184" s="14">
        <f t="shared" si="335"/>
        <v>0.47682073388309476</v>
      </c>
    </row>
    <row r="185" spans="1:66" x14ac:dyDescent="0.25">
      <c r="A185" t="s">
        <v>213</v>
      </c>
      <c r="B185" t="s">
        <v>215</v>
      </c>
      <c r="C185" t="s">
        <v>221</v>
      </c>
      <c r="D185" s="11">
        <v>44201</v>
      </c>
      <c r="E185" s="10">
        <f>VLOOKUP(A185,home!$A$2:$E$405,3,FALSE)</f>
        <v>1.2638888888888899</v>
      </c>
      <c r="F185" s="10">
        <f>VLOOKUP(B185,home!$B$2:$E$405,3,FALSE)</f>
        <v>0.88</v>
      </c>
      <c r="G185" s="10">
        <f>VLOOKUP(C185,away!$B$2:$E$405,4,FALSE)</f>
        <v>0.7</v>
      </c>
      <c r="H185" s="10">
        <f>VLOOKUP(A185,away!$A$2:$E$405,3,FALSE)</f>
        <v>1.1527777777777799</v>
      </c>
      <c r="I185" s="10">
        <f>VLOOKUP(C185,away!$B$2:$E$405,3,FALSE)</f>
        <v>0.56999999999999995</v>
      </c>
      <c r="J185" s="10">
        <f>VLOOKUP(B185,home!$B$2:$E$405,4,FALSE)</f>
        <v>1.06</v>
      </c>
      <c r="K185" s="12">
        <f t="shared" si="280"/>
        <v>0.77855555555555611</v>
      </c>
      <c r="L185" s="12">
        <f t="shared" si="281"/>
        <v>0.69650833333333462</v>
      </c>
      <c r="M185" s="13">
        <f t="shared" si="282"/>
        <v>0.2287641110934531</v>
      </c>
      <c r="N185" s="13">
        <f t="shared" si="283"/>
        <v>0.17810556960353632</v>
      </c>
      <c r="O185" s="13">
        <f t="shared" si="284"/>
        <v>0.15933610974418283</v>
      </c>
      <c r="P185" s="13">
        <f t="shared" si="285"/>
        <v>0.12405201344194332</v>
      </c>
      <c r="Q185" s="13">
        <f t="shared" si="286"/>
        <v>6.9332540345109994E-2</v>
      </c>
      <c r="R185" s="13">
        <f t="shared" si="287"/>
        <v>5.5489464118869042E-2</v>
      </c>
      <c r="S185" s="13">
        <f t="shared" si="288"/>
        <v>1.6817434742543071E-2</v>
      </c>
      <c r="T185" s="13">
        <f t="shared" si="289"/>
        <v>4.8290692121538747E-2</v>
      </c>
      <c r="U185" s="13">
        <f t="shared" si="290"/>
        <v>4.3201630564546178E-2</v>
      </c>
      <c r="V185" s="13">
        <f t="shared" si="291"/>
        <v>1.0132886233135793E-3</v>
      </c>
      <c r="W185" s="13">
        <f t="shared" si="292"/>
        <v>1.7993078155488375E-2</v>
      </c>
      <c r="X185" s="13">
        <f t="shared" si="293"/>
        <v>1.2532328877615639E-2</v>
      </c>
      <c r="Y185" s="13">
        <f t="shared" si="294"/>
        <v>4.3644357496666437E-3</v>
      </c>
      <c r="Z185" s="13">
        <f t="shared" si="295"/>
        <v>1.2882958056997787E-2</v>
      </c>
      <c r="AA185" s="13">
        <f t="shared" si="296"/>
        <v>1.0030098567264839E-2</v>
      </c>
      <c r="AB185" s="13">
        <f t="shared" si="297"/>
        <v>3.9044944811569321E-3</v>
      </c>
      <c r="AC185" s="13">
        <f t="shared" si="298"/>
        <v>3.4342278744860152E-5</v>
      </c>
      <c r="AD185" s="13">
        <f t="shared" si="299"/>
        <v>3.5021527398751977E-3</v>
      </c>
      <c r="AE185" s="13">
        <f t="shared" si="300"/>
        <v>2.4392785679292453E-3</v>
      </c>
      <c r="AF185" s="13">
        <f t="shared" si="301"/>
        <v>8.4948892494206101E-4</v>
      </c>
      <c r="AG185" s="13">
        <f t="shared" si="302"/>
        <v>1.9722537176550709E-4</v>
      </c>
      <c r="AH185" s="13">
        <f t="shared" si="303"/>
        <v>2.2432719111706951E-3</v>
      </c>
      <c r="AI185" s="13">
        <f t="shared" si="304"/>
        <v>1.7465118090636746E-3</v>
      </c>
      <c r="AJ185" s="13">
        <f t="shared" si="305"/>
        <v>6.7987823589495426E-4</v>
      </c>
      <c r="AK185" s="13">
        <f t="shared" si="306"/>
        <v>1.7644099255244251E-4</v>
      </c>
      <c r="AL185" s="13">
        <f t="shared" si="307"/>
        <v>7.4491209379324348E-7</v>
      </c>
      <c r="AM185" s="13">
        <f t="shared" si="308"/>
        <v>5.4532409440678959E-4</v>
      </c>
      <c r="AN185" s="13">
        <f t="shared" si="309"/>
        <v>3.7982277612178309E-4</v>
      </c>
      <c r="AO185" s="13">
        <f t="shared" si="310"/>
        <v>1.3227486437931171E-4</v>
      </c>
      <c r="AP185" s="13">
        <f t="shared" si="311"/>
        <v>3.07101817769091E-5</v>
      </c>
      <c r="AQ185" s="13">
        <f t="shared" si="312"/>
        <v>5.3474743814496739E-6</v>
      </c>
      <c r="AR185" s="13">
        <f t="shared" si="313"/>
        <v>3.124915160125971E-4</v>
      </c>
      <c r="AS185" s="13">
        <f t="shared" si="314"/>
        <v>2.4329200585558548E-4</v>
      </c>
      <c r="AT185" s="13">
        <f t="shared" si="315"/>
        <v>9.4708171390560478E-5</v>
      </c>
      <c r="AU185" s="13">
        <f t="shared" si="316"/>
        <v>2.4578524330876213E-5</v>
      </c>
      <c r="AV185" s="13">
        <f t="shared" si="317"/>
        <v>4.7839366662902704E-6</v>
      </c>
      <c r="AW185" s="13">
        <f t="shared" si="318"/>
        <v>1.1220661200188061E-8</v>
      </c>
      <c r="AX185" s="13">
        <f t="shared" si="319"/>
        <v>7.0760850546451419E-5</v>
      </c>
      <c r="AY185" s="13">
        <f t="shared" si="320"/>
        <v>4.9285522079358064E-5</v>
      </c>
      <c r="AZ185" s="13">
        <f t="shared" si="321"/>
        <v>1.7163888420478472E-5</v>
      </c>
      <c r="BA185" s="13">
        <f t="shared" si="322"/>
        <v>3.9849304390889289E-6</v>
      </c>
      <c r="BB185" s="13">
        <f t="shared" si="323"/>
        <v>6.9388431464477556E-7</v>
      </c>
      <c r="BC185" s="13">
        <f t="shared" si="324"/>
        <v>9.665924150387517E-8</v>
      </c>
      <c r="BD185" s="13">
        <f t="shared" si="325"/>
        <v>3.6275490833123502E-5</v>
      </c>
      <c r="BE185" s="13">
        <f t="shared" si="326"/>
        <v>2.824248491863295E-5</v>
      </c>
      <c r="BF185" s="13">
        <f t="shared" si="327"/>
        <v>1.0994171768047844E-5</v>
      </c>
      <c r="BG185" s="13">
        <f t="shared" si="328"/>
        <v>2.8531911695819003E-6</v>
      </c>
      <c r="BH185" s="13">
        <f t="shared" si="329"/>
        <v>5.5534195903501079E-7</v>
      </c>
      <c r="BI185" s="13">
        <f t="shared" si="330"/>
        <v>8.6472913487962762E-8</v>
      </c>
      <c r="BJ185" s="14">
        <f t="shared" si="331"/>
        <v>0.33884225558357556</v>
      </c>
      <c r="BK185" s="14">
        <f t="shared" si="332"/>
        <v>0.37073122061417102</v>
      </c>
      <c r="BL185" s="14">
        <f t="shared" si="333"/>
        <v>0.27756676173251937</v>
      </c>
      <c r="BM185" s="14">
        <f t="shared" si="334"/>
        <v>0.184894113338751</v>
      </c>
      <c r="BN185" s="14">
        <f t="shared" si="335"/>
        <v>0.81507980834709448</v>
      </c>
    </row>
    <row r="186" spans="1:66" x14ac:dyDescent="0.25">
      <c r="A186" t="s">
        <v>213</v>
      </c>
      <c r="B186" t="s">
        <v>314</v>
      </c>
      <c r="C186" t="s">
        <v>219</v>
      </c>
      <c r="D186" s="11">
        <v>44201</v>
      </c>
      <c r="E186" s="10">
        <f>VLOOKUP(A186,home!$A$2:$E$405,3,FALSE)</f>
        <v>1.2638888888888899</v>
      </c>
      <c r="F186" s="10">
        <f>VLOOKUP(B186,home!$B$2:$E$405,3,FALSE)</f>
        <v>0.84</v>
      </c>
      <c r="G186" s="10">
        <f>VLOOKUP(C186,away!$B$2:$E$405,4,FALSE)</f>
        <v>1.19</v>
      </c>
      <c r="H186" s="10">
        <f>VLOOKUP(A186,away!$A$2:$E$405,3,FALSE)</f>
        <v>1.1527777777777799</v>
      </c>
      <c r="I186" s="10">
        <f>VLOOKUP(C186,away!$B$2:$E$405,3,FALSE)</f>
        <v>0.48</v>
      </c>
      <c r="J186" s="10">
        <f>VLOOKUP(B186,home!$B$2:$E$405,4,FALSE)</f>
        <v>1.4</v>
      </c>
      <c r="K186" s="12">
        <f t="shared" si="280"/>
        <v>1.2633833333333342</v>
      </c>
      <c r="L186" s="12">
        <f t="shared" si="281"/>
        <v>0.77466666666666806</v>
      </c>
      <c r="M186" s="13">
        <f t="shared" si="282"/>
        <v>0.13028251424249457</v>
      </c>
      <c r="N186" s="13">
        <f t="shared" si="283"/>
        <v>0.1645967571187304</v>
      </c>
      <c r="O186" s="13">
        <f t="shared" si="284"/>
        <v>0.10092552103318599</v>
      </c>
      <c r="P186" s="13">
        <f t="shared" si="285"/>
        <v>0.12750762118131004</v>
      </c>
      <c r="Q186" s="13">
        <f t="shared" si="286"/>
        <v>0.10397439983225944</v>
      </c>
      <c r="R186" s="13">
        <f t="shared" si="287"/>
        <v>3.9091818480187439E-2</v>
      </c>
      <c r="S186" s="13">
        <f t="shared" si="288"/>
        <v>3.1197957672691068E-2</v>
      </c>
      <c r="T186" s="13">
        <f t="shared" si="289"/>
        <v>8.0545501736723799E-2</v>
      </c>
      <c r="U186" s="13">
        <f t="shared" si="290"/>
        <v>4.9387951937560841E-2</v>
      </c>
      <c r="V186" s="13">
        <f t="shared" si="291"/>
        <v>3.3926078872938449E-3</v>
      </c>
      <c r="W186" s="13">
        <f t="shared" si="292"/>
        <v>4.37865079471376E-2</v>
      </c>
      <c r="X186" s="13">
        <f t="shared" si="293"/>
        <v>3.3919948156382655E-2</v>
      </c>
      <c r="Y186" s="13">
        <f t="shared" si="294"/>
        <v>1.3138326585905569E-2</v>
      </c>
      <c r="Z186" s="13">
        <f t="shared" si="295"/>
        <v>1.0094376238661752E-2</v>
      </c>
      <c r="AA186" s="13">
        <f t="shared" si="296"/>
        <v>1.2753066700321291E-2</v>
      </c>
      <c r="AB186" s="13">
        <f t="shared" si="297"/>
        <v>8.0560059590371307E-3</v>
      </c>
      <c r="AC186" s="13">
        <f t="shared" si="298"/>
        <v>2.0752178631998792E-4</v>
      </c>
      <c r="AD186" s="13">
        <f t="shared" si="299"/>
        <v>1.3829786091320302E-2</v>
      </c>
      <c r="AE186" s="13">
        <f t="shared" si="300"/>
        <v>1.0713474292076147E-2</v>
      </c>
      <c r="AF186" s="13">
        <f t="shared" si="301"/>
        <v>4.1496857091308341E-3</v>
      </c>
      <c r="AG186" s="13">
        <f t="shared" si="302"/>
        <v>1.0715410653355641E-3</v>
      </c>
      <c r="AH186" s="13">
        <f t="shared" si="303"/>
        <v>1.9549441982208292E-3</v>
      </c>
      <c r="AI186" s="13">
        <f t="shared" si="304"/>
        <v>2.4698439176288937E-3</v>
      </c>
      <c r="AJ186" s="13">
        <f t="shared" si="305"/>
        <v>1.5601798207335268E-3</v>
      </c>
      <c r="AK186" s="13">
        <f t="shared" si="306"/>
        <v>6.5703506083924232E-4</v>
      </c>
      <c r="AL186" s="13">
        <f t="shared" si="307"/>
        <v>8.1240708227987403E-6</v>
      </c>
      <c r="AM186" s="13">
        <f t="shared" si="308"/>
        <v>3.4944642502678434E-3</v>
      </c>
      <c r="AN186" s="13">
        <f t="shared" si="309"/>
        <v>2.7070449725408278E-3</v>
      </c>
      <c r="AO186" s="13">
        <f t="shared" si="310"/>
        <v>1.0485287526974824E-3</v>
      </c>
      <c r="AP186" s="13">
        <f t="shared" si="311"/>
        <v>2.7075342458543928E-4</v>
      </c>
      <c r="AQ186" s="13">
        <f t="shared" si="312"/>
        <v>5.2435913228046829E-5</v>
      </c>
      <c r="AR186" s="13">
        <f t="shared" si="313"/>
        <v>3.0288602111101451E-4</v>
      </c>
      <c r="AS186" s="13">
        <f t="shared" si="314"/>
        <v>3.8266115097130416E-4</v>
      </c>
      <c r="AT186" s="13">
        <f t="shared" si="315"/>
        <v>2.4172386022564829E-4</v>
      </c>
      <c r="AU186" s="13">
        <f t="shared" si="316"/>
        <v>1.0179663209269351E-4</v>
      </c>
      <c r="AV186" s="13">
        <f t="shared" si="317"/>
        <v>3.2152042093843534E-5</v>
      </c>
      <c r="AW186" s="13">
        <f t="shared" si="318"/>
        <v>2.2086210770205947E-7</v>
      </c>
      <c r="AX186" s="13">
        <f t="shared" si="319"/>
        <v>7.3580798211959225E-4</v>
      </c>
      <c r="AY186" s="13">
        <f t="shared" si="320"/>
        <v>5.7000591681531188E-4</v>
      </c>
      <c r="AZ186" s="13">
        <f t="shared" si="321"/>
        <v>2.2078229177979782E-4</v>
      </c>
      <c r="BA186" s="13">
        <f t="shared" si="322"/>
        <v>5.7010894010694574E-5</v>
      </c>
      <c r="BB186" s="13">
        <f t="shared" si="323"/>
        <v>1.1041109806737867E-5</v>
      </c>
      <c r="BC186" s="13">
        <f t="shared" si="324"/>
        <v>1.7106359460572572E-6</v>
      </c>
      <c r="BD186" s="13">
        <f t="shared" si="325"/>
        <v>3.9105950725666588E-5</v>
      </c>
      <c r="BE186" s="13">
        <f t="shared" si="326"/>
        <v>4.9405806380961772E-5</v>
      </c>
      <c r="BF186" s="13">
        <f t="shared" si="327"/>
        <v>3.1209236175800405E-5</v>
      </c>
      <c r="BG186" s="13">
        <f t="shared" si="328"/>
        <v>1.3143076276856667E-5</v>
      </c>
      <c r="BH186" s="13">
        <f t="shared" si="329"/>
        <v>4.1511858792273592E-6</v>
      </c>
      <c r="BI186" s="13">
        <f t="shared" si="330"/>
        <v>1.0489078106769053E-6</v>
      </c>
      <c r="BJ186" s="14">
        <f t="shared" si="331"/>
        <v>0.4788955146788002</v>
      </c>
      <c r="BK186" s="14">
        <f t="shared" si="332"/>
        <v>0.29316635275774761</v>
      </c>
      <c r="BL186" s="14">
        <f t="shared" si="333"/>
        <v>0.21805565097745888</v>
      </c>
      <c r="BM186" s="14">
        <f t="shared" si="334"/>
        <v>0.33326347770979287</v>
      </c>
      <c r="BN186" s="14">
        <f t="shared" si="335"/>
        <v>0.66637863188816782</v>
      </c>
    </row>
    <row r="187" spans="1:66" x14ac:dyDescent="0.25">
      <c r="A187" t="s">
        <v>213</v>
      </c>
      <c r="B187" t="s">
        <v>223</v>
      </c>
      <c r="C187" t="s">
        <v>216</v>
      </c>
      <c r="D187" s="11">
        <v>44201</v>
      </c>
      <c r="E187" s="10">
        <f>VLOOKUP(A187,home!$A$2:$E$405,3,FALSE)</f>
        <v>1.2638888888888899</v>
      </c>
      <c r="F187" s="10">
        <f>VLOOKUP(B187,home!$B$2:$E$405,3,FALSE)</f>
        <v>0.66</v>
      </c>
      <c r="G187" s="10">
        <f>VLOOKUP(C187,away!$B$2:$E$405,4,FALSE)</f>
        <v>1.58</v>
      </c>
      <c r="H187" s="10">
        <f>VLOOKUP(A187,away!$A$2:$E$405,3,FALSE)</f>
        <v>1.1527777777777799</v>
      </c>
      <c r="I187" s="10">
        <f>VLOOKUP(C187,away!$B$2:$E$405,3,FALSE)</f>
        <v>0.88</v>
      </c>
      <c r="J187" s="10">
        <f>VLOOKUP(B187,home!$B$2:$E$405,4,FALSE)</f>
        <v>1.1100000000000001</v>
      </c>
      <c r="K187" s="12">
        <f t="shared" si="280"/>
        <v>1.3179833333333346</v>
      </c>
      <c r="L187" s="12">
        <f t="shared" si="281"/>
        <v>1.1260333333333354</v>
      </c>
      <c r="M187" s="13">
        <f t="shared" si="282"/>
        <v>8.6811457544475043E-2</v>
      </c>
      <c r="N187" s="13">
        <f t="shared" si="283"/>
        <v>0.11441605418599247</v>
      </c>
      <c r="O187" s="13">
        <f t="shared" si="284"/>
        <v>9.7752594910330573E-2</v>
      </c>
      <c r="P187" s="13">
        <f t="shared" si="285"/>
        <v>0.12883629088190063</v>
      </c>
      <c r="Q187" s="13">
        <f t="shared" si="286"/>
        <v>7.5399226241450915E-2</v>
      </c>
      <c r="R187" s="13">
        <f t="shared" si="287"/>
        <v>5.5036340144431393E-2</v>
      </c>
      <c r="S187" s="13">
        <f t="shared" si="288"/>
        <v>4.7801264711233152E-2</v>
      </c>
      <c r="T187" s="13">
        <f t="shared" si="289"/>
        <v>8.4902042055415267E-2</v>
      </c>
      <c r="U187" s="13">
        <f t="shared" si="290"/>
        <v>7.2536979038024904E-2</v>
      </c>
      <c r="V187" s="13">
        <f t="shared" si="291"/>
        <v>7.8823922543788307E-3</v>
      </c>
      <c r="W187" s="13">
        <f t="shared" si="292"/>
        <v>3.3124974510820561E-2</v>
      </c>
      <c r="X187" s="13">
        <f t="shared" si="293"/>
        <v>3.7299825465001046E-2</v>
      </c>
      <c r="Y187" s="13">
        <f t="shared" si="294"/>
        <v>2.1000423400553383E-2</v>
      </c>
      <c r="Z187" s="13">
        <f t="shared" si="295"/>
        <v>2.0657584515767102E-2</v>
      </c>
      <c r="AA187" s="13">
        <f t="shared" si="296"/>
        <v>2.7226352098705803E-2</v>
      </c>
      <c r="AB187" s="13">
        <f t="shared" si="297"/>
        <v>1.7941939146779655E-2</v>
      </c>
      <c r="AC187" s="13">
        <f t="shared" si="298"/>
        <v>7.3113777983317642E-4</v>
      </c>
      <c r="AD187" s="13">
        <f t="shared" si="299"/>
        <v>1.0914541080588263E-2</v>
      </c>
      <c r="AE187" s="13">
        <f t="shared" si="300"/>
        <v>1.2290137074778428E-2</v>
      </c>
      <c r="AF187" s="13">
        <f t="shared" si="301"/>
        <v>6.9195520087181822E-3</v>
      </c>
      <c r="AG187" s="13">
        <f t="shared" si="302"/>
        <v>2.597215404516769E-3</v>
      </c>
      <c r="AH187" s="13">
        <f t="shared" si="303"/>
        <v>5.8152821877260844E-3</v>
      </c>
      <c r="AI187" s="13">
        <f t="shared" si="304"/>
        <v>7.6644450020531907E-3</v>
      </c>
      <c r="AJ187" s="13">
        <f t="shared" si="305"/>
        <v>5.0508053859780414E-3</v>
      </c>
      <c r="AK187" s="13">
        <f t="shared" si="306"/>
        <v>2.2189591062097658E-3</v>
      </c>
      <c r="AL187" s="13">
        <f t="shared" si="307"/>
        <v>4.3403063301442827E-5</v>
      </c>
      <c r="AM187" s="13">
        <f t="shared" si="308"/>
        <v>2.8770366470394671E-3</v>
      </c>
      <c r="AN187" s="13">
        <f t="shared" si="309"/>
        <v>3.2396391657880138E-3</v>
      </c>
      <c r="AO187" s="13">
        <f t="shared" si="310"/>
        <v>1.8239708443247521E-3</v>
      </c>
      <c r="AP187" s="13">
        <f t="shared" si="311"/>
        <v>6.8461732324593923E-4</v>
      </c>
      <c r="AQ187" s="13">
        <f t="shared" si="312"/>
        <v>1.9272548163809273E-4</v>
      </c>
      <c r="AR187" s="13">
        <f t="shared" si="313"/>
        <v>1.3096403172238352E-3</v>
      </c>
      <c r="AS187" s="13">
        <f t="shared" si="314"/>
        <v>1.7260841107623961E-3</v>
      </c>
      <c r="AT187" s="13">
        <f t="shared" si="315"/>
        <v>1.1374750449581639E-3</v>
      </c>
      <c r="AU187" s="13">
        <f t="shared" si="316"/>
        <v>4.9972438377914844E-4</v>
      </c>
      <c r="AV187" s="13">
        <f t="shared" si="317"/>
        <v>1.6465710227029726E-4</v>
      </c>
      <c r="AW187" s="13">
        <f t="shared" si="318"/>
        <v>1.7892830453877587E-6</v>
      </c>
      <c r="AX187" s="13">
        <f t="shared" si="319"/>
        <v>6.3198105836453878E-4</v>
      </c>
      <c r="AY187" s="13">
        <f t="shared" si="320"/>
        <v>7.1163173775375078E-4</v>
      </c>
      <c r="AZ187" s="13">
        <f t="shared" si="321"/>
        <v>4.0066052888432506E-4</v>
      </c>
      <c r="BA187" s="13">
        <f t="shared" si="322"/>
        <v>1.5038570362490447E-4</v>
      </c>
      <c r="BB187" s="13">
        <f t="shared" si="323"/>
        <v>4.2334828784607585E-5</v>
      </c>
      <c r="BC187" s="13">
        <f t="shared" si="324"/>
        <v>9.5340856744855458E-6</v>
      </c>
      <c r="BD187" s="13">
        <f t="shared" si="325"/>
        <v>2.457831086452135E-4</v>
      </c>
      <c r="BE187" s="13">
        <f t="shared" si="326"/>
        <v>3.239380408092476E-4</v>
      </c>
      <c r="BF187" s="13">
        <f t="shared" si="327"/>
        <v>2.1347246940962099E-4</v>
      </c>
      <c r="BG187" s="13">
        <f t="shared" si="328"/>
        <v>9.3784385602463502E-5</v>
      </c>
      <c r="BH187" s="13">
        <f t="shared" si="329"/>
        <v>3.0901564287738431E-5</v>
      </c>
      <c r="BI187" s="13">
        <f t="shared" si="330"/>
        <v>8.1455493410335649E-6</v>
      </c>
      <c r="BJ187" s="14">
        <f t="shared" si="331"/>
        <v>0.40962850883295815</v>
      </c>
      <c r="BK187" s="14">
        <f t="shared" si="332"/>
        <v>0.27281757797287598</v>
      </c>
      <c r="BL187" s="14">
        <f t="shared" si="333"/>
        <v>0.29699730309732864</v>
      </c>
      <c r="BM187" s="14">
        <f t="shared" si="334"/>
        <v>0.44113916805564063</v>
      </c>
      <c r="BN187" s="14">
        <f t="shared" si="335"/>
        <v>0.55825196390858101</v>
      </c>
    </row>
    <row r="188" spans="1:66" x14ac:dyDescent="0.25">
      <c r="A188" t="s">
        <v>340</v>
      </c>
      <c r="B188" t="s">
        <v>377</v>
      </c>
      <c r="C188" t="s">
        <v>341</v>
      </c>
      <c r="D188" s="11">
        <v>44201</v>
      </c>
      <c r="E188" s="10">
        <f>VLOOKUP(A188,home!$A$2:$E$405,3,FALSE)</f>
        <v>1.3441176470588201</v>
      </c>
      <c r="F188" s="10">
        <f>VLOOKUP(B188,home!$B$2:$E$405,3,FALSE)</f>
        <v>0.48</v>
      </c>
      <c r="G188" s="10">
        <f>VLOOKUP(C188,away!$B$2:$E$405,4,FALSE)</f>
        <v>1.36</v>
      </c>
      <c r="H188" s="10">
        <f>VLOOKUP(A188,away!$A$2:$E$405,3,FALSE)</f>
        <v>1.1264705882352899</v>
      </c>
      <c r="I188" s="10">
        <f>VLOOKUP(C188,away!$B$2:$E$405,3,FALSE)</f>
        <v>0.56999999999999995</v>
      </c>
      <c r="J188" s="10">
        <f>VLOOKUP(B188,home!$B$2:$E$405,4,FALSE)</f>
        <v>0.99</v>
      </c>
      <c r="K188" s="12">
        <f t="shared" si="280"/>
        <v>0.87743999999999778</v>
      </c>
      <c r="L188" s="12">
        <f t="shared" si="281"/>
        <v>0.63566735294117405</v>
      </c>
      <c r="M188" s="13">
        <f t="shared" si="282"/>
        <v>0.22022459809967518</v>
      </c>
      <c r="N188" s="13">
        <f t="shared" si="283"/>
        <v>0.19323387135657852</v>
      </c>
      <c r="O188" s="13">
        <f t="shared" si="284"/>
        <v>0.13998958732655442</v>
      </c>
      <c r="P188" s="13">
        <f t="shared" si="285"/>
        <v>0.12283246350381159</v>
      </c>
      <c r="Q188" s="13">
        <f t="shared" si="286"/>
        <v>8.4775564041557894E-2</v>
      </c>
      <c r="R188" s="13">
        <f t="shared" si="287"/>
        <v>4.4493405207599077E-2</v>
      </c>
      <c r="S188" s="13">
        <f t="shared" si="288"/>
        <v>1.712775754912078E-2</v>
      </c>
      <c r="T188" s="13">
        <f t="shared" si="289"/>
        <v>5.3889058388392079E-2</v>
      </c>
      <c r="U188" s="13">
        <f t="shared" si="290"/>
        <v>3.904029346535564E-2</v>
      </c>
      <c r="V188" s="13">
        <f t="shared" si="291"/>
        <v>1.0614641558404226E-3</v>
      </c>
      <c r="W188" s="13">
        <f t="shared" si="292"/>
        <v>2.4795156970874793E-2</v>
      </c>
      <c r="X188" s="13">
        <f t="shared" si="293"/>
        <v>1.5761471797436876E-2</v>
      </c>
      <c r="Y188" s="13">
        <f t="shared" si="294"/>
        <v>5.0095265279668337E-3</v>
      </c>
      <c r="Z188" s="13">
        <f t="shared" si="295"/>
        <v>9.4276683705511871E-3</v>
      </c>
      <c r="AA188" s="13">
        <f t="shared" si="296"/>
        <v>8.2722133350564137E-3</v>
      </c>
      <c r="AB188" s="13">
        <f t="shared" si="297"/>
        <v>3.6291854343559397E-3</v>
      </c>
      <c r="AC188" s="13">
        <f t="shared" si="298"/>
        <v>3.7002637962546352E-5</v>
      </c>
      <c r="AD188" s="13">
        <f t="shared" si="299"/>
        <v>5.4390656331310796E-3</v>
      </c>
      <c r="AE188" s="13">
        <f t="shared" si="300"/>
        <v>3.4574364534857437E-3</v>
      </c>
      <c r="AF188" s="13">
        <f t="shared" si="301"/>
        <v>1.0988897391748015E-3</v>
      </c>
      <c r="AG188" s="13">
        <f t="shared" si="302"/>
        <v>2.3284277722515449E-4</v>
      </c>
      <c r="AH188" s="13">
        <f t="shared" si="303"/>
        <v>1.4982152493788758E-3</v>
      </c>
      <c r="AI188" s="13">
        <f t="shared" si="304"/>
        <v>1.3145939884149976E-3</v>
      </c>
      <c r="AJ188" s="13">
        <f t="shared" si="305"/>
        <v>5.7673867459742613E-4</v>
      </c>
      <c r="AK188" s="13">
        <f t="shared" si="306"/>
        <v>1.6868452754625481E-4</v>
      </c>
      <c r="AL188" s="13">
        <f t="shared" si="307"/>
        <v>8.2554359799936181E-7</v>
      </c>
      <c r="AM188" s="13">
        <f t="shared" si="308"/>
        <v>9.54490749826905E-4</v>
      </c>
      <c r="AN188" s="13">
        <f t="shared" si="309"/>
        <v>6.0673860834930496E-4</v>
      </c>
      <c r="AO188" s="13">
        <f t="shared" si="310"/>
        <v>1.9284196254830717E-4</v>
      </c>
      <c r="AP188" s="13">
        <f t="shared" si="311"/>
        <v>4.0861113289687826E-5</v>
      </c>
      <c r="AQ188" s="13">
        <f t="shared" si="312"/>
        <v>6.4935189307713205E-6</v>
      </c>
      <c r="AR188" s="13">
        <f t="shared" si="313"/>
        <v>1.9047330434175422E-4</v>
      </c>
      <c r="AS188" s="13">
        <f t="shared" si="314"/>
        <v>1.6712889616162842E-4</v>
      </c>
      <c r="AT188" s="13">
        <f t="shared" si="315"/>
        <v>7.3322789324029424E-5</v>
      </c>
      <c r="AU188" s="13">
        <f t="shared" si="316"/>
        <v>2.1445449421492072E-5</v>
      </c>
      <c r="AV188" s="13">
        <f t="shared" si="317"/>
        <v>4.704273785098488E-6</v>
      </c>
      <c r="AW188" s="13">
        <f t="shared" si="318"/>
        <v>1.2790421277373218E-8</v>
      </c>
      <c r="AX188" s="13">
        <f t="shared" si="319"/>
        <v>1.3958472725468616E-4</v>
      </c>
      <c r="AY188" s="13">
        <f t="shared" si="320"/>
        <v>8.87294540850021E-5</v>
      </c>
      <c r="AZ188" s="13">
        <f t="shared" si="321"/>
        <v>2.8201208603064357E-5</v>
      </c>
      <c r="BA188" s="13">
        <f t="shared" si="322"/>
        <v>5.9755292074839298E-6</v>
      </c>
      <c r="BB188" s="13">
        <f t="shared" si="323"/>
        <v>9.4961220843599508E-7</v>
      </c>
      <c r="BC188" s="13">
        <f t="shared" si="324"/>
        <v>1.207274957714263E-7</v>
      </c>
      <c r="BD188" s="13">
        <f t="shared" si="325"/>
        <v>2.0179610196146914E-5</v>
      </c>
      <c r="BE188" s="13">
        <f t="shared" si="326"/>
        <v>1.7706397170507104E-5</v>
      </c>
      <c r="BF188" s="13">
        <f t="shared" si="327"/>
        <v>7.7681505666448564E-6</v>
      </c>
      <c r="BG188" s="13">
        <f t="shared" si="328"/>
        <v>2.2720286777322822E-6</v>
      </c>
      <c r="BH188" s="13">
        <f t="shared" si="329"/>
        <v>4.9839221074735197E-7</v>
      </c>
      <c r="BI188" s="13">
        <f t="shared" si="330"/>
        <v>8.7461852279631131E-8</v>
      </c>
      <c r="BJ188" s="14">
        <f t="shared" si="331"/>
        <v>0.3897578708976232</v>
      </c>
      <c r="BK188" s="14">
        <f t="shared" si="332"/>
        <v>0.36137284094409344</v>
      </c>
      <c r="BL188" s="14">
        <f t="shared" si="333"/>
        <v>0.2394885039625671</v>
      </c>
      <c r="BM188" s="14">
        <f t="shared" si="334"/>
        <v>0.1944086779753946</v>
      </c>
      <c r="BN188" s="14">
        <f t="shared" si="335"/>
        <v>0.80554948953577676</v>
      </c>
    </row>
    <row r="189" spans="1:66" s="10" customFormat="1" x14ac:dyDescent="0.25">
      <c r="A189" t="s">
        <v>340</v>
      </c>
      <c r="B189" t="s">
        <v>378</v>
      </c>
      <c r="C189" t="s">
        <v>353</v>
      </c>
      <c r="D189" s="11">
        <v>44201</v>
      </c>
      <c r="E189" s="10">
        <f>VLOOKUP(A189,home!$A$2:$E$405,3,FALSE)</f>
        <v>1.3441176470588201</v>
      </c>
      <c r="F189" s="10">
        <f>VLOOKUP(B189,home!$B$2:$E$405,3,FALSE)</f>
        <v>0.7</v>
      </c>
      <c r="G189" s="10">
        <f>VLOOKUP(C189,away!$B$2:$E$405,4,FALSE)</f>
        <v>0.56999999999999995</v>
      </c>
      <c r="H189" s="10">
        <f>VLOOKUP(A189,away!$A$2:$E$405,3,FALSE)</f>
        <v>1.1264705882352899</v>
      </c>
      <c r="I189" s="10">
        <f>VLOOKUP(C189,away!$B$2:$E$405,3,FALSE)</f>
        <v>1.05</v>
      </c>
      <c r="J189" s="10">
        <f>VLOOKUP(B189,home!$B$2:$E$405,4,FALSE)</f>
        <v>1.1000000000000001</v>
      </c>
      <c r="K189" s="12">
        <f t="shared" si="280"/>
        <v>0.53630294117646915</v>
      </c>
      <c r="L189" s="12">
        <f t="shared" si="281"/>
        <v>1.3010735294117599</v>
      </c>
      <c r="M189" s="13">
        <f t="shared" si="282"/>
        <v>0.15923463533645524</v>
      </c>
      <c r="N189" s="13">
        <f t="shared" si="283"/>
        <v>8.539800326810347E-2</v>
      </c>
      <c r="O189" s="13">
        <f t="shared" si="284"/>
        <v>0.20717596900179636</v>
      </c>
      <c r="P189" s="13">
        <f t="shared" si="285"/>
        <v>0.11110908151674839</v>
      </c>
      <c r="Q189" s="13">
        <f t="shared" si="286"/>
        <v>2.2899600161640804E-2</v>
      </c>
      <c r="R189" s="13">
        <f t="shared" si="287"/>
        <v>0.13477558459923433</v>
      </c>
      <c r="S189" s="13">
        <f t="shared" si="288"/>
        <v>1.9382133744663275E-2</v>
      </c>
      <c r="T189" s="13">
        <f t="shared" si="289"/>
        <v>2.9794063604424107E-2</v>
      </c>
      <c r="U189" s="13">
        <f t="shared" si="290"/>
        <v>7.2280542419347407E-2</v>
      </c>
      <c r="V189" s="13">
        <f t="shared" si="291"/>
        <v>1.5026958827518905E-3</v>
      </c>
      <c r="W189" s="13">
        <f t="shared" si="292"/>
        <v>4.0937076394843702E-3</v>
      </c>
      <c r="X189" s="13">
        <f t="shared" si="293"/>
        <v>5.326214646883814E-3</v>
      </c>
      <c r="Y189" s="13">
        <f t="shared" si="294"/>
        <v>3.464898444512868E-3</v>
      </c>
      <c r="Z189" s="13">
        <f t="shared" si="295"/>
        <v>5.8450981844352982E-2</v>
      </c>
      <c r="AA189" s="13">
        <f t="shared" si="296"/>
        <v>3.1347433477778901E-2</v>
      </c>
      <c r="AB189" s="13">
        <f t="shared" si="297"/>
        <v>8.405860386233267E-3</v>
      </c>
      <c r="AC189" s="13">
        <f t="shared" si="298"/>
        <v>6.553346535553366E-5</v>
      </c>
      <c r="AD189" s="13">
        <f t="shared" si="299"/>
        <v>5.4886686184301206E-4</v>
      </c>
      <c r="AE189" s="13">
        <f t="shared" si="300"/>
        <v>7.1411614511524446E-4</v>
      </c>
      <c r="AF189" s="13">
        <f t="shared" si="301"/>
        <v>4.6455880666750602E-4</v>
      </c>
      <c r="AG189" s="13">
        <f t="shared" si="302"/>
        <v>2.0147505540340238E-4</v>
      </c>
      <c r="AH189" s="13">
        <f t="shared" si="303"/>
        <v>1.9012256311453764E-2</v>
      </c>
      <c r="AI189" s="13">
        <f t="shared" si="304"/>
        <v>1.0196328978233542E-2</v>
      </c>
      <c r="AJ189" s="13">
        <f t="shared" si="305"/>
        <v>2.734160610114755E-3</v>
      </c>
      <c r="AK189" s="13">
        <f t="shared" si="306"/>
        <v>4.8877945895113074E-4</v>
      </c>
      <c r="AL189" s="13">
        <f t="shared" si="307"/>
        <v>1.829090292794109E-6</v>
      </c>
      <c r="AM189" s="13">
        <f t="shared" si="308"/>
        <v>5.887178246414125E-5</v>
      </c>
      <c r="AN189" s="13">
        <f t="shared" si="309"/>
        <v>7.6596517793381613E-5</v>
      </c>
      <c r="AO189" s="13">
        <f t="shared" si="310"/>
        <v>4.9828850873042859E-5</v>
      </c>
      <c r="AP189" s="13">
        <f t="shared" si="311"/>
        <v>2.1610332957307363E-5</v>
      </c>
      <c r="AQ189" s="13">
        <f t="shared" si="312"/>
        <v>7.0291580431317932E-6</v>
      </c>
      <c r="AR189" s="13">
        <f t="shared" si="313"/>
        <v>4.947268684244833E-3</v>
      </c>
      <c r="AS189" s="13">
        <f t="shared" si="314"/>
        <v>2.6532347461507445E-3</v>
      </c>
      <c r="AT189" s="13">
        <f t="shared" si="315"/>
        <v>7.1146879899612321E-4</v>
      </c>
      <c r="AU189" s="13">
        <f t="shared" si="316"/>
        <v>1.2718760315230367E-4</v>
      </c>
      <c r="AV189" s="13">
        <f t="shared" si="317"/>
        <v>1.7052771412941502E-5</v>
      </c>
      <c r="AW189" s="13">
        <f t="shared" si="318"/>
        <v>3.545232027046498E-8</v>
      </c>
      <c r="AX189" s="13">
        <f t="shared" si="319"/>
        <v>5.2621850146367022E-6</v>
      </c>
      <c r="AY189" s="13">
        <f t="shared" si="320"/>
        <v>6.8464896294110473E-6</v>
      </c>
      <c r="AZ189" s="13">
        <f t="shared" si="321"/>
        <v>4.4538932131094236E-6</v>
      </c>
      <c r="BA189" s="13">
        <f t="shared" si="322"/>
        <v>1.931614187467786E-6</v>
      </c>
      <c r="BB189" s="13">
        <f t="shared" si="323"/>
        <v>6.2829302208763548E-7</v>
      </c>
      <c r="BC189" s="13">
        <f t="shared" si="324"/>
        <v>1.6349108395046819E-7</v>
      </c>
      <c r="BD189" s="13">
        <f t="shared" si="325"/>
        <v>1.072793387993116E-3</v>
      </c>
      <c r="BE189" s="13">
        <f t="shared" si="326"/>
        <v>5.7534224925537703E-4</v>
      </c>
      <c r="BF189" s="13">
        <f t="shared" si="327"/>
        <v>1.5427887022937195E-4</v>
      </c>
      <c r="BG189" s="13">
        <f t="shared" si="328"/>
        <v>2.7580070621798323E-5</v>
      </c>
      <c r="BH189" s="13">
        <f t="shared" si="329"/>
        <v>3.6978182480812924E-6</v>
      </c>
      <c r="BI189" s="13">
        <f t="shared" si="330"/>
        <v>3.9663016047640328E-7</v>
      </c>
      <c r="BJ189" s="14">
        <f t="shared" si="331"/>
        <v>0.15313872724236027</v>
      </c>
      <c r="BK189" s="14">
        <f t="shared" si="332"/>
        <v>0.29130275552589652</v>
      </c>
      <c r="BL189" s="14">
        <f t="shared" si="333"/>
        <v>0.49670721687360869</v>
      </c>
      <c r="BM189" s="14">
        <f t="shared" si="334"/>
        <v>0.27899999656493091</v>
      </c>
      <c r="BN189" s="14">
        <f t="shared" si="335"/>
        <v>0.72059287388397864</v>
      </c>
    </row>
    <row r="190" spans="1:66" x14ac:dyDescent="0.25">
      <c r="A190" t="s">
        <v>340</v>
      </c>
      <c r="B190" t="s">
        <v>390</v>
      </c>
      <c r="C190" t="s">
        <v>418</v>
      </c>
      <c r="D190" s="11">
        <v>44201</v>
      </c>
      <c r="E190" s="10">
        <f>VLOOKUP(A190,home!$A$2:$E$405,3,FALSE)</f>
        <v>1.3441176470588201</v>
      </c>
      <c r="F190" s="10">
        <f>VLOOKUP(B190,home!$B$2:$E$405,3,FALSE)</f>
        <v>0.7</v>
      </c>
      <c r="G190" s="10">
        <f>VLOOKUP(C190,away!$B$2:$E$405,4,FALSE)</f>
        <v>0.66</v>
      </c>
      <c r="H190" s="10">
        <f>VLOOKUP(A190,away!$A$2:$E$405,3,FALSE)</f>
        <v>1.1264705882352899</v>
      </c>
      <c r="I190" s="10">
        <f>VLOOKUP(C190,away!$B$2:$E$405,3,FALSE)</f>
        <v>1.01</v>
      </c>
      <c r="J190" s="10">
        <f>VLOOKUP(B190,home!$B$2:$E$405,4,FALSE)</f>
        <v>1.1000000000000001</v>
      </c>
      <c r="K190" s="12">
        <f t="shared" si="280"/>
        <v>0.62098235294117488</v>
      </c>
      <c r="L190" s="12">
        <f t="shared" si="281"/>
        <v>1.2515088235294072</v>
      </c>
      <c r="M190" s="13">
        <f t="shared" si="282"/>
        <v>0.15374019042103204</v>
      </c>
      <c r="N190" s="13">
        <f t="shared" si="283"/>
        <v>9.5469945189276734E-2</v>
      </c>
      <c r="O190" s="13">
        <f t="shared" si="284"/>
        <v>0.19240720484301282</v>
      </c>
      <c r="P190" s="13">
        <f t="shared" si="285"/>
        <v>0.11948147878624869</v>
      </c>
      <c r="Q190" s="13">
        <f t="shared" si="286"/>
        <v>2.964257559940103E-2</v>
      </c>
      <c r="R190" s="13">
        <f t="shared" si="287"/>
        <v>0.12039965728583032</v>
      </c>
      <c r="S190" s="13">
        <f t="shared" si="288"/>
        <v>2.3214202697832476E-2</v>
      </c>
      <c r="T190" s="13">
        <f t="shared" si="289"/>
        <v>3.7097944914787892E-2</v>
      </c>
      <c r="U190" s="13">
        <f t="shared" si="290"/>
        <v>7.4766062474665967E-2</v>
      </c>
      <c r="V190" s="13">
        <f t="shared" si="291"/>
        <v>2.0045848197857551E-3</v>
      </c>
      <c r="W190" s="13">
        <f t="shared" si="292"/>
        <v>6.1358387809842376E-3</v>
      </c>
      <c r="X190" s="13">
        <f t="shared" si="293"/>
        <v>7.6790563741556944E-3</v>
      </c>
      <c r="Y190" s="13">
        <f t="shared" si="294"/>
        <v>4.8052034043177946E-3</v>
      </c>
      <c r="Z190" s="13">
        <f t="shared" si="295"/>
        <v>5.0227077814377775E-2</v>
      </c>
      <c r="AA190" s="13">
        <f t="shared" si="296"/>
        <v>3.1190128962531791E-2</v>
      </c>
      <c r="AB190" s="13">
        <f t="shared" si="297"/>
        <v>9.6842598358458376E-3</v>
      </c>
      <c r="AC190" s="13">
        <f t="shared" si="298"/>
        <v>9.7368309306656073E-5</v>
      </c>
      <c r="AD190" s="13">
        <f t="shared" si="299"/>
        <v>9.5256190087082541E-4</v>
      </c>
      <c r="AE190" s="13">
        <f t="shared" si="300"/>
        <v>1.1921396238977824E-3</v>
      </c>
      <c r="AF190" s="13">
        <f t="shared" si="301"/>
        <v>7.459866290935518E-4</v>
      </c>
      <c r="AG190" s="13">
        <f t="shared" si="302"/>
        <v>3.1120294951517981E-4</v>
      </c>
      <c r="AH190" s="13">
        <f t="shared" si="303"/>
        <v>1.5714907766197984E-2</v>
      </c>
      <c r="AI190" s="13">
        <f t="shared" si="304"/>
        <v>9.7586804009071656E-3</v>
      </c>
      <c r="AJ190" s="13">
        <f t="shared" si="305"/>
        <v>3.0299841584781298E-3</v>
      </c>
      <c r="AK190" s="13">
        <f t="shared" si="306"/>
        <v>6.2718889736874505E-4</v>
      </c>
      <c r="AL190" s="13">
        <f t="shared" si="307"/>
        <v>3.0268492711024021E-6</v>
      </c>
      <c r="AM190" s="13">
        <f t="shared" si="308"/>
        <v>1.1830482610497673E-4</v>
      </c>
      <c r="AN190" s="13">
        <f t="shared" si="309"/>
        <v>1.480595337364905E-4</v>
      </c>
      <c r="AO190" s="13">
        <f t="shared" si="310"/>
        <v>9.2648906439433913E-5</v>
      </c>
      <c r="AP190" s="13">
        <f t="shared" si="311"/>
        <v>3.8650307966434016E-5</v>
      </c>
      <c r="AQ190" s="13">
        <f t="shared" si="312"/>
        <v>1.2092800363030282E-5</v>
      </c>
      <c r="AR190" s="13">
        <f t="shared" si="313"/>
        <v>3.9334691460695152E-3</v>
      </c>
      <c r="AS190" s="13">
        <f t="shared" si="314"/>
        <v>2.4426149255477613E-3</v>
      </c>
      <c r="AT190" s="13">
        <f t="shared" si="315"/>
        <v>7.5841038189794073E-4</v>
      </c>
      <c r="AU190" s="13">
        <f t="shared" si="316"/>
        <v>1.5698648781533277E-4</v>
      </c>
      <c r="AV190" s="13">
        <f t="shared" si="317"/>
        <v>2.4371459645884103E-5</v>
      </c>
      <c r="AW190" s="13">
        <f t="shared" si="318"/>
        <v>6.5343360911529094E-8</v>
      </c>
      <c r="AX190" s="13">
        <f t="shared" si="319"/>
        <v>1.2244201546494156E-5</v>
      </c>
      <c r="AY190" s="13">
        <f t="shared" si="320"/>
        <v>1.5323726272509847E-5</v>
      </c>
      <c r="AZ190" s="13">
        <f t="shared" si="321"/>
        <v>9.5888893196977346E-6</v>
      </c>
      <c r="BA190" s="13">
        <f t="shared" si="322"/>
        <v>4.0001931971495369E-6</v>
      </c>
      <c r="BB190" s="13">
        <f t="shared" si="323"/>
        <v>1.251569270513739E-6</v>
      </c>
      <c r="BC190" s="13">
        <f t="shared" si="324"/>
        <v>3.1326999706124148E-7</v>
      </c>
      <c r="BD190" s="13">
        <f t="shared" si="325"/>
        <v>8.2046189056444562E-4</v>
      </c>
      <c r="BE190" s="13">
        <f t="shared" si="326"/>
        <v>5.0949235530127414E-4</v>
      </c>
      <c r="BF190" s="13">
        <f t="shared" si="327"/>
        <v>1.5819288080026314E-4</v>
      </c>
      <c r="BG190" s="13">
        <f t="shared" si="328"/>
        <v>3.2744995779296744E-5</v>
      </c>
      <c r="BH190" s="13">
        <f t="shared" si="329"/>
        <v>5.083516131519132E-6</v>
      </c>
      <c r="BI190" s="13">
        <f t="shared" si="330"/>
        <v>6.3135476171303425E-7</v>
      </c>
      <c r="BJ190" s="14">
        <f t="shared" si="331"/>
        <v>0.18448493359051443</v>
      </c>
      <c r="BK190" s="14">
        <f t="shared" si="332"/>
        <v>0.29855617560974929</v>
      </c>
      <c r="BL190" s="14">
        <f t="shared" si="333"/>
        <v>0.46642053401915379</v>
      </c>
      <c r="BM190" s="14">
        <f t="shared" si="334"/>
        <v>0.28853241052608186</v>
      </c>
      <c r="BN190" s="14">
        <f t="shared" si="335"/>
        <v>0.71114105212480161</v>
      </c>
    </row>
    <row r="191" spans="1:66" x14ac:dyDescent="0.25">
      <c r="A191" t="s">
        <v>340</v>
      </c>
      <c r="B191" t="s">
        <v>413</v>
      </c>
      <c r="C191" t="s">
        <v>405</v>
      </c>
      <c r="D191" s="11">
        <v>44201</v>
      </c>
      <c r="E191" s="10">
        <f>VLOOKUP(A191,home!$A$2:$E$405,3,FALSE)</f>
        <v>1.3441176470588201</v>
      </c>
      <c r="F191" s="10">
        <f>VLOOKUP(B191,home!$B$2:$E$405,3,FALSE)</f>
        <v>1.27</v>
      </c>
      <c r="G191" s="10">
        <f>VLOOKUP(C191,away!$B$2:$E$405,4,FALSE)</f>
        <v>0.92</v>
      </c>
      <c r="H191" s="10">
        <f>VLOOKUP(A191,away!$A$2:$E$405,3,FALSE)</f>
        <v>1.1264705882352899</v>
      </c>
      <c r="I191" s="10">
        <f>VLOOKUP(C191,away!$B$2:$E$405,3,FALSE)</f>
        <v>0.56999999999999995</v>
      </c>
      <c r="J191" s="10">
        <f>VLOOKUP(B191,home!$B$2:$E$405,4,FALSE)</f>
        <v>0.52</v>
      </c>
      <c r="K191" s="12">
        <f t="shared" si="280"/>
        <v>1.5704670588235254</v>
      </c>
      <c r="L191" s="12">
        <f t="shared" si="281"/>
        <v>0.33388588235293992</v>
      </c>
      <c r="M191" s="13">
        <f t="shared" si="282"/>
        <v>0.14891897078782465</v>
      </c>
      <c r="N191" s="13">
        <f t="shared" si="283"/>
        <v>0.23387233805618143</v>
      </c>
      <c r="O191" s="13">
        <f t="shared" si="284"/>
        <v>4.9721941960584513E-2</v>
      </c>
      <c r="P191" s="13">
        <f t="shared" si="285"/>
        <v>7.8086671949833195E-2</v>
      </c>
      <c r="Q191" s="13">
        <f t="shared" si="286"/>
        <v>0.18364440144363628</v>
      </c>
      <c r="R191" s="13">
        <f t="shared" si="287"/>
        <v>8.3007272319057124E-3</v>
      </c>
      <c r="S191" s="13">
        <f t="shared" si="288"/>
        <v>1.023631895913457E-2</v>
      </c>
      <c r="T191" s="13">
        <f t="shared" si="289"/>
        <v>6.1316273015186017E-2</v>
      </c>
      <c r="U191" s="13">
        <f t="shared" si="290"/>
        <v>1.3036018681987307E-2</v>
      </c>
      <c r="V191" s="13">
        <f t="shared" si="291"/>
        <v>5.963870271994702E-4</v>
      </c>
      <c r="W191" s="13">
        <f t="shared" si="292"/>
        <v>9.6135827668198101E-2</v>
      </c>
      <c r="X191" s="13">
        <f t="shared" si="293"/>
        <v>3.2098395646726501E-2</v>
      </c>
      <c r="Y191" s="13">
        <f t="shared" si="294"/>
        <v>5.3586005763105208E-3</v>
      </c>
      <c r="Z191" s="13">
        <f t="shared" si="295"/>
        <v>9.2383187866530519E-4</v>
      </c>
      <c r="AA191" s="13">
        <f t="shared" si="296"/>
        <v>1.4508475333349137E-3</v>
      </c>
      <c r="AB191" s="13">
        <f t="shared" si="297"/>
        <v>1.1392541292389244E-3</v>
      </c>
      <c r="AC191" s="13">
        <f t="shared" si="298"/>
        <v>1.9544973812643335E-5</v>
      </c>
      <c r="AD191" s="13">
        <f t="shared" si="299"/>
        <v>3.7744537631410099E-2</v>
      </c>
      <c r="AE191" s="13">
        <f t="shared" si="300"/>
        <v>1.2602368251067106E-2</v>
      </c>
      <c r="AF191" s="13">
        <f t="shared" si="301"/>
        <v>2.1038764216221081E-3</v>
      </c>
      <c r="AG191" s="13">
        <f t="shared" si="302"/>
        <v>2.3415154513161448E-4</v>
      </c>
      <c r="AH191" s="13">
        <f t="shared" si="303"/>
        <v>7.711360548848489E-5</v>
      </c>
      <c r="AI191" s="13">
        <f t="shared" si="304"/>
        <v>1.2110437720677853E-4</v>
      </c>
      <c r="AJ191" s="13">
        <f t="shared" si="305"/>
        <v>9.5095217541292146E-5</v>
      </c>
      <c r="AK191" s="13">
        <f t="shared" si="306"/>
        <v>4.9781302200085475E-5</v>
      </c>
      <c r="AL191" s="13">
        <f t="shared" si="307"/>
        <v>4.0994158106301956E-7</v>
      </c>
      <c r="AM191" s="13">
        <f t="shared" si="308"/>
        <v>1.1855310600130895E-2</v>
      </c>
      <c r="AN191" s="13">
        <f t="shared" si="309"/>
        <v>3.9583208402928661E-3</v>
      </c>
      <c r="AO191" s="13">
        <f t="shared" si="310"/>
        <v>6.6081372319860691E-4</v>
      </c>
      <c r="AP191" s="13">
        <f t="shared" si="311"/>
        <v>7.3545457680366087E-5</v>
      </c>
      <c r="AQ191" s="13">
        <f t="shared" si="312"/>
        <v>6.1389475076649601E-6</v>
      </c>
      <c r="AR191" s="13">
        <f t="shared" si="313"/>
        <v>5.1494288419878607E-6</v>
      </c>
      <c r="AS191" s="13">
        <f t="shared" si="314"/>
        <v>8.0870083680977075E-6</v>
      </c>
      <c r="AT191" s="13">
        <f t="shared" si="315"/>
        <v>6.3501901232638233E-6</v>
      </c>
      <c r="AU191" s="13">
        <f t="shared" si="316"/>
        <v>3.3242548019507796E-6</v>
      </c>
      <c r="AV191" s="13">
        <f t="shared" si="317"/>
        <v>1.3051581653999056E-6</v>
      </c>
      <c r="AW191" s="13">
        <f t="shared" si="318"/>
        <v>5.9709902024265926E-9</v>
      </c>
      <c r="AX191" s="13">
        <f t="shared" si="319"/>
        <v>3.1030624616044862E-3</v>
      </c>
      <c r="AY191" s="13">
        <f t="shared" si="320"/>
        <v>1.0360687479890997E-3</v>
      </c>
      <c r="AZ191" s="13">
        <f t="shared" si="321"/>
        <v>1.7296436405032312E-4</v>
      </c>
      <c r="BA191" s="13">
        <f t="shared" si="322"/>
        <v>1.9250119768852419E-5</v>
      </c>
      <c r="BB191" s="13">
        <f t="shared" si="323"/>
        <v>1.6068358061057657E-6</v>
      </c>
      <c r="BC191" s="13">
        <f t="shared" si="324"/>
        <v>1.0729995818358427E-7</v>
      </c>
      <c r="BD191" s="13">
        <f t="shared" si="325"/>
        <v>2.8655359875346546E-7</v>
      </c>
      <c r="BE191" s="13">
        <f t="shared" si="326"/>
        <v>4.5002298742965152E-7</v>
      </c>
      <c r="BF191" s="13">
        <f t="shared" si="327"/>
        <v>3.5337313873581063E-7</v>
      </c>
      <c r="BG191" s="13">
        <f t="shared" si="328"/>
        <v>1.849869579525554E-7</v>
      </c>
      <c r="BH191" s="13">
        <f t="shared" si="329"/>
        <v>7.262898094411522E-8</v>
      </c>
      <c r="BI191" s="13">
        <f t="shared" si="330"/>
        <v>2.2812284417730898E-8</v>
      </c>
      <c r="BJ191" s="14">
        <f t="shared" si="331"/>
        <v>0.68599795965345722</v>
      </c>
      <c r="BK191" s="14">
        <f t="shared" si="332"/>
        <v>0.23889437238737468</v>
      </c>
      <c r="BL191" s="14">
        <f t="shared" si="333"/>
        <v>7.4017470457736947E-2</v>
      </c>
      <c r="BM191" s="14">
        <f t="shared" si="334"/>
        <v>0.29625252017026943</v>
      </c>
      <c r="BN191" s="14">
        <f t="shared" si="335"/>
        <v>0.70254505142996571</v>
      </c>
    </row>
    <row r="192" spans="1:66" x14ac:dyDescent="0.25">
      <c r="A192" t="s">
        <v>342</v>
      </c>
      <c r="B192" t="s">
        <v>386</v>
      </c>
      <c r="C192" t="s">
        <v>426</v>
      </c>
      <c r="D192" s="11">
        <v>44201</v>
      </c>
      <c r="E192" s="10">
        <f>VLOOKUP(A192,home!$A$2:$E$405,3,FALSE)</f>
        <v>1.17936117936118</v>
      </c>
      <c r="F192" s="10">
        <f>VLOOKUP(B192,home!$B$2:$E$405,3,FALSE)</f>
        <v>0.89</v>
      </c>
      <c r="G192" s="10">
        <f>VLOOKUP(C192,away!$B$2:$E$405,4,FALSE)</f>
        <v>0.94</v>
      </c>
      <c r="H192" s="10">
        <f>VLOOKUP(A192,away!$A$2:$E$405,3,FALSE)</f>
        <v>0.85012285012285005</v>
      </c>
      <c r="I192" s="10">
        <f>VLOOKUP(C192,away!$B$2:$E$405,3,FALSE)</f>
        <v>0.4</v>
      </c>
      <c r="J192" s="10">
        <f>VLOOKUP(B192,home!$B$2:$E$405,4,FALSE)</f>
        <v>0.74</v>
      </c>
      <c r="K192" s="12">
        <f t="shared" si="280"/>
        <v>0.98665356265356319</v>
      </c>
      <c r="L192" s="12">
        <f t="shared" si="281"/>
        <v>0.25163636363636366</v>
      </c>
      <c r="M192" s="13">
        <f t="shared" si="282"/>
        <v>0.28987950965422815</v>
      </c>
      <c r="N192" s="13">
        <f t="shared" si="283"/>
        <v>0.28601065094061212</v>
      </c>
      <c r="O192" s="13">
        <f t="shared" si="284"/>
        <v>7.2944225702082158E-2</v>
      </c>
      <c r="P192" s="13">
        <f t="shared" si="285"/>
        <v>7.1970680163964962E-2</v>
      </c>
      <c r="Q192" s="13">
        <f t="shared" si="286"/>
        <v>0.14109671385370984</v>
      </c>
      <c r="R192" s="13">
        <f t="shared" si="287"/>
        <v>9.1777098519710641E-3</v>
      </c>
      <c r="S192" s="13">
        <f t="shared" si="288"/>
        <v>4.4671825972127542E-3</v>
      </c>
      <c r="T192" s="13">
        <f t="shared" si="289"/>
        <v>3.5505063995188081E-2</v>
      </c>
      <c r="U192" s="13">
        <f t="shared" si="290"/>
        <v>9.0552201224479538E-3</v>
      </c>
      <c r="V192" s="13">
        <f t="shared" si="291"/>
        <v>1.2323364218982881E-4</v>
      </c>
      <c r="W192" s="13">
        <f t="shared" si="292"/>
        <v>4.6404525134157729E-2</v>
      </c>
      <c r="X192" s="13">
        <f t="shared" si="293"/>
        <v>1.1677065961031692E-2</v>
      </c>
      <c r="Y192" s="13">
        <f t="shared" si="294"/>
        <v>1.4691872081879873E-3</v>
      </c>
      <c r="Z192" s="13">
        <f t="shared" si="295"/>
        <v>7.6981517788654293E-4</v>
      </c>
      <c r="AA192" s="13">
        <f t="shared" si="296"/>
        <v>7.5954088784654396E-4</v>
      </c>
      <c r="AB192" s="13">
        <f t="shared" si="297"/>
        <v>3.7470186148742151E-4</v>
      </c>
      <c r="AC192" s="13">
        <f t="shared" si="298"/>
        <v>1.9122619812935307E-6</v>
      </c>
      <c r="AD192" s="13">
        <f t="shared" si="299"/>
        <v>1.1446297511715881E-2</v>
      </c>
      <c r="AE192" s="13">
        <f t="shared" si="300"/>
        <v>2.8803046829481422E-3</v>
      </c>
      <c r="AF192" s="13">
        <f t="shared" si="301"/>
        <v>3.6239469829092989E-4</v>
      </c>
      <c r="AG192" s="13">
        <f t="shared" si="302"/>
        <v>3.0397228026342255E-5</v>
      </c>
      <c r="AH192" s="13">
        <f t="shared" si="303"/>
        <v>4.8428373008862511E-5</v>
      </c>
      <c r="AI192" s="13">
        <f t="shared" si="304"/>
        <v>4.778202676270985E-5</v>
      </c>
      <c r="AJ192" s="13">
        <f t="shared" si="305"/>
        <v>2.3572153468117789E-5</v>
      </c>
      <c r="AK192" s="13">
        <f t="shared" si="306"/>
        <v>7.7525163995783208E-6</v>
      </c>
      <c r="AL192" s="13">
        <f t="shared" si="307"/>
        <v>1.8990896681114113E-8</v>
      </c>
      <c r="AM192" s="13">
        <f t="shared" si="308"/>
        <v>2.2587060438254186E-3</v>
      </c>
      <c r="AN192" s="13">
        <f t="shared" si="309"/>
        <v>5.6837257539170546E-4</v>
      </c>
      <c r="AO192" s="13">
        <f t="shared" si="310"/>
        <v>7.1511604031101856E-5</v>
      </c>
      <c r="AP192" s="13">
        <f t="shared" si="311"/>
        <v>5.998306665396667E-6</v>
      </c>
      <c r="AQ192" s="13">
        <f t="shared" si="312"/>
        <v>3.7734801931404481E-7</v>
      </c>
      <c r="AR192" s="13">
        <f t="shared" si="313"/>
        <v>2.4372679361551172E-6</v>
      </c>
      <c r="AS192" s="13">
        <f t="shared" si="314"/>
        <v>2.4047390923487433E-6</v>
      </c>
      <c r="AT192" s="13">
        <f t="shared" si="315"/>
        <v>1.1863221963590916E-6</v>
      </c>
      <c r="AU192" s="13">
        <f t="shared" si="316"/>
        <v>3.9016300716423264E-7</v>
      </c>
      <c r="AV192" s="13">
        <f t="shared" si="317"/>
        <v>9.6238930258554428E-8</v>
      </c>
      <c r="AW192" s="13">
        <f t="shared" si="318"/>
        <v>1.30972784049875E-10</v>
      </c>
      <c r="AX192" s="13">
        <f t="shared" si="319"/>
        <v>3.7142672752124735E-4</v>
      </c>
      <c r="AY192" s="13">
        <f t="shared" si="320"/>
        <v>9.3464471070801167E-5</v>
      </c>
      <c r="AZ192" s="13">
        <f t="shared" si="321"/>
        <v>1.1759529814726256E-5</v>
      </c>
      <c r="BA192" s="13">
        <f t="shared" si="322"/>
        <v>9.8637510688370577E-7</v>
      </c>
      <c r="BB192" s="13">
        <f t="shared" si="323"/>
        <v>6.2051961269411306E-8</v>
      </c>
      <c r="BC192" s="13">
        <f t="shared" si="324"/>
        <v>3.1229059780678275E-9</v>
      </c>
      <c r="BD192" s="13">
        <f t="shared" si="325"/>
        <v>1.0221754011026314E-7</v>
      </c>
      <c r="BE192" s="13">
        <f t="shared" si="326"/>
        <v>1.0085330011547461E-7</v>
      </c>
      <c r="BF192" s="13">
        <f t="shared" si="327"/>
        <v>4.9753633932151019E-8</v>
      </c>
      <c r="BG192" s="13">
        <f t="shared" si="328"/>
        <v>1.6363200058039339E-8</v>
      </c>
      <c r="BH192" s="13">
        <f t="shared" si="329"/>
        <v>4.0362024084193757E-9</v>
      </c>
      <c r="BI192" s="13">
        <f t="shared" si="330"/>
        <v>7.964666971715741E-10</v>
      </c>
      <c r="BJ192" s="14">
        <f t="shared" si="331"/>
        <v>0.54026526937018238</v>
      </c>
      <c r="BK192" s="14">
        <f t="shared" si="332"/>
        <v>0.36653600178154444</v>
      </c>
      <c r="BL192" s="14">
        <f t="shared" si="333"/>
        <v>9.2445722246980042E-2</v>
      </c>
      <c r="BM192" s="14">
        <f t="shared" si="334"/>
        <v>0.12884385406992735</v>
      </c>
      <c r="BN192" s="14">
        <f t="shared" si="335"/>
        <v>0.87107949016656827</v>
      </c>
    </row>
    <row r="193" spans="1:66" x14ac:dyDescent="0.25">
      <c r="A193" t="s">
        <v>342</v>
      </c>
      <c r="B193" t="s">
        <v>348</v>
      </c>
      <c r="C193" t="s">
        <v>406</v>
      </c>
      <c r="D193" s="11">
        <v>44201</v>
      </c>
      <c r="E193" s="10">
        <f>VLOOKUP(A193,home!$A$2:$E$405,3,FALSE)</f>
        <v>1.17936117936118</v>
      </c>
      <c r="F193" s="10">
        <f>VLOOKUP(B193,home!$B$2:$E$405,3,FALSE)</f>
        <v>1.38</v>
      </c>
      <c r="G193" s="10">
        <f>VLOOKUP(C193,away!$B$2:$E$405,4,FALSE)</f>
        <v>0.8</v>
      </c>
      <c r="H193" s="10">
        <f>VLOOKUP(A193,away!$A$2:$E$405,3,FALSE)</f>
        <v>0.85012285012285005</v>
      </c>
      <c r="I193" s="10">
        <f>VLOOKUP(C193,away!$B$2:$E$405,3,FALSE)</f>
        <v>0.71</v>
      </c>
      <c r="J193" s="10">
        <f>VLOOKUP(B193,home!$B$2:$E$405,4,FALSE)</f>
        <v>0.99</v>
      </c>
      <c r="K193" s="12">
        <f t="shared" si="280"/>
        <v>1.3020147420147428</v>
      </c>
      <c r="L193" s="12">
        <f t="shared" si="281"/>
        <v>0.59755135135135129</v>
      </c>
      <c r="M193" s="13">
        <f t="shared" si="282"/>
        <v>0.14963353212079003</v>
      </c>
      <c r="N193" s="13">
        <f t="shared" si="283"/>
        <v>0.19482506472100511</v>
      </c>
      <c r="O193" s="13">
        <f t="shared" si="284"/>
        <v>8.9413719326253915E-2</v>
      </c>
      <c r="P193" s="13">
        <f t="shared" si="285"/>
        <v>0.11641798070115109</v>
      </c>
      <c r="Q193" s="13">
        <f t="shared" si="286"/>
        <v>0.12683255319036252</v>
      </c>
      <c r="R193" s="13">
        <f t="shared" si="287"/>
        <v>2.6714644406376727E-2</v>
      </c>
      <c r="S193" s="13">
        <f t="shared" si="288"/>
        <v>2.2643898794678187E-2</v>
      </c>
      <c r="T193" s="13">
        <f t="shared" si="289"/>
        <v>7.5788963554243277E-2</v>
      </c>
      <c r="U193" s="13">
        <f t="shared" si="290"/>
        <v>3.4782860844784179E-2</v>
      </c>
      <c r="V193" s="13">
        <f t="shared" si="291"/>
        <v>1.9574912532526138E-3</v>
      </c>
      <c r="W193" s="13">
        <f t="shared" si="292"/>
        <v>5.5045951340407004E-2</v>
      </c>
      <c r="X193" s="13">
        <f t="shared" si="293"/>
        <v>3.2892782609880933E-2</v>
      </c>
      <c r="Y193" s="13">
        <f t="shared" si="294"/>
        <v>9.8275633491202892E-3</v>
      </c>
      <c r="Z193" s="13">
        <f t="shared" si="295"/>
        <v>5.3211239553004113E-3</v>
      </c>
      <c r="AA193" s="13">
        <f t="shared" si="296"/>
        <v>6.9281818338889321E-3</v>
      </c>
      <c r="AB193" s="13">
        <f t="shared" si="297"/>
        <v>4.5102974415410632E-3</v>
      </c>
      <c r="AC193" s="13">
        <f t="shared" si="298"/>
        <v>9.5185540848505946E-5</v>
      </c>
      <c r="AD193" s="13">
        <f t="shared" si="299"/>
        <v>1.7917660033359036E-2</v>
      </c>
      <c r="AE193" s="13">
        <f t="shared" si="300"/>
        <v>1.070672196598779E-2</v>
      </c>
      <c r="AF193" s="13">
        <f t="shared" si="301"/>
        <v>3.1989080896596004E-3</v>
      </c>
      <c r="AG193" s="13">
        <f t="shared" si="302"/>
        <v>6.3717061727495473E-4</v>
      </c>
      <c r="AH193" s="13">
        <f t="shared" si="303"/>
        <v>7.9491120254945185E-4</v>
      </c>
      <c r="AI193" s="13">
        <f t="shared" si="304"/>
        <v>1.0349861043120532E-3</v>
      </c>
      <c r="AJ193" s="13">
        <f t="shared" si="305"/>
        <v>6.7378358279735092E-4</v>
      </c>
      <c r="AK193" s="13">
        <f t="shared" si="306"/>
        <v>2.9242538590988735E-4</v>
      </c>
      <c r="AL193" s="13">
        <f t="shared" si="307"/>
        <v>2.9622527251671687E-6</v>
      </c>
      <c r="AM193" s="13">
        <f t="shared" si="308"/>
        <v>4.6658115011683609E-3</v>
      </c>
      <c r="AN193" s="13">
        <f t="shared" si="309"/>
        <v>2.7880619676738309E-3</v>
      </c>
      <c r="AO193" s="13">
        <f t="shared" si="310"/>
        <v>8.3300509821740247E-4</v>
      </c>
      <c r="AP193" s="13">
        <f t="shared" si="311"/>
        <v>1.659211073741247E-4</v>
      </c>
      <c r="AQ193" s="13">
        <f t="shared" si="312"/>
        <v>2.4786595482280212E-5</v>
      </c>
      <c r="AR193" s="13">
        <f t="shared" si="313"/>
        <v>9.5000052657550566E-5</v>
      </c>
      <c r="AS193" s="13">
        <f t="shared" si="314"/>
        <v>1.2369146905230765E-4</v>
      </c>
      <c r="AT193" s="13">
        <f t="shared" si="315"/>
        <v>8.0524058083782457E-5</v>
      </c>
      <c r="AU193" s="13">
        <f t="shared" si="316"/>
        <v>3.4947836903978724E-5</v>
      </c>
      <c r="AV193" s="13">
        <f t="shared" si="317"/>
        <v>1.1375649712626798E-5</v>
      </c>
      <c r="AW193" s="13">
        <f t="shared" si="318"/>
        <v>6.401927349190906E-8</v>
      </c>
      <c r="AX193" s="13">
        <f t="shared" si="319"/>
        <v>1.0124925596638576E-3</v>
      </c>
      <c r="AY193" s="13">
        <f t="shared" si="320"/>
        <v>6.0501629726032681E-4</v>
      </c>
      <c r="AZ193" s="13">
        <f t="shared" si="321"/>
        <v>1.8076415300874953E-4</v>
      </c>
      <c r="BA193" s="13">
        <f t="shared" si="322"/>
        <v>3.6005287968753584E-5</v>
      </c>
      <c r="BB193" s="13">
        <f t="shared" si="323"/>
        <v>5.3787521203808116E-6</v>
      </c>
      <c r="BC193" s="13">
        <f t="shared" si="324"/>
        <v>6.4281611962350025E-7</v>
      </c>
      <c r="BD193" s="13">
        <f t="shared" si="325"/>
        <v>9.4612349739948087E-6</v>
      </c>
      <c r="BE193" s="13">
        <f t="shared" si="326"/>
        <v>1.2318667413806711E-5</v>
      </c>
      <c r="BF193" s="13">
        <f t="shared" si="327"/>
        <v>8.0195432873764825E-6</v>
      </c>
      <c r="BG193" s="13">
        <f t="shared" si="328"/>
        <v>3.4805211947965176E-6</v>
      </c>
      <c r="BH193" s="13">
        <f t="shared" si="329"/>
        <v>1.1329224763799586E-6</v>
      </c>
      <c r="BI193" s="13">
        <f t="shared" si="330"/>
        <v>2.9501635316131066E-7</v>
      </c>
      <c r="BJ193" s="14">
        <f t="shared" si="331"/>
        <v>0.53799122560735813</v>
      </c>
      <c r="BK193" s="14">
        <f t="shared" si="332"/>
        <v>0.29135606696070598</v>
      </c>
      <c r="BL193" s="14">
        <f t="shared" si="333"/>
        <v>0.16552605710052334</v>
      </c>
      <c r="BM193" s="14">
        <f t="shared" si="334"/>
        <v>0.29575202687996172</v>
      </c>
      <c r="BN193" s="14">
        <f t="shared" si="335"/>
        <v>0.70383749446593946</v>
      </c>
    </row>
    <row r="194" spans="1:66" x14ac:dyDescent="0.25">
      <c r="A194" t="s">
        <v>342</v>
      </c>
      <c r="B194" t="s">
        <v>400</v>
      </c>
      <c r="C194" t="s">
        <v>402</v>
      </c>
      <c r="D194" s="11">
        <v>44201</v>
      </c>
      <c r="E194" s="10">
        <f>VLOOKUP(A194,home!$A$2:$E$405,3,FALSE)</f>
        <v>1.17936117936118</v>
      </c>
      <c r="F194" s="10">
        <f>VLOOKUP(B194,home!$B$2:$E$405,3,FALSE)</f>
        <v>1.29</v>
      </c>
      <c r="G194" s="10">
        <f>VLOOKUP(C194,away!$B$2:$E$405,4,FALSE)</f>
        <v>0.89</v>
      </c>
      <c r="H194" s="10">
        <f>VLOOKUP(A194,away!$A$2:$E$405,3,FALSE)</f>
        <v>0.85012285012285005</v>
      </c>
      <c r="I194" s="10">
        <f>VLOOKUP(C194,away!$B$2:$E$405,3,FALSE)</f>
        <v>0.76</v>
      </c>
      <c r="J194" s="10">
        <f>VLOOKUP(B194,home!$B$2:$E$405,4,FALSE)</f>
        <v>0.68</v>
      </c>
      <c r="K194" s="12">
        <f t="shared" si="280"/>
        <v>1.3540245700245708</v>
      </c>
      <c r="L194" s="12">
        <f t="shared" si="281"/>
        <v>0.43934348894348896</v>
      </c>
      <c r="M194" s="13">
        <f t="shared" si="282"/>
        <v>0.16639878389117155</v>
      </c>
      <c r="N194" s="13">
        <f t="shared" si="283"/>
        <v>0.22530804181085504</v>
      </c>
      <c r="O194" s="13">
        <f t="shared" si="284"/>
        <v>7.3106222270700932E-2</v>
      </c>
      <c r="P194" s="13">
        <f t="shared" si="285"/>
        <v>9.8987621176206533E-2</v>
      </c>
      <c r="Q194" s="13">
        <f t="shared" si="286"/>
        <v>0.15253631221801051</v>
      </c>
      <c r="R194" s="13">
        <f t="shared" si="287"/>
        <v>1.6059371377943971E-2</v>
      </c>
      <c r="S194" s="13">
        <f t="shared" si="288"/>
        <v>1.472148551357899E-2</v>
      </c>
      <c r="T194" s="13">
        <f t="shared" si="289"/>
        <v>6.7015835600434073E-2</v>
      </c>
      <c r="U194" s="13">
        <f t="shared" si="290"/>
        <v>2.1744783424885481E-2</v>
      </c>
      <c r="V194" s="13">
        <f t="shared" si="291"/>
        <v>9.7306055107966745E-4</v>
      </c>
      <c r="W194" s="13">
        <f t="shared" si="292"/>
        <v>6.8845971521375116E-2</v>
      </c>
      <c r="X194" s="13">
        <f t="shared" si="293"/>
        <v>3.0247029327905021E-2</v>
      </c>
      <c r="Y194" s="13">
        <f t="shared" si="294"/>
        <v>6.6444176975489115E-3</v>
      </c>
      <c r="Z194" s="13">
        <f t="shared" si="295"/>
        <v>2.3518600838083694E-3</v>
      </c>
      <c r="AA194" s="13">
        <f t="shared" si="296"/>
        <v>3.1844763387365786E-3</v>
      </c>
      <c r="AB194" s="13">
        <f t="shared" si="297"/>
        <v>2.1559296026556077E-3</v>
      </c>
      <c r="AC194" s="13">
        <f t="shared" si="298"/>
        <v>3.6178505545291784E-5</v>
      </c>
      <c r="AD194" s="13">
        <f t="shared" si="299"/>
        <v>2.330478424678846E-2</v>
      </c>
      <c r="AE194" s="13">
        <f t="shared" si="300"/>
        <v>1.0238805220059301E-2</v>
      </c>
      <c r="AF194" s="13">
        <f t="shared" si="301"/>
        <v>2.2491762039968297E-3</v>
      </c>
      <c r="AG194" s="13">
        <f t="shared" si="302"/>
        <v>3.2938697357087987E-4</v>
      </c>
      <c r="AH194" s="13">
        <f t="shared" si="303"/>
        <v>2.5831860368182388E-4</v>
      </c>
      <c r="AI194" s="13">
        <f t="shared" si="304"/>
        <v>3.4976973627962905E-4</v>
      </c>
      <c r="AJ194" s="13">
        <f t="shared" si="305"/>
        <v>2.3679840838681612E-4</v>
      </c>
      <c r="AK194" s="13">
        <f t="shared" si="306"/>
        <v>1.068769543661538E-4</v>
      </c>
      <c r="AL194" s="13">
        <f t="shared" si="307"/>
        <v>8.6087749390784777E-7</v>
      </c>
      <c r="AM194" s="13">
        <f t="shared" si="308"/>
        <v>6.3110500938546267E-3</v>
      </c>
      <c r="AN194" s="13">
        <f t="shared" si="309"/>
        <v>2.7727187671312248E-3</v>
      </c>
      <c r="AO194" s="13">
        <f t="shared" si="310"/>
        <v>6.0908796850526071E-4</v>
      </c>
      <c r="AP194" s="13">
        <f t="shared" si="311"/>
        <v>8.919961105220105E-5</v>
      </c>
      <c r="AQ194" s="13">
        <f t="shared" si="312"/>
        <v>9.7973170830190511E-6</v>
      </c>
      <c r="AR194" s="13">
        <f t="shared" si="313"/>
        <v>2.2698119320116591E-5</v>
      </c>
      <c r="AS194" s="13">
        <f t="shared" si="314"/>
        <v>3.073381125278727E-5</v>
      </c>
      <c r="AT194" s="13">
        <f t="shared" si="315"/>
        <v>2.08071677833858E-5</v>
      </c>
      <c r="AU194" s="13">
        <f t="shared" si="316"/>
        <v>9.3911388037760194E-6</v>
      </c>
      <c r="AV194" s="13">
        <f t="shared" si="317"/>
        <v>3.1789581702059731E-6</v>
      </c>
      <c r="AW194" s="13">
        <f t="shared" si="318"/>
        <v>1.4225567247635726E-8</v>
      </c>
      <c r="AX194" s="13">
        <f t="shared" si="319"/>
        <v>1.4242194816225053E-3</v>
      </c>
      <c r="AY194" s="13">
        <f t="shared" si="320"/>
        <v>6.2572155607731872E-4</v>
      </c>
      <c r="AZ194" s="13">
        <f t="shared" si="321"/>
        <v>1.3745334577707909E-4</v>
      </c>
      <c r="BA194" s="13">
        <f t="shared" si="322"/>
        <v>2.0129744166885899E-5</v>
      </c>
      <c r="BB194" s="13">
        <f t="shared" si="323"/>
        <v>2.2109680084548741E-6</v>
      </c>
      <c r="BC194" s="13">
        <f t="shared" si="324"/>
        <v>1.9427487975540049E-7</v>
      </c>
      <c r="BD194" s="13">
        <f t="shared" si="325"/>
        <v>1.6620451557592709E-6</v>
      </c>
      <c r="BE194" s="13">
        <f t="shared" si="326"/>
        <v>2.2504499773883676E-6</v>
      </c>
      <c r="BF194" s="13">
        <f t="shared" si="327"/>
        <v>1.5235822814975447E-6</v>
      </c>
      <c r="BG194" s="13">
        <f t="shared" si="328"/>
        <v>6.8765594786725583E-7</v>
      </c>
      <c r="BH194" s="13">
        <f t="shared" si="329"/>
        <v>2.3277576228395004E-7</v>
      </c>
      <c r="BI194" s="13">
        <f t="shared" si="330"/>
        <v>6.3036820287733432E-8</v>
      </c>
      <c r="BJ194" s="14">
        <f t="shared" si="331"/>
        <v>0.59872154394870236</v>
      </c>
      <c r="BK194" s="14">
        <f t="shared" si="332"/>
        <v>0.28174371207115323</v>
      </c>
      <c r="BL194" s="14">
        <f t="shared" si="333"/>
        <v>0.11729577545891233</v>
      </c>
      <c r="BM194" s="14">
        <f t="shared" si="334"/>
        <v>0.26709083148717783</v>
      </c>
      <c r="BN194" s="14">
        <f t="shared" si="335"/>
        <v>0.73239635274488846</v>
      </c>
    </row>
    <row r="195" spans="1:66" x14ac:dyDescent="0.25">
      <c r="A195" t="s">
        <v>40</v>
      </c>
      <c r="B195" t="s">
        <v>320</v>
      </c>
      <c r="C195" t="s">
        <v>317</v>
      </c>
      <c r="D195" s="11">
        <v>44201</v>
      </c>
      <c r="E195" s="10">
        <f>VLOOKUP(A195,home!$A$2:$E$405,3,FALSE)</f>
        <v>1.50512820512821</v>
      </c>
      <c r="F195" s="10">
        <f>VLOOKUP(B195,home!$B$2:$E$405,3,FALSE)</f>
        <v>1.68</v>
      </c>
      <c r="G195" s="10">
        <f>VLOOKUP(C195,away!$B$2:$E$405,4,FALSE)</f>
        <v>1.01</v>
      </c>
      <c r="H195" s="10">
        <f>VLOOKUP(A195,away!$A$2:$E$405,3,FALSE)</f>
        <v>1.1769230769230801</v>
      </c>
      <c r="I195" s="10">
        <f>VLOOKUP(C195,away!$B$2:$E$405,3,FALSE)</f>
        <v>0.91</v>
      </c>
      <c r="J195" s="10">
        <f>VLOOKUP(B195,home!$B$2:$E$405,4,FALSE)</f>
        <v>0.54</v>
      </c>
      <c r="K195" s="12">
        <f t="shared" si="280"/>
        <v>2.5539015384615467</v>
      </c>
      <c r="L195" s="12">
        <f t="shared" si="281"/>
        <v>0.57834000000000152</v>
      </c>
      <c r="M195" s="13">
        <f t="shared" si="282"/>
        <v>4.3619911876657778E-2</v>
      </c>
      <c r="N195" s="13">
        <f t="shared" si="283"/>
        <v>0.11140096004935339</v>
      </c>
      <c r="O195" s="13">
        <f t="shared" si="284"/>
        <v>2.522713983474632E-2</v>
      </c>
      <c r="P195" s="13">
        <f t="shared" si="285"/>
        <v>6.4427631234943189E-2</v>
      </c>
      <c r="Q195" s="13">
        <f t="shared" si="286"/>
        <v>0.1422535416280685</v>
      </c>
      <c r="R195" s="13">
        <f t="shared" si="287"/>
        <v>7.2949320260136102E-3</v>
      </c>
      <c r="S195" s="13">
        <f t="shared" si="288"/>
        <v>2.3790279988891386E-2</v>
      </c>
      <c r="T195" s="13">
        <f t="shared" si="289"/>
        <v>8.2270913265177326E-2</v>
      </c>
      <c r="U195" s="13">
        <f t="shared" si="290"/>
        <v>1.8630538124208569E-2</v>
      </c>
      <c r="V195" s="13">
        <f t="shared" si="291"/>
        <v>3.9043111789925479E-3</v>
      </c>
      <c r="W195" s="13">
        <f t="shared" si="292"/>
        <v>0.12110051293850925</v>
      </c>
      <c r="X195" s="13">
        <f t="shared" si="293"/>
        <v>7.0037270652857614E-2</v>
      </c>
      <c r="Y195" s="13">
        <f t="shared" si="294"/>
        <v>2.0252677554686883E-2</v>
      </c>
      <c r="Z195" s="13">
        <f t="shared" si="295"/>
        <v>1.4063169959749077E-3</v>
      </c>
      <c r="AA195" s="13">
        <f t="shared" si="296"/>
        <v>3.5915951395849377E-3</v>
      </c>
      <c r="AB195" s="13">
        <f t="shared" si="297"/>
        <v>4.5862901762584937E-3</v>
      </c>
      <c r="AC195" s="13">
        <f t="shared" si="298"/>
        <v>3.6042243961009578E-4</v>
      </c>
      <c r="AD195" s="13">
        <f t="shared" si="299"/>
        <v>7.7319696575535307E-2</v>
      </c>
      <c r="AE195" s="13">
        <f t="shared" si="300"/>
        <v>4.47170733174952E-2</v>
      </c>
      <c r="AF195" s="13">
        <f t="shared" si="301"/>
        <v>1.2930836091220116E-2</v>
      </c>
      <c r="AG195" s="13">
        <f t="shared" si="302"/>
        <v>2.4928065816654209E-3</v>
      </c>
      <c r="AH195" s="13">
        <f t="shared" si="303"/>
        <v>2.0333234286303253E-4</v>
      </c>
      <c r="AI195" s="13">
        <f t="shared" si="304"/>
        <v>5.1929078325688941E-4</v>
      </c>
      <c r="AJ195" s="13">
        <f t="shared" si="305"/>
        <v>6.6310876513433592E-4</v>
      </c>
      <c r="AK195" s="13">
        <f t="shared" si="306"/>
        <v>5.6450483181463894E-4</v>
      </c>
      <c r="AL195" s="13">
        <f t="shared" si="307"/>
        <v>2.1294095314689646E-5</v>
      </c>
      <c r="AM195" s="13">
        <f t="shared" si="308"/>
        <v>3.9493378407527917E-2</v>
      </c>
      <c r="AN195" s="13">
        <f t="shared" si="309"/>
        <v>2.2840600468209751E-2</v>
      </c>
      <c r="AO195" s="13">
        <f t="shared" si="310"/>
        <v>6.6048164373922287E-3</v>
      </c>
      <c r="AP195" s="13">
        <f t="shared" si="311"/>
        <v>1.2732765128004775E-3</v>
      </c>
      <c r="AQ195" s="13">
        <f t="shared" si="312"/>
        <v>1.8409668460325746E-4</v>
      </c>
      <c r="AR195" s="13">
        <f t="shared" si="313"/>
        <v>2.3519045434281313E-5</v>
      </c>
      <c r="AS195" s="13">
        <f t="shared" si="314"/>
        <v>6.0065326317758054E-5</v>
      </c>
      <c r="AT195" s="13">
        <f t="shared" si="315"/>
        <v>7.6700464645558582E-5</v>
      </c>
      <c r="AU195" s="13">
        <f t="shared" si="316"/>
        <v>6.529514488633583E-5</v>
      </c>
      <c r="AV195" s="13">
        <f t="shared" si="317"/>
        <v>4.1689342744820671E-5</v>
      </c>
      <c r="AW195" s="13">
        <f t="shared" si="318"/>
        <v>8.7366326103030665E-7</v>
      </c>
      <c r="AX195" s="13">
        <f t="shared" si="319"/>
        <v>1.6810366645671593E-2</v>
      </c>
      <c r="AY195" s="13">
        <f t="shared" si="320"/>
        <v>9.7221074458577333E-3</v>
      </c>
      <c r="AZ195" s="13">
        <f t="shared" si="321"/>
        <v>2.8113418101186872E-3</v>
      </c>
      <c r="BA195" s="13">
        <f t="shared" si="322"/>
        <v>5.4197047415468201E-4</v>
      </c>
      <c r="BB195" s="13">
        <f t="shared" si="323"/>
        <v>7.8360801005654886E-5</v>
      </c>
      <c r="BC195" s="13">
        <f t="shared" si="324"/>
        <v>9.0638371307221144E-6</v>
      </c>
      <c r="BD195" s="13">
        <f t="shared" si="325"/>
        <v>2.2670007894103805E-6</v>
      </c>
      <c r="BE195" s="13">
        <f t="shared" si="326"/>
        <v>5.7896968037687122E-6</v>
      </c>
      <c r="BF195" s="13">
        <f t="shared" si="327"/>
        <v>7.3931577871854088E-6</v>
      </c>
      <c r="BG195" s="13">
        <f t="shared" si="328"/>
        <v>6.2937990155939252E-6</v>
      </c>
      <c r="BH195" s="13">
        <f t="shared" si="329"/>
        <v>4.0184357471732738E-6</v>
      </c>
      <c r="BI195" s="13">
        <f t="shared" si="330"/>
        <v>2.0525378473829394E-6</v>
      </c>
      <c r="BJ195" s="14">
        <f t="shared" si="331"/>
        <v>0.78514566817904174</v>
      </c>
      <c r="BK195" s="14">
        <f t="shared" si="332"/>
        <v>0.14584595826026742</v>
      </c>
      <c r="BL195" s="14">
        <f t="shared" si="333"/>
        <v>6.1575815975900089E-2</v>
      </c>
      <c r="BM195" s="14">
        <f t="shared" si="334"/>
        <v>0.59002840897880482</v>
      </c>
      <c r="BN195" s="14">
        <f t="shared" si="335"/>
        <v>0.39422411664978274</v>
      </c>
    </row>
    <row r="196" spans="1:66" x14ac:dyDescent="0.25">
      <c r="A196" t="s">
        <v>69</v>
      </c>
      <c r="B196" t="s">
        <v>325</v>
      </c>
      <c r="C196" t="s">
        <v>324</v>
      </c>
      <c r="D196" s="11">
        <v>44232</v>
      </c>
      <c r="E196" s="10">
        <f>VLOOKUP(A196,home!$A$2:$E$405,3,FALSE)</f>
        <v>1.33234421364985</v>
      </c>
      <c r="F196" s="10">
        <f>VLOOKUP(B196,home!$B$2:$E$405,3,FALSE)</f>
        <v>0.97</v>
      </c>
      <c r="G196" s="10">
        <f>VLOOKUP(C196,away!$B$2:$E$405,4,FALSE)</f>
        <v>0.75</v>
      </c>
      <c r="H196" s="10">
        <f>VLOOKUP(A196,away!$A$2:$E$405,3,FALSE)</f>
        <v>1.3145400593471801</v>
      </c>
      <c r="I196" s="10">
        <f>VLOOKUP(C196,away!$B$2:$E$405,3,FALSE)</f>
        <v>1.19</v>
      </c>
      <c r="J196" s="10">
        <f>VLOOKUP(B196,home!$B$2:$E$405,4,FALSE)</f>
        <v>1.3</v>
      </c>
      <c r="K196" s="12">
        <f t="shared" si="280"/>
        <v>0.96928041543026588</v>
      </c>
      <c r="L196" s="12">
        <f t="shared" si="281"/>
        <v>2.0335934718100876</v>
      </c>
      <c r="M196" s="13">
        <f t="shared" si="282"/>
        <v>4.964419135190129E-2</v>
      </c>
      <c r="N196" s="13">
        <f t="shared" si="283"/>
        <v>4.81191424172705E-2</v>
      </c>
      <c r="O196" s="13">
        <f t="shared" si="284"/>
        <v>0.10095610344651727</v>
      </c>
      <c r="P196" s="13">
        <f t="shared" si="285"/>
        <v>9.7854773888861157E-2</v>
      </c>
      <c r="Q196" s="13">
        <f t="shared" si="286"/>
        <v>2.3320471176180031E-2</v>
      </c>
      <c r="R196" s="13">
        <f t="shared" si="287"/>
        <v>0.10265183645411075</v>
      </c>
      <c r="S196" s="13">
        <f t="shared" si="288"/>
        <v>4.8220932359256855E-2</v>
      </c>
      <c r="T196" s="13">
        <f t="shared" si="289"/>
        <v>4.7424357943415027E-2</v>
      </c>
      <c r="U196" s="13">
        <f t="shared" si="290"/>
        <v>9.9498414682920172E-2</v>
      </c>
      <c r="V196" s="13">
        <f t="shared" si="291"/>
        <v>1.0561039590439712E-2</v>
      </c>
      <c r="W196" s="13">
        <f t="shared" si="292"/>
        <v>7.5346919965591092E-3</v>
      </c>
      <c r="X196" s="13">
        <f t="shared" si="293"/>
        <v>1.532250045630232E-2</v>
      </c>
      <c r="Y196" s="13">
        <f t="shared" si="294"/>
        <v>1.5579868449871749E-2</v>
      </c>
      <c r="Z196" s="13">
        <f t="shared" si="295"/>
        <v>6.958403482746546E-2</v>
      </c>
      <c r="AA196" s="13">
        <f t="shared" si="296"/>
        <v>6.7446442184879815E-2</v>
      </c>
      <c r="AB196" s="13">
        <f t="shared" si="297"/>
        <v>3.2687257750126847E-2</v>
      </c>
      <c r="AC196" s="13">
        <f t="shared" si="298"/>
        <v>1.3010688071090539E-3</v>
      </c>
      <c r="AD196" s="13">
        <f t="shared" si="299"/>
        <v>1.8258073471409781E-3</v>
      </c>
      <c r="AE196" s="13">
        <f t="shared" si="300"/>
        <v>3.7129499019287874E-3</v>
      </c>
      <c r="AF196" s="13">
        <f t="shared" si="301"/>
        <v>3.7753153408601448E-3</v>
      </c>
      <c r="AG196" s="13">
        <f t="shared" si="302"/>
        <v>2.5591522103992218E-3</v>
      </c>
      <c r="AH196" s="13">
        <f t="shared" si="303"/>
        <v>3.5376409741834897E-2</v>
      </c>
      <c r="AI196" s="13">
        <f t="shared" si="304"/>
        <v>3.4289661130997032E-2</v>
      </c>
      <c r="AJ196" s="13">
        <f t="shared" si="305"/>
        <v>1.6618148493007918E-2</v>
      </c>
      <c r="AK196" s="13">
        <f t="shared" si="306"/>
        <v>5.3692152916615223E-3</v>
      </c>
      <c r="AL196" s="13">
        <f t="shared" si="307"/>
        <v>1.02582630891121E-4</v>
      </c>
      <c r="AM196" s="13">
        <f t="shared" si="308"/>
        <v>3.5394386078648783E-4</v>
      </c>
      <c r="AN196" s="13">
        <f t="shared" si="309"/>
        <v>7.1977792468266009E-4</v>
      </c>
      <c r="AO196" s="13">
        <f t="shared" si="310"/>
        <v>7.3186784439383554E-4</v>
      </c>
      <c r="AP196" s="13">
        <f t="shared" si="311"/>
        <v>4.9610722352900832E-4</v>
      </c>
      <c r="AQ196" s="13">
        <f t="shared" si="312"/>
        <v>2.5222010277160486E-4</v>
      </c>
      <c r="AR196" s="13">
        <f t="shared" si="313"/>
        <v>1.4388247181414845E-2</v>
      </c>
      <c r="AS196" s="13">
        <f t="shared" si="314"/>
        <v>1.3946246205315134E-2</v>
      </c>
      <c r="AT196" s="13">
        <f t="shared" si="315"/>
        <v>6.7589116577903095E-3</v>
      </c>
      <c r="AU196" s="13">
        <f t="shared" si="316"/>
        <v>2.183760233173153E-3</v>
      </c>
      <c r="AV196" s="13">
        <f t="shared" si="317"/>
        <v>5.2916900650254201E-4</v>
      </c>
      <c r="AW196" s="13">
        <f t="shared" si="318"/>
        <v>5.6167476090112267E-6</v>
      </c>
      <c r="AX196" s="13">
        <f t="shared" si="319"/>
        <v>5.7178475403686504E-5</v>
      </c>
      <c r="AY196" s="13">
        <f t="shared" si="320"/>
        <v>1.1627777430899053E-4</v>
      </c>
      <c r="AZ196" s="13">
        <f t="shared" si="321"/>
        <v>1.1823086137568497E-4</v>
      </c>
      <c r="BA196" s="13">
        <f t="shared" si="322"/>
        <v>8.0144502620025458E-5</v>
      </c>
      <c r="BB196" s="13">
        <f t="shared" si="323"/>
        <v>4.0745334332387577E-5</v>
      </c>
      <c r="BC196" s="13">
        <f t="shared" si="324"/>
        <v>1.657188918101256E-5</v>
      </c>
      <c r="BD196" s="13">
        <f t="shared" si="325"/>
        <v>4.8766409231525204E-3</v>
      </c>
      <c r="BE196" s="13">
        <f t="shared" si="326"/>
        <v>4.7268325398975106E-3</v>
      </c>
      <c r="BF196" s="13">
        <f t="shared" si="327"/>
        <v>2.2908131039705783E-3</v>
      </c>
      <c r="BG196" s="13">
        <f t="shared" si="328"/>
        <v>7.4014675902989982E-4</v>
      </c>
      <c r="BH196" s="13">
        <f t="shared" si="329"/>
        <v>1.7935243951796651E-4</v>
      </c>
      <c r="BI196" s="13">
        <f t="shared" si="330"/>
        <v>3.4768561416881249E-5</v>
      </c>
      <c r="BJ196" s="14">
        <f t="shared" si="331"/>
        <v>0.17215732303331321</v>
      </c>
      <c r="BK196" s="14">
        <f t="shared" si="332"/>
        <v>0.20780086640276821</v>
      </c>
      <c r="BL196" s="14">
        <f t="shared" si="333"/>
        <v>0.54554837778723753</v>
      </c>
      <c r="BM196" s="14">
        <f t="shared" si="334"/>
        <v>0.57243342228924354</v>
      </c>
      <c r="BN196" s="14">
        <f t="shared" si="335"/>
        <v>0.422546518734841</v>
      </c>
    </row>
    <row r="197" spans="1:66" x14ac:dyDescent="0.25">
      <c r="A197" t="s">
        <v>69</v>
      </c>
      <c r="B197" t="s">
        <v>261</v>
      </c>
      <c r="C197" t="s">
        <v>260</v>
      </c>
      <c r="D197" s="11">
        <v>44232</v>
      </c>
      <c r="E197" s="10">
        <f>VLOOKUP(A197,home!$A$2:$E$405,3,FALSE)</f>
        <v>1.33234421364985</v>
      </c>
      <c r="F197" s="10">
        <f>VLOOKUP(B197,home!$B$2:$E$405,3,FALSE)</f>
        <v>1.59</v>
      </c>
      <c r="G197" s="10">
        <f>VLOOKUP(C197,away!$B$2:$E$405,4,FALSE)</f>
        <v>0.89</v>
      </c>
      <c r="H197" s="10">
        <f>VLOOKUP(A197,away!$A$2:$E$405,3,FALSE)</f>
        <v>1.3145400593471801</v>
      </c>
      <c r="I197" s="10">
        <f>VLOOKUP(C197,away!$B$2:$E$405,3,FALSE)</f>
        <v>1.41</v>
      </c>
      <c r="J197" s="10">
        <f>VLOOKUP(B197,home!$B$2:$E$405,4,FALSE)</f>
        <v>1</v>
      </c>
      <c r="K197" s="12">
        <f t="shared" si="280"/>
        <v>1.8854002967359031</v>
      </c>
      <c r="L197" s="12">
        <f t="shared" si="281"/>
        <v>1.8535014836795238</v>
      </c>
      <c r="M197" s="13">
        <f t="shared" si="282"/>
        <v>2.3780204682571769E-2</v>
      </c>
      <c r="N197" s="13">
        <f t="shared" si="283"/>
        <v>4.4835204964961323E-2</v>
      </c>
      <c r="O197" s="13">
        <f t="shared" si="284"/>
        <v>4.4076644661349536E-2</v>
      </c>
      <c r="P197" s="13">
        <f t="shared" si="285"/>
        <v>8.3102118923631368E-2</v>
      </c>
      <c r="Q197" s="13">
        <f t="shared" si="286"/>
        <v>4.2266154372576574E-2</v>
      </c>
      <c r="R197" s="13">
        <f t="shared" si="287"/>
        <v>4.0848063137713275E-2</v>
      </c>
      <c r="S197" s="13">
        <f t="shared" si="288"/>
        <v>7.2602005131800568E-2</v>
      </c>
      <c r="T197" s="13">
        <f t="shared" si="289"/>
        <v>7.834037983899847E-2</v>
      </c>
      <c r="U197" s="13">
        <f t="shared" si="290"/>
        <v>7.7014950360931506E-2</v>
      </c>
      <c r="V197" s="13">
        <f t="shared" si="291"/>
        <v>2.819048936379882E-2</v>
      </c>
      <c r="W197" s="13">
        <f t="shared" si="292"/>
        <v>2.6562873331980444E-2</v>
      </c>
      <c r="X197" s="13">
        <f t="shared" si="293"/>
        <v>4.9234325131617011E-2</v>
      </c>
      <c r="Y197" s="13">
        <f t="shared" si="294"/>
        <v>4.5627947339706106E-2</v>
      </c>
      <c r="Z197" s="13">
        <f t="shared" si="295"/>
        <v>2.5237315210395475E-2</v>
      </c>
      <c r="AA197" s="13">
        <f t="shared" si="296"/>
        <v>4.7582441586497146E-2</v>
      </c>
      <c r="AB197" s="13">
        <f t="shared" si="297"/>
        <v>4.4855974743300261E-2</v>
      </c>
      <c r="AC197" s="13">
        <f t="shared" si="298"/>
        <v>6.1571415986978045E-3</v>
      </c>
      <c r="AD197" s="13">
        <f t="shared" si="299"/>
        <v>1.2520412315568535E-2</v>
      </c>
      <c r="AE197" s="13">
        <f t="shared" si="300"/>
        <v>2.3206602803185664E-2</v>
      </c>
      <c r="AF197" s="13">
        <f t="shared" si="301"/>
        <v>2.1506736363433015E-2</v>
      </c>
      <c r="AG197" s="13">
        <f t="shared" si="302"/>
        <v>1.3287589252909154E-2</v>
      </c>
      <c r="AH197" s="13">
        <f t="shared" si="303"/>
        <v>1.1694350296638959E-2</v>
      </c>
      <c r="AI197" s="13">
        <f t="shared" si="304"/>
        <v>2.204853151941669E-2</v>
      </c>
      <c r="AJ197" s="13">
        <f t="shared" si="305"/>
        <v>2.0785153934649574E-2</v>
      </c>
      <c r="AK197" s="13">
        <f t="shared" si="306"/>
        <v>1.306277846536324E-2</v>
      </c>
      <c r="AL197" s="13">
        <f t="shared" si="307"/>
        <v>8.6066797186084838E-4</v>
      </c>
      <c r="AM197" s="13">
        <f t="shared" si="308"/>
        <v>4.721197819005752E-3</v>
      </c>
      <c r="AN197" s="13">
        <f t="shared" si="309"/>
        <v>8.750747162271694E-3</v>
      </c>
      <c r="AO197" s="13">
        <f t="shared" si="310"/>
        <v>8.1097614242874854E-3</v>
      </c>
      <c r="AP197" s="13">
        <f t="shared" si="311"/>
        <v>5.010484944067941E-3</v>
      </c>
      <c r="AQ197" s="13">
        <f t="shared" si="312"/>
        <v>2.3217353194459616E-3</v>
      </c>
      <c r="AR197" s="13">
        <f t="shared" si="313"/>
        <v>4.3350991250976764E-3</v>
      </c>
      <c r="AS197" s="13">
        <f t="shared" si="314"/>
        <v>8.1733971768387127E-3</v>
      </c>
      <c r="AT197" s="13">
        <f t="shared" si="315"/>
        <v>7.705062731276054E-3</v>
      </c>
      <c r="AU197" s="13">
        <f t="shared" si="316"/>
        <v>4.8423758533055385E-3</v>
      </c>
      <c r="AV197" s="13">
        <f t="shared" si="317"/>
        <v>2.2824542176822587E-3</v>
      </c>
      <c r="AW197" s="13">
        <f t="shared" si="318"/>
        <v>8.3546767277499799E-5</v>
      </c>
      <c r="AX197" s="13">
        <f t="shared" si="319"/>
        <v>1.4835579614837244E-3</v>
      </c>
      <c r="AY197" s="13">
        <f t="shared" si="320"/>
        <v>2.749776882734653E-3</v>
      </c>
      <c r="AZ197" s="13">
        <f t="shared" si="321"/>
        <v>2.548357765968168E-3</v>
      </c>
      <c r="BA197" s="13">
        <f t="shared" si="322"/>
        <v>1.5744616333894124E-3</v>
      </c>
      <c r="BB197" s="13">
        <f t="shared" si="323"/>
        <v>7.2956674337094072E-4</v>
      </c>
      <c r="BC197" s="13">
        <f t="shared" si="324"/>
        <v>2.704506082562553E-4</v>
      </c>
      <c r="BD197" s="13">
        <f t="shared" si="325"/>
        <v>1.3391854433777246E-3</v>
      </c>
      <c r="BE197" s="13">
        <f t="shared" si="326"/>
        <v>2.5249006323287636E-3</v>
      </c>
      <c r="BF197" s="13">
        <f t="shared" si="327"/>
        <v>2.380224200710661E-3</v>
      </c>
      <c r="BG197" s="13">
        <f t="shared" si="328"/>
        <v>1.4958918047726188E-3</v>
      </c>
      <c r="BH197" s="13">
        <f t="shared" si="329"/>
        <v>7.0508871315077529E-4</v>
      </c>
      <c r="BI197" s="13">
        <f t="shared" si="330"/>
        <v>2.6587489379992143E-4</v>
      </c>
      <c r="BJ197" s="14">
        <f t="shared" si="331"/>
        <v>0.39565832397921835</v>
      </c>
      <c r="BK197" s="14">
        <f t="shared" si="332"/>
        <v>0.21744240455509584</v>
      </c>
      <c r="BL197" s="14">
        <f t="shared" si="333"/>
        <v>0.35801844349820094</v>
      </c>
      <c r="BM197" s="14">
        <f t="shared" si="334"/>
        <v>0.71478186638464947</v>
      </c>
      <c r="BN197" s="14">
        <f t="shared" si="335"/>
        <v>0.27890839074280382</v>
      </c>
    </row>
    <row r="198" spans="1:66" x14ac:dyDescent="0.25">
      <c r="A198" t="s">
        <v>69</v>
      </c>
      <c r="B198" t="s">
        <v>259</v>
      </c>
      <c r="C198" t="s">
        <v>258</v>
      </c>
      <c r="D198" s="11">
        <v>44232</v>
      </c>
      <c r="E198" s="10">
        <f>VLOOKUP(A198,home!$A$2:$E$405,3,FALSE)</f>
        <v>1.33234421364985</v>
      </c>
      <c r="F198" s="10">
        <f>VLOOKUP(B198,home!$B$2:$E$405,3,FALSE)</f>
        <v>1.41</v>
      </c>
      <c r="G198" s="10">
        <f>VLOOKUP(C198,away!$B$2:$E$405,4,FALSE)</f>
        <v>1.55</v>
      </c>
      <c r="H198" s="10">
        <f>VLOOKUP(A198,away!$A$2:$E$405,3,FALSE)</f>
        <v>1.3145400593471801</v>
      </c>
      <c r="I198" s="10">
        <f>VLOOKUP(C198,away!$B$2:$E$405,3,FALSE)</f>
        <v>0.31</v>
      </c>
      <c r="J198" s="10">
        <f>VLOOKUP(B198,home!$B$2:$E$405,4,FALSE)</f>
        <v>0.81</v>
      </c>
      <c r="K198" s="12">
        <f t="shared" si="280"/>
        <v>2.911838278931747</v>
      </c>
      <c r="L198" s="12">
        <f t="shared" si="281"/>
        <v>0.33008100890207692</v>
      </c>
      <c r="M198" s="13">
        <f t="shared" si="282"/>
        <v>3.9088800398822621E-2</v>
      </c>
      <c r="N198" s="13">
        <f t="shared" si="283"/>
        <v>0.11382026527881424</v>
      </c>
      <c r="O198" s="13">
        <f t="shared" si="284"/>
        <v>1.2902470672415275E-2</v>
      </c>
      <c r="P198" s="13">
        <f t="shared" si="285"/>
        <v>3.7569907996733036E-2</v>
      </c>
      <c r="Q198" s="13">
        <f t="shared" si="286"/>
        <v>0.16571310267850869</v>
      </c>
      <c r="R198" s="13">
        <f t="shared" si="287"/>
        <v>2.1294302684401463E-3</v>
      </c>
      <c r="S198" s="13">
        <f t="shared" si="288"/>
        <v>9.0275089826336828E-3</v>
      </c>
      <c r="T198" s="13">
        <f t="shared" si="289"/>
        <v>5.4698748120415606E-2</v>
      </c>
      <c r="U198" s="13">
        <f t="shared" si="290"/>
        <v>6.2005565679599233E-3</v>
      </c>
      <c r="V198" s="13">
        <f t="shared" si="291"/>
        <v>9.640803005144848E-4</v>
      </c>
      <c r="W198" s="13">
        <f t="shared" si="292"/>
        <v>0.16084325189994289</v>
      </c>
      <c r="X198" s="13">
        <f t="shared" si="293"/>
        <v>5.3091302862224042E-2</v>
      </c>
      <c r="Y198" s="13">
        <f t="shared" si="294"/>
        <v>8.7622154063443179E-3</v>
      </c>
      <c r="Z198" s="13">
        <f t="shared" si="295"/>
        <v>2.3429483046444801E-4</v>
      </c>
      <c r="AA198" s="13">
        <f t="shared" si="296"/>
        <v>6.8222865590220364E-4</v>
      </c>
      <c r="AB198" s="13">
        <f t="shared" si="297"/>
        <v>9.9326975762009597E-4</v>
      </c>
      <c r="AC198" s="13">
        <f t="shared" si="298"/>
        <v>5.7913660406298413E-5</v>
      </c>
      <c r="AD198" s="13">
        <f t="shared" si="299"/>
        <v>0.11708738444752878</v>
      </c>
      <c r="AE198" s="13">
        <f t="shared" si="300"/>
        <v>3.8648321988145648E-2</v>
      </c>
      <c r="AF198" s="13">
        <f t="shared" si="301"/>
        <v>6.378538557109719E-3</v>
      </c>
      <c r="AG198" s="13">
        <f t="shared" si="302"/>
        <v>7.0181148075052467E-4</v>
      </c>
      <c r="AH198" s="13">
        <f t="shared" si="303"/>
        <v>1.9334068505061512E-5</v>
      </c>
      <c r="AI198" s="13">
        <f t="shared" si="304"/>
        <v>5.6297680760526801E-5</v>
      </c>
      <c r="AJ198" s="13">
        <f t="shared" si="305"/>
        <v>8.196487092679065E-5</v>
      </c>
      <c r="AK198" s="13">
        <f t="shared" si="306"/>
        <v>7.9556149564109641E-5</v>
      </c>
      <c r="AL198" s="13">
        <f t="shared" si="307"/>
        <v>2.2265312529613583E-6</v>
      </c>
      <c r="AM198" s="13">
        <f t="shared" si="308"/>
        <v>6.8187905602862392E-2</v>
      </c>
      <c r="AN198" s="13">
        <f t="shared" si="309"/>
        <v>2.2507532676312402E-2</v>
      </c>
      <c r="AO198" s="13">
        <f t="shared" si="310"/>
        <v>3.7146545468468299E-3</v>
      </c>
      <c r="AP198" s="13">
        <f t="shared" si="311"/>
        <v>4.0871230684862966E-4</v>
      </c>
      <c r="AQ198" s="13">
        <f t="shared" si="312"/>
        <v>3.3727042648822724E-5</v>
      </c>
      <c r="AR198" s="13">
        <f t="shared" si="313"/>
        <v>1.2763617676665159E-6</v>
      </c>
      <c r="AS198" s="13">
        <f t="shared" si="314"/>
        <v>3.7165590528563501E-6</v>
      </c>
      <c r="AT198" s="13">
        <f t="shared" si="315"/>
        <v>5.4110094580087199E-6</v>
      </c>
      <c r="AU198" s="13">
        <f t="shared" si="316"/>
        <v>5.2519948224971718E-6</v>
      </c>
      <c r="AV198" s="13">
        <f t="shared" si="317"/>
        <v>3.8232398912246527E-6</v>
      </c>
      <c r="AW198" s="13">
        <f t="shared" si="318"/>
        <v>5.9444829232217533E-8</v>
      </c>
      <c r="AX198" s="13">
        <f t="shared" si="319"/>
        <v>3.3092025615766546E-2</v>
      </c>
      <c r="AY198" s="13">
        <f t="shared" si="320"/>
        <v>1.0923049201865594E-2</v>
      </c>
      <c r="AZ198" s="13">
        <f t="shared" si="321"/>
        <v>1.8027455504194105E-3</v>
      </c>
      <c r="BA198" s="13">
        <f t="shared" si="322"/>
        <v>1.9835069002538966E-4</v>
      </c>
      <c r="BB198" s="13">
        <f t="shared" si="323"/>
        <v>1.6367948970000933E-5</v>
      </c>
      <c r="BC198" s="13">
        <f t="shared" si="324"/>
        <v>1.0805498219351246E-6</v>
      </c>
      <c r="BD198" s="13">
        <f t="shared" si="325"/>
        <v>7.0217129999233588E-8</v>
      </c>
      <c r="BE198" s="13">
        <f t="shared" si="326"/>
        <v>2.0446092696849505E-7</v>
      </c>
      <c r="BF198" s="13">
        <f t="shared" si="327"/>
        <v>2.9767857684636615E-7</v>
      </c>
      <c r="BG198" s="13">
        <f t="shared" si="328"/>
        <v>2.8893062495972488E-7</v>
      </c>
      <c r="BH198" s="13">
        <f t="shared" si="329"/>
        <v>2.1032981342834984E-7</v>
      </c>
      <c r="BI198" s="13">
        <f t="shared" si="330"/>
        <v>1.2248928038824831E-7</v>
      </c>
      <c r="BJ198" s="14">
        <f t="shared" si="331"/>
        <v>0.86063109445217223</v>
      </c>
      <c r="BK198" s="14">
        <f t="shared" si="332"/>
        <v>9.7633487072228686E-2</v>
      </c>
      <c r="BL198" s="14">
        <f t="shared" si="333"/>
        <v>2.3165781963438978E-2</v>
      </c>
      <c r="BM198" s="14">
        <f t="shared" si="334"/>
        <v>0.59951769126753429</v>
      </c>
      <c r="BN198" s="14">
        <f t="shared" si="335"/>
        <v>0.37122397729373402</v>
      </c>
    </row>
    <row r="199" spans="1:66" x14ac:dyDescent="0.25">
      <c r="A199" t="s">
        <v>21</v>
      </c>
      <c r="B199" t="s">
        <v>269</v>
      </c>
      <c r="C199" t="s">
        <v>265</v>
      </c>
      <c r="D199" s="11">
        <v>44232</v>
      </c>
      <c r="E199" s="10">
        <f>VLOOKUP(A199,home!$A$2:$E$405,3,FALSE)</f>
        <v>1.3971428571428599</v>
      </c>
      <c r="F199" s="10">
        <f>VLOOKUP(B199,home!$B$2:$E$405,3,FALSE)</f>
        <v>0.64</v>
      </c>
      <c r="G199" s="10">
        <f>VLOOKUP(C199,away!$B$2:$E$405,4,FALSE)</f>
        <v>0.68</v>
      </c>
      <c r="H199" s="10">
        <f>VLOOKUP(A199,away!$A$2:$E$405,3,FALSE)</f>
        <v>1.3571428571428601</v>
      </c>
      <c r="I199" s="10">
        <f>VLOOKUP(C199,away!$B$2:$E$405,3,FALSE)</f>
        <v>0.99</v>
      </c>
      <c r="J199" s="10">
        <f>VLOOKUP(B199,home!$B$2:$E$405,4,FALSE)</f>
        <v>0.86</v>
      </c>
      <c r="K199" s="12">
        <f t="shared" si="280"/>
        <v>0.6080365714285727</v>
      </c>
      <c r="L199" s="12">
        <f t="shared" si="281"/>
        <v>1.1554714285714311</v>
      </c>
      <c r="M199" s="13">
        <f t="shared" si="282"/>
        <v>0.17144238780154258</v>
      </c>
      <c r="N199" s="13">
        <f t="shared" si="283"/>
        <v>0.1042432416763777</v>
      </c>
      <c r="O199" s="13">
        <f t="shared" si="284"/>
        <v>0.19809678075074572</v>
      </c>
      <c r="P199" s="13">
        <f t="shared" si="285"/>
        <v>0.12045008737872109</v>
      </c>
      <c r="Q199" s="13">
        <f t="shared" si="286"/>
        <v>3.1691851631752394E-2</v>
      </c>
      <c r="R199" s="13">
        <f t="shared" si="287"/>
        <v>0.11444758512473291</v>
      </c>
      <c r="S199" s="13">
        <f t="shared" si="288"/>
        <v>2.1156120921414005E-2</v>
      </c>
      <c r="T199" s="13">
        <f t="shared" si="289"/>
        <v>3.6619029079014785E-2</v>
      </c>
      <c r="U199" s="13">
        <f t="shared" si="290"/>
        <v>6.958831726752232E-2</v>
      </c>
      <c r="V199" s="13">
        <f t="shared" si="291"/>
        <v>1.6515147004296687E-3</v>
      </c>
      <c r="W199" s="13">
        <f t="shared" si="292"/>
        <v>6.4232682694645819E-3</v>
      </c>
      <c r="X199" s="13">
        <f t="shared" si="293"/>
        <v>7.4219029634157857E-3</v>
      </c>
      <c r="Y199" s="13">
        <f t="shared" si="294"/>
        <v>4.2878984099282902E-3</v>
      </c>
      <c r="Z199" s="13">
        <f t="shared" si="295"/>
        <v>4.4080304893541845E-2</v>
      </c>
      <c r="AA199" s="13">
        <f t="shared" si="296"/>
        <v>2.6802437454995318E-2</v>
      </c>
      <c r="AB199" s="13">
        <f t="shared" si="297"/>
        <v>8.1484310880320567E-3</v>
      </c>
      <c r="AC199" s="13">
        <f t="shared" si="298"/>
        <v>7.2518927686463807E-5</v>
      </c>
      <c r="AD199" s="13">
        <f t="shared" si="299"/>
        <v>9.7639550398279638E-4</v>
      </c>
      <c r="AE199" s="13">
        <f t="shared" si="300"/>
        <v>1.1281971078377243E-3</v>
      </c>
      <c r="AF199" s="13">
        <f t="shared" si="301"/>
        <v>6.5179976195170648E-4</v>
      </c>
      <c r="AG199" s="13">
        <f t="shared" si="302"/>
        <v>2.5104533402828553E-4</v>
      </c>
      <c r="AH199" s="13">
        <f t="shared" si="303"/>
        <v>1.2733383216801264E-2</v>
      </c>
      <c r="AI199" s="13">
        <f t="shared" si="304"/>
        <v>7.7423626738299701E-3</v>
      </c>
      <c r="AJ199" s="13">
        <f t="shared" si="305"/>
        <v>2.3538198274760656E-3</v>
      </c>
      <c r="AK199" s="13">
        <f t="shared" si="306"/>
        <v>4.7706951255304726E-4</v>
      </c>
      <c r="AL199" s="13">
        <f t="shared" si="307"/>
        <v>2.0379816889991155E-6</v>
      </c>
      <c r="AM199" s="13">
        <f t="shared" si="308"/>
        <v>1.1873683491999461E-4</v>
      </c>
      <c r="AN199" s="13">
        <f t="shared" si="309"/>
        <v>1.3719702026905638E-4</v>
      </c>
      <c r="AO199" s="13">
        <f t="shared" si="310"/>
        <v>7.9263618503015124E-5</v>
      </c>
      <c r="AP199" s="13">
        <f t="shared" si="311"/>
        <v>3.0528948835139917E-5</v>
      </c>
      <c r="AQ199" s="13">
        <f t="shared" si="312"/>
        <v>8.8188320308308136E-6</v>
      </c>
      <c r="AR199" s="13">
        <f t="shared" si="313"/>
        <v>2.9426120992129684E-3</v>
      </c>
      <c r="AS199" s="13">
        <f t="shared" si="314"/>
        <v>1.7892157718496884E-3</v>
      </c>
      <c r="AT199" s="13">
        <f t="shared" si="315"/>
        <v>5.4395431173070595E-4</v>
      </c>
      <c r="AU199" s="13">
        <f t="shared" si="316"/>
        <v>1.1024803823950917E-4</v>
      </c>
      <c r="AV199" s="13">
        <f t="shared" si="317"/>
        <v>1.6758709794469332E-5</v>
      </c>
      <c r="AW199" s="13">
        <f t="shared" si="318"/>
        <v>3.9772847904051932E-8</v>
      </c>
      <c r="AX199" s="13">
        <f t="shared" si="319"/>
        <v>1.2032723001172316E-5</v>
      </c>
      <c r="AY199" s="13">
        <f t="shared" si="320"/>
        <v>1.3903467635768896E-5</v>
      </c>
      <c r="AZ199" s="13">
        <f t="shared" si="321"/>
        <v>8.032529805599276E-6</v>
      </c>
      <c r="BA199" s="13">
        <f t="shared" si="322"/>
        <v>3.0937862298394633E-6</v>
      </c>
      <c r="BB199" s="13">
        <f t="shared" si="323"/>
        <v>8.9369539867180687E-7</v>
      </c>
      <c r="BC199" s="13">
        <f t="shared" si="324"/>
        <v>2.0652789980220549E-7</v>
      </c>
      <c r="BD199" s="13">
        <f t="shared" si="325"/>
        <v>5.6668403433486397E-4</v>
      </c>
      <c r="BE199" s="13">
        <f t="shared" si="326"/>
        <v>3.4456461732028224E-4</v>
      </c>
      <c r="BF199" s="13">
        <f t="shared" si="327"/>
        <v>1.047539442755113E-4</v>
      </c>
      <c r="BG199" s="13">
        <f t="shared" si="328"/>
        <v>2.1231409706967219E-5</v>
      </c>
      <c r="BH199" s="13">
        <f t="shared" si="329"/>
        <v>3.2273683912049163E-6</v>
      </c>
      <c r="BI199" s="13">
        <f t="shared" si="330"/>
        <v>3.9247160226503736E-7</v>
      </c>
      <c r="BJ199" s="14">
        <f t="shared" si="331"/>
        <v>0.194107337722283</v>
      </c>
      <c r="BK199" s="14">
        <f t="shared" si="332"/>
        <v>0.31478857117911857</v>
      </c>
      <c r="BL199" s="14">
        <f t="shared" si="333"/>
        <v>0.44683382969314717</v>
      </c>
      <c r="BM199" s="14">
        <f t="shared" si="334"/>
        <v>0.25942424542943016</v>
      </c>
      <c r="BN199" s="14">
        <f t="shared" si="335"/>
        <v>0.74037193436387239</v>
      </c>
    </row>
    <row r="200" spans="1:66" x14ac:dyDescent="0.25">
      <c r="A200" t="s">
        <v>21</v>
      </c>
      <c r="B200" t="s">
        <v>264</v>
      </c>
      <c r="C200" t="s">
        <v>266</v>
      </c>
      <c r="D200" s="11">
        <v>44232</v>
      </c>
      <c r="E200" s="10">
        <f>VLOOKUP(A200,home!$A$2:$E$405,3,FALSE)</f>
        <v>1.3971428571428599</v>
      </c>
      <c r="F200" s="10">
        <f>VLOOKUP(B200,home!$B$2:$E$405,3,FALSE)</f>
        <v>1.27</v>
      </c>
      <c r="G200" s="10">
        <f>VLOOKUP(C200,away!$B$2:$E$405,4,FALSE)</f>
        <v>1.03</v>
      </c>
      <c r="H200" s="10">
        <f>VLOOKUP(A200,away!$A$2:$E$405,3,FALSE)</f>
        <v>1.3571428571428601</v>
      </c>
      <c r="I200" s="10">
        <f>VLOOKUP(C200,away!$B$2:$E$405,3,FALSE)</f>
        <v>0.87</v>
      </c>
      <c r="J200" s="10">
        <f>VLOOKUP(B200,home!$B$2:$E$405,4,FALSE)</f>
        <v>1.27</v>
      </c>
      <c r="K200" s="12">
        <f t="shared" si="280"/>
        <v>1.8276025714285751</v>
      </c>
      <c r="L200" s="12">
        <f t="shared" si="281"/>
        <v>1.499507142857146</v>
      </c>
      <c r="M200" s="13">
        <f t="shared" si="282"/>
        <v>3.5896707015394727E-2</v>
      </c>
      <c r="N200" s="13">
        <f t="shared" si="283"/>
        <v>6.5604914047153559E-2</v>
      </c>
      <c r="O200" s="13">
        <f t="shared" si="284"/>
        <v>5.3827368574634618E-2</v>
      </c>
      <c r="P200" s="13">
        <f t="shared" si="285"/>
        <v>9.8375037220235884E-2</v>
      </c>
      <c r="Q200" s="13">
        <f t="shared" si="286"/>
        <v>5.9949854805464262E-2</v>
      </c>
      <c r="R200" s="13">
        <f t="shared" si="287"/>
        <v>4.0357261829434443E-2</v>
      </c>
      <c r="S200" s="13">
        <f t="shared" si="288"/>
        <v>6.7399273866070961E-2</v>
      </c>
      <c r="T200" s="13">
        <f t="shared" si="289"/>
        <v>8.9895235494042477E-2</v>
      </c>
      <c r="U200" s="13">
        <f t="shared" si="290"/>
        <v>7.3757035495290654E-2</v>
      </c>
      <c r="V200" s="13">
        <f t="shared" si="291"/>
        <v>2.05231021836196E-2</v>
      </c>
      <c r="W200" s="13">
        <f t="shared" si="292"/>
        <v>3.6521502933078737E-2</v>
      </c>
      <c r="X200" s="13">
        <f t="shared" si="293"/>
        <v>5.4764254516029787E-2</v>
      </c>
      <c r="Y200" s="13">
        <f t="shared" si="294"/>
        <v>4.1059695410016687E-2</v>
      </c>
      <c r="Z200" s="13">
        <f t="shared" si="295"/>
        <v>2.0172000793131001E-2</v>
      </c>
      <c r="AA200" s="13">
        <f t="shared" si="296"/>
        <v>3.6866400520385471E-2</v>
      </c>
      <c r="AB200" s="13">
        <f t="shared" si="297"/>
        <v>3.3688564195186128E-2</v>
      </c>
      <c r="AC200" s="13">
        <f t="shared" si="298"/>
        <v>3.515226585272895E-3</v>
      </c>
      <c r="AD200" s="13">
        <f t="shared" si="299"/>
        <v>1.6686698168232726E-2</v>
      </c>
      <c r="AE200" s="13">
        <f t="shared" si="300"/>
        <v>2.5021823093966229E-2</v>
      </c>
      <c r="AF200" s="13">
        <f t="shared" si="301"/>
        <v>1.8760201228355127E-2</v>
      </c>
      <c r="AG200" s="13">
        <f t="shared" si="302"/>
        <v>9.3770185811186402E-3</v>
      </c>
      <c r="AH200" s="13">
        <f t="shared" si="303"/>
        <v>7.5620148187549871E-3</v>
      </c>
      <c r="AI200" s="13">
        <f t="shared" si="304"/>
        <v>1.3820357727937603E-2</v>
      </c>
      <c r="AJ200" s="13">
        <f t="shared" si="305"/>
        <v>1.2629060660820776E-2</v>
      </c>
      <c r="AK200" s="13">
        <f t="shared" si="306"/>
        <v>7.6936345794811701E-3</v>
      </c>
      <c r="AL200" s="13">
        <f t="shared" si="307"/>
        <v>3.8533957559447275E-4</v>
      </c>
      <c r="AM200" s="13">
        <f t="shared" si="308"/>
        <v>6.099330496182922E-3</v>
      </c>
      <c r="AN200" s="13">
        <f t="shared" si="309"/>
        <v>9.1459896456727134E-3</v>
      </c>
      <c r="AO200" s="13">
        <f t="shared" si="310"/>
        <v>6.8572384010918662E-3</v>
      </c>
      <c r="AP200" s="13">
        <f t="shared" si="311"/>
        <v>3.4274926542371899E-3</v>
      </c>
      <c r="AQ200" s="13">
        <f t="shared" si="312"/>
        <v>1.284887429279766E-3</v>
      </c>
      <c r="AR200" s="13">
        <f t="shared" si="313"/>
        <v>2.2678590470229364E-3</v>
      </c>
      <c r="AS200" s="13">
        <f t="shared" si="314"/>
        <v>4.1447450259766757E-3</v>
      </c>
      <c r="AT200" s="13">
        <f t="shared" si="315"/>
        <v>3.7874733336953855E-3</v>
      </c>
      <c r="AU200" s="13">
        <f t="shared" si="316"/>
        <v>2.3073320012929484E-3</v>
      </c>
      <c r="AV200" s="13">
        <f t="shared" si="317"/>
        <v>1.0542214746756073E-3</v>
      </c>
      <c r="AW200" s="13">
        <f t="shared" si="318"/>
        <v>2.9334008482912917E-5</v>
      </c>
      <c r="AX200" s="13">
        <f t="shared" si="319"/>
        <v>1.8578586831361084E-3</v>
      </c>
      <c r="AY200" s="13">
        <f t="shared" si="320"/>
        <v>2.785872365781766E-3</v>
      </c>
      <c r="AZ200" s="13">
        <f t="shared" si="321"/>
        <v>2.0887177557890471E-3</v>
      </c>
      <c r="BA200" s="13">
        <f t="shared" si="322"/>
        <v>1.0440157314060747E-3</v>
      </c>
      <c r="BB200" s="13">
        <f t="shared" si="323"/>
        <v>3.9137726162465916E-4</v>
      </c>
      <c r="BC200" s="13">
        <f t="shared" si="324"/>
        <v>1.1737459987160919E-4</v>
      </c>
      <c r="BD200" s="13">
        <f t="shared" si="325"/>
        <v>5.6677847333401574E-4</v>
      </c>
      <c r="BE200" s="13">
        <f t="shared" si="326"/>
        <v>1.0358457952956092E-3</v>
      </c>
      <c r="BF200" s="13">
        <f t="shared" si="327"/>
        <v>9.4655721954286663E-4</v>
      </c>
      <c r="BG200" s="13">
        <f t="shared" si="328"/>
        <v>5.7664346948027513E-4</v>
      </c>
      <c r="BH200" s="13">
        <f t="shared" si="329"/>
        <v>2.6346877190491129E-4</v>
      </c>
      <c r="BI200" s="13">
        <f t="shared" si="330"/>
        <v>9.6303241004908876E-5</v>
      </c>
      <c r="BJ200" s="14">
        <f t="shared" si="331"/>
        <v>0.45274135330153198</v>
      </c>
      <c r="BK200" s="14">
        <f t="shared" si="332"/>
        <v>0.22888055881197031</v>
      </c>
      <c r="BL200" s="14">
        <f t="shared" si="333"/>
        <v>0.29724892625515192</v>
      </c>
      <c r="BM200" s="14">
        <f t="shared" si="334"/>
        <v>0.64227515731216867</v>
      </c>
      <c r="BN200" s="14">
        <f t="shared" si="335"/>
        <v>0.35401114349231749</v>
      </c>
    </row>
    <row r="201" spans="1:66" x14ac:dyDescent="0.25">
      <c r="A201" t="s">
        <v>21</v>
      </c>
      <c r="B201" t="s">
        <v>372</v>
      </c>
      <c r="C201" t="s">
        <v>275</v>
      </c>
      <c r="D201" s="11">
        <v>44232</v>
      </c>
      <c r="E201" s="10">
        <f>VLOOKUP(A201,home!$A$2:$E$405,3,FALSE)</f>
        <v>1.3971428571428599</v>
      </c>
      <c r="F201" s="10">
        <f>VLOOKUP(B201,home!$B$2:$E$405,3,FALSE)</f>
        <v>0.32</v>
      </c>
      <c r="G201" s="10">
        <f>VLOOKUP(C201,away!$B$2:$E$405,4,FALSE)</f>
        <v>0.8</v>
      </c>
      <c r="H201" s="10">
        <f>VLOOKUP(A201,away!$A$2:$E$405,3,FALSE)</f>
        <v>1.3571428571428601</v>
      </c>
      <c r="I201" s="10">
        <f>VLOOKUP(C201,away!$B$2:$E$405,3,FALSE)</f>
        <v>0.95</v>
      </c>
      <c r="J201" s="10">
        <f>VLOOKUP(B201,home!$B$2:$E$405,4,FALSE)</f>
        <v>1.1100000000000001</v>
      </c>
      <c r="K201" s="12">
        <f t="shared" si="280"/>
        <v>0.35766857142857217</v>
      </c>
      <c r="L201" s="12">
        <f t="shared" si="281"/>
        <v>1.431107142857146</v>
      </c>
      <c r="M201" s="13">
        <f t="shared" si="282"/>
        <v>0.16716470179495194</v>
      </c>
      <c r="N201" s="13">
        <f t="shared" si="283"/>
        <v>5.9789560084283738E-2</v>
      </c>
      <c r="O201" s="13">
        <f t="shared" si="284"/>
        <v>0.23923059877234049</v>
      </c>
      <c r="P201" s="13">
        <f t="shared" si="285"/>
        <v>8.5565266504904966E-2</v>
      </c>
      <c r="Q201" s="13">
        <f t="shared" si="286"/>
        <v>1.069242327084427E-2</v>
      </c>
      <c r="R201" s="13">
        <f t="shared" si="287"/>
        <v>0.17118230934654427</v>
      </c>
      <c r="S201" s="13">
        <f t="shared" si="288"/>
        <v>1.0949403123746823E-2</v>
      </c>
      <c r="T201" s="13">
        <f t="shared" si="289"/>
        <v>1.5302003317357205E-2</v>
      </c>
      <c r="U201" s="13">
        <f t="shared" si="290"/>
        <v>6.1226532037822419E-2</v>
      </c>
      <c r="V201" s="13">
        <f t="shared" si="291"/>
        <v>6.2273154446089321E-4</v>
      </c>
      <c r="W201" s="13">
        <f t="shared" si="292"/>
        <v>1.2747812521308305E-3</v>
      </c>
      <c r="X201" s="13">
        <f t="shared" si="293"/>
        <v>1.8243485555048079E-3</v>
      </c>
      <c r="Y201" s="13">
        <f t="shared" si="294"/>
        <v>1.3054191244220241E-3</v>
      </c>
      <c r="Z201" s="13">
        <f t="shared" si="295"/>
        <v>8.1660075212207028E-2</v>
      </c>
      <c r="AA201" s="13">
        <f t="shared" si="296"/>
        <v>2.9207242443899849E-2</v>
      </c>
      <c r="AB201" s="13">
        <f t="shared" si="297"/>
        <v>5.2232563401388077E-3</v>
      </c>
      <c r="AC201" s="13">
        <f t="shared" si="298"/>
        <v>1.9922040205954715E-5</v>
      </c>
      <c r="AD201" s="13">
        <f t="shared" si="299"/>
        <v>1.1398729733339015E-4</v>
      </c>
      <c r="AE201" s="13">
        <f t="shared" si="300"/>
        <v>1.6312803540879595E-4</v>
      </c>
      <c r="AF201" s="13">
        <f t="shared" si="301"/>
        <v>1.1672684833689071E-4</v>
      </c>
      <c r="AG201" s="13">
        <f t="shared" si="302"/>
        <v>5.5682875472709017E-5</v>
      </c>
      <c r="AH201" s="13">
        <f t="shared" si="303"/>
        <v>2.9216079230610315E-2</v>
      </c>
      <c r="AI201" s="13">
        <f t="shared" si="304"/>
        <v>1.0449673321156372E-2</v>
      </c>
      <c r="AJ201" s="13">
        <f t="shared" si="305"/>
        <v>1.8687598643366309E-3</v>
      </c>
      <c r="AK201" s="13">
        <f t="shared" si="306"/>
        <v>2.2279889034011171E-4</v>
      </c>
      <c r="AL201" s="13">
        <f t="shared" si="307"/>
        <v>4.0789345148592269E-7</v>
      </c>
      <c r="AM201" s="13">
        <f t="shared" si="308"/>
        <v>8.1539347596475156E-6</v>
      </c>
      <c r="AN201" s="13">
        <f t="shared" si="309"/>
        <v>1.1669154276922727E-5</v>
      </c>
      <c r="AO201" s="13">
        <f t="shared" si="310"/>
        <v>8.3499050184030662E-6</v>
      </c>
      <c r="AP201" s="13">
        <f t="shared" si="311"/>
        <v>3.9832029046717858E-6</v>
      </c>
      <c r="AQ201" s="13">
        <f t="shared" si="312"/>
        <v>1.4250975320812814E-6</v>
      </c>
      <c r="AR201" s="13">
        <f t="shared" si="313"/>
        <v>8.36226793464135E-3</v>
      </c>
      <c r="AS201" s="13">
        <f t="shared" si="314"/>
        <v>2.9909204260861293E-3</v>
      </c>
      <c r="AT201" s="13">
        <f t="shared" si="315"/>
        <v>5.3487911802738099E-4</v>
      </c>
      <c r="AU201" s="13">
        <f t="shared" si="316"/>
        <v>6.3769816677276009E-5</v>
      </c>
      <c r="AV201" s="13">
        <f t="shared" si="317"/>
        <v>5.7021148078058113E-6</v>
      </c>
      <c r="AW201" s="13">
        <f t="shared" si="318"/>
        <v>5.7995882549165027E-9</v>
      </c>
      <c r="AX201" s="13">
        <f t="shared" si="319"/>
        <v>4.8606769950081705E-7</v>
      </c>
      <c r="AY201" s="13">
        <f t="shared" si="320"/>
        <v>6.9561495666776012E-7</v>
      </c>
      <c r="AZ201" s="13">
        <f t="shared" si="321"/>
        <v>4.9774976658274799E-7</v>
      </c>
      <c r="BA201" s="13">
        <f t="shared" si="322"/>
        <v>2.3744441543734925E-7</v>
      </c>
      <c r="BB201" s="13">
        <f t="shared" si="323"/>
        <v>8.4952099740982537E-8</v>
      </c>
      <c r="BC201" s="13">
        <f t="shared" si="324"/>
        <v>2.4315111348006572E-8</v>
      </c>
      <c r="BD201" s="13">
        <f t="shared" si="325"/>
        <v>1.9945502286250832E-3</v>
      </c>
      <c r="BE201" s="13">
        <f t="shared" si="326"/>
        <v>7.133879309148656E-4</v>
      </c>
      <c r="BF201" s="13">
        <f t="shared" si="327"/>
        <v>1.2757822106235241E-4</v>
      </c>
      <c r="BG201" s="13">
        <f t="shared" si="328"/>
        <v>1.5210240024256725E-5</v>
      </c>
      <c r="BH201" s="13">
        <f t="shared" si="329"/>
        <v>1.3600562051403982E-6</v>
      </c>
      <c r="BI201" s="13">
        <f t="shared" si="330"/>
        <v>9.728987199102634E-8</v>
      </c>
      <c r="BJ201" s="14">
        <f t="shared" si="331"/>
        <v>9.0673668099635674E-2</v>
      </c>
      <c r="BK201" s="14">
        <f t="shared" si="332"/>
        <v>0.26432312851667872</v>
      </c>
      <c r="BL201" s="14">
        <f t="shared" si="333"/>
        <v>0.5626369736241329</v>
      </c>
      <c r="BM201" s="14">
        <f t="shared" si="334"/>
        <v>0.26566829586341628</v>
      </c>
      <c r="BN201" s="14">
        <f t="shared" si="335"/>
        <v>0.73362485977386971</v>
      </c>
    </row>
    <row r="202" spans="1:66" x14ac:dyDescent="0.25">
      <c r="A202" t="s">
        <v>21</v>
      </c>
      <c r="B202" t="s">
        <v>397</v>
      </c>
      <c r="C202" t="s">
        <v>152</v>
      </c>
      <c r="D202" s="11">
        <v>44232</v>
      </c>
      <c r="E202" s="10">
        <f>VLOOKUP(A202,home!$A$2:$E$405,3,FALSE)</f>
        <v>1.3971428571428599</v>
      </c>
      <c r="F202" s="10">
        <f>VLOOKUP(B202,home!$B$2:$E$405,3,FALSE)</f>
        <v>1.1499999999999999</v>
      </c>
      <c r="G202" s="10">
        <f>VLOOKUP(C202,away!$B$2:$E$405,4,FALSE)</f>
        <v>1.1100000000000001</v>
      </c>
      <c r="H202" s="10">
        <f>VLOOKUP(A202,away!$A$2:$E$405,3,FALSE)</f>
        <v>1.3571428571428601</v>
      </c>
      <c r="I202" s="10">
        <f>VLOOKUP(C202,away!$B$2:$E$405,3,FALSE)</f>
        <v>0.72</v>
      </c>
      <c r="J202" s="10">
        <f>VLOOKUP(B202,home!$B$2:$E$405,4,FALSE)</f>
        <v>1.1499999999999999</v>
      </c>
      <c r="K202" s="12">
        <f t="shared" si="280"/>
        <v>1.7834528571428607</v>
      </c>
      <c r="L202" s="12">
        <f t="shared" si="281"/>
        <v>1.1237142857142879</v>
      </c>
      <c r="M202" s="13">
        <f t="shared" si="282"/>
        <v>5.4630270622249788E-2</v>
      </c>
      <c r="N202" s="13">
        <f t="shared" si="283"/>
        <v>9.7430512227739074E-2</v>
      </c>
      <c r="O202" s="13">
        <f t="shared" si="284"/>
        <v>6.1388815530659661E-2</v>
      </c>
      <c r="P202" s="13">
        <f t="shared" si="285"/>
        <v>0.10948405845477099</v>
      </c>
      <c r="Q202" s="13">
        <f t="shared" si="286"/>
        <v>8.6881362702726853E-2</v>
      </c>
      <c r="R202" s="13">
        <f t="shared" si="287"/>
        <v>3.4491744497440711E-2</v>
      </c>
      <c r="S202" s="13">
        <f t="shared" si="288"/>
        <v>5.4854016460087598E-2</v>
      </c>
      <c r="T202" s="13">
        <f t="shared" si="289"/>
        <v>9.7629828431378671E-2</v>
      </c>
      <c r="U202" s="13">
        <f t="shared" si="290"/>
        <v>6.1514400271802189E-2</v>
      </c>
      <c r="V202" s="13">
        <f t="shared" si="291"/>
        <v>1.2214718397347899E-2</v>
      </c>
      <c r="W202" s="13">
        <f t="shared" si="292"/>
        <v>5.1649604848214466E-2</v>
      </c>
      <c r="X202" s="13">
        <f t="shared" si="293"/>
        <v>5.8039398819436538E-2</v>
      </c>
      <c r="Y202" s="13">
        <f t="shared" si="294"/>
        <v>3.2609850793834917E-2</v>
      </c>
      <c r="Z202" s="13">
        <f t="shared" si="295"/>
        <v>1.2919622010327099E-2</v>
      </c>
      <c r="AA202" s="13">
        <f t="shared" si="296"/>
        <v>2.3041536787523655E-2</v>
      </c>
      <c r="AB202" s="13">
        <f t="shared" si="297"/>
        <v>2.0546747308335701E-2</v>
      </c>
      <c r="AC202" s="13">
        <f t="shared" si="298"/>
        <v>1.52996329666627E-3</v>
      </c>
      <c r="AD202" s="13">
        <f t="shared" si="299"/>
        <v>2.3028658834211957E-2</v>
      </c>
      <c r="AE202" s="13">
        <f t="shared" si="300"/>
        <v>2.5877632912844513E-2</v>
      </c>
      <c r="AF202" s="13">
        <f t="shared" si="301"/>
        <v>1.4539532892316813E-2</v>
      </c>
      <c r="AG202" s="13">
        <f t="shared" si="302"/>
        <v>5.4460936062363926E-3</v>
      </c>
      <c r="AH202" s="13">
        <f t="shared" si="303"/>
        <v>3.6294909547583284E-3</v>
      </c>
      <c r="AI202" s="13">
        <f t="shared" si="304"/>
        <v>6.4730260132379105E-3</v>
      </c>
      <c r="AJ202" s="13">
        <f t="shared" si="305"/>
        <v>5.7721683688346072E-3</v>
      </c>
      <c r="AK202" s="13">
        <f t="shared" si="306"/>
        <v>3.4314633897692425E-3</v>
      </c>
      <c r="AL202" s="13">
        <f t="shared" si="307"/>
        <v>1.226474546788294E-4</v>
      </c>
      <c r="AM202" s="13">
        <f t="shared" si="308"/>
        <v>8.2141054788087021E-3</v>
      </c>
      <c r="AN202" s="13">
        <f t="shared" si="309"/>
        <v>9.2303076709013381E-3</v>
      </c>
      <c r="AO202" s="13">
        <f t="shared" si="310"/>
        <v>5.1861142956650067E-3</v>
      </c>
      <c r="AP202" s="13">
        <f t="shared" si="311"/>
        <v>1.9425702404619529E-3</v>
      </c>
      <c r="AQ202" s="13">
        <f t="shared" si="312"/>
        <v>5.4572348255263416E-4</v>
      </c>
      <c r="AR202" s="13">
        <f t="shared" si="313"/>
        <v>8.1570216714654483E-4</v>
      </c>
      <c r="AS202" s="13">
        <f t="shared" si="314"/>
        <v>1.4547663605751287E-3</v>
      </c>
      <c r="AT202" s="13">
        <f t="shared" si="315"/>
        <v>1.2972536111215175E-3</v>
      </c>
      <c r="AU202" s="13">
        <f t="shared" si="316"/>
        <v>7.7119688639785478E-4</v>
      </c>
      <c r="AV202" s="13">
        <f t="shared" si="317"/>
        <v>3.4384832261648301E-4</v>
      </c>
      <c r="AW202" s="13">
        <f t="shared" si="318"/>
        <v>6.8276865475449152E-6</v>
      </c>
      <c r="AX202" s="13">
        <f t="shared" si="319"/>
        <v>2.4415783141757005E-3</v>
      </c>
      <c r="AY202" s="13">
        <f t="shared" si="320"/>
        <v>2.7436364313294425E-3</v>
      </c>
      <c r="AZ202" s="13">
        <f t="shared" si="321"/>
        <v>1.5415317263455317E-3</v>
      </c>
      <c r="BA202" s="13">
        <f t="shared" si="322"/>
        <v>5.7741374092542717E-4</v>
      </c>
      <c r="BB202" s="13">
        <f t="shared" si="323"/>
        <v>1.6221201736140787E-4</v>
      </c>
      <c r="BC202" s="13">
        <f t="shared" si="324"/>
        <v>3.645599224470963E-5</v>
      </c>
      <c r="BD202" s="13">
        <f t="shared" si="325"/>
        <v>1.5276936301844603E-4</v>
      </c>
      <c r="BE202" s="13">
        <f t="shared" si="326"/>
        <v>2.7245695695914243E-4</v>
      </c>
      <c r="BF202" s="13">
        <f t="shared" si="327"/>
        <v>2.4295706916861606E-4</v>
      </c>
      <c r="BG202" s="13">
        <f t="shared" si="328"/>
        <v>1.4443415972394133E-4</v>
      </c>
      <c r="BH202" s="13">
        <f t="shared" si="329"/>
        <v>6.4397878707172861E-5</v>
      </c>
      <c r="BI202" s="13">
        <f t="shared" si="330"/>
        <v>2.2970116154849375E-5</v>
      </c>
      <c r="BJ202" s="14">
        <f t="shared" si="331"/>
        <v>0.52575412545971212</v>
      </c>
      <c r="BK202" s="14">
        <f t="shared" si="332"/>
        <v>0.23557931111713079</v>
      </c>
      <c r="BL202" s="14">
        <f t="shared" si="333"/>
        <v>0.22587214601395172</v>
      </c>
      <c r="BM202" s="14">
        <f t="shared" si="334"/>
        <v>0.55308163182075298</v>
      </c>
      <c r="BN202" s="14">
        <f t="shared" si="335"/>
        <v>0.44430676403558705</v>
      </c>
    </row>
    <row r="203" spans="1:66" x14ac:dyDescent="0.25">
      <c r="A203" t="s">
        <v>21</v>
      </c>
      <c r="B203" t="s">
        <v>151</v>
      </c>
      <c r="C203" t="s">
        <v>273</v>
      </c>
      <c r="D203" s="11">
        <v>44232</v>
      </c>
      <c r="E203" s="10">
        <f>VLOOKUP(A203,home!$A$2:$E$405,3,FALSE)</f>
        <v>1.3971428571428599</v>
      </c>
      <c r="F203" s="10">
        <f>VLOOKUP(B203,home!$B$2:$E$405,3,FALSE)</f>
        <v>0.8</v>
      </c>
      <c r="G203" s="10">
        <f>VLOOKUP(C203,away!$B$2:$E$405,4,FALSE)</f>
        <v>0.99</v>
      </c>
      <c r="H203" s="10">
        <f>VLOOKUP(A203,away!$A$2:$E$405,3,FALSE)</f>
        <v>1.3571428571428601</v>
      </c>
      <c r="I203" s="10">
        <f>VLOOKUP(C203,away!$B$2:$E$405,3,FALSE)</f>
        <v>1.03</v>
      </c>
      <c r="J203" s="10">
        <f>VLOOKUP(B203,home!$B$2:$E$405,4,FALSE)</f>
        <v>1.39</v>
      </c>
      <c r="K203" s="12">
        <f t="shared" si="280"/>
        <v>1.1065371428571449</v>
      </c>
      <c r="L203" s="12">
        <f t="shared" si="281"/>
        <v>1.9430214285714329</v>
      </c>
      <c r="M203" s="13">
        <f t="shared" si="282"/>
        <v>4.7379834588318681E-2</v>
      </c>
      <c r="N203" s="13">
        <f t="shared" si="283"/>
        <v>5.2427546794402279E-2</v>
      </c>
      <c r="O203" s="13">
        <f t="shared" si="284"/>
        <v>9.2060033887273143E-2</v>
      </c>
      <c r="P203" s="13">
        <f t="shared" si="285"/>
        <v>0.10186784686895516</v>
      </c>
      <c r="Q203" s="13">
        <f t="shared" si="286"/>
        <v>2.9006513918443586E-2</v>
      </c>
      <c r="R203" s="13">
        <f t="shared" si="287"/>
        <v>8.9437309278992017E-2</v>
      </c>
      <c r="S203" s="13">
        <f t="shared" si="288"/>
        <v>5.4754614045630957E-2</v>
      </c>
      <c r="T203" s="13">
        <f t="shared" si="289"/>
        <v>5.6360278111691406E-2</v>
      </c>
      <c r="U203" s="13">
        <f t="shared" si="290"/>
        <v>9.8965704674406629E-2</v>
      </c>
      <c r="V203" s="13">
        <f t="shared" si="291"/>
        <v>1.3080423319409036E-2</v>
      </c>
      <c r="W203" s="13">
        <f t="shared" si="292"/>
        <v>1.0698928345186862E-2</v>
      </c>
      <c r="X203" s="13">
        <f t="shared" si="293"/>
        <v>2.078824703744837E-2</v>
      </c>
      <c r="Y203" s="13">
        <f t="shared" si="294"/>
        <v>2.01960047280994E-2</v>
      </c>
      <c r="Z203" s="13">
        <f t="shared" si="295"/>
        <v>5.7926202814284046E-2</v>
      </c>
      <c r="AA203" s="13">
        <f t="shared" si="296"/>
        <v>6.4097494958681375E-2</v>
      </c>
      <c r="AB203" s="13">
        <f t="shared" si="297"/>
        <v>3.5463129467939773E-2</v>
      </c>
      <c r="AC203" s="13">
        <f t="shared" si="298"/>
        <v>1.7577026324338218E-3</v>
      </c>
      <c r="AD203" s="13">
        <f t="shared" si="299"/>
        <v>2.9596904006790954E-3</v>
      </c>
      <c r="AE203" s="13">
        <f t="shared" si="300"/>
        <v>5.7507418704566523E-3</v>
      </c>
      <c r="AF203" s="13">
        <f t="shared" si="301"/>
        <v>5.5869073422401203E-3</v>
      </c>
      <c r="AG203" s="13">
        <f t="shared" si="302"/>
        <v>3.6184935618052091E-3</v>
      </c>
      <c r="AH203" s="13">
        <f t="shared" si="303"/>
        <v>2.8137963335982175E-2</v>
      </c>
      <c r="AI203" s="13">
        <f t="shared" si="304"/>
        <v>3.1135701555616811E-2</v>
      </c>
      <c r="AJ203" s="13">
        <f t="shared" si="305"/>
        <v>1.7226405120102498E-2</v>
      </c>
      <c r="AK203" s="13">
        <f t="shared" si="306"/>
        <v>6.3538857010993054E-3</v>
      </c>
      <c r="AL203" s="13">
        <f t="shared" si="307"/>
        <v>1.5116421081476115E-4</v>
      </c>
      <c r="AM203" s="13">
        <f t="shared" si="308"/>
        <v>6.5500147194183294E-4</v>
      </c>
      <c r="AN203" s="13">
        <f t="shared" si="309"/>
        <v>1.2726818957288116E-3</v>
      </c>
      <c r="AO203" s="13">
        <f t="shared" si="310"/>
        <v>1.2364240975779976E-3</v>
      </c>
      <c r="AP203" s="13">
        <f t="shared" si="311"/>
        <v>8.0079950546538194E-4</v>
      </c>
      <c r="AQ203" s="13">
        <f t="shared" si="312"/>
        <v>3.8899264977716068E-4</v>
      </c>
      <c r="AR203" s="13">
        <f t="shared" si="313"/>
        <v>1.0934533143634136E-2</v>
      </c>
      <c r="AS203" s="13">
        <f t="shared" si="314"/>
        <v>1.2099467063233671E-2</v>
      </c>
      <c r="AT203" s="13">
        <f t="shared" si="315"/>
        <v>6.6942548571223585E-3</v>
      </c>
      <c r="AU203" s="13">
        <f t="shared" si="316"/>
        <v>2.4691472143859141E-3</v>
      </c>
      <c r="AV203" s="13">
        <f t="shared" si="317"/>
        <v>6.8305077597506636E-4</v>
      </c>
      <c r="AW203" s="13">
        <f t="shared" si="318"/>
        <v>9.0279691614374485E-6</v>
      </c>
      <c r="AX203" s="13">
        <f t="shared" si="319"/>
        <v>1.2079724288829E-4</v>
      </c>
      <c r="AY203" s="13">
        <f t="shared" si="320"/>
        <v>2.3471163144429558E-4</v>
      </c>
      <c r="AZ203" s="13">
        <f t="shared" si="321"/>
        <v>2.2802486471561347E-4</v>
      </c>
      <c r="BA203" s="13">
        <f t="shared" si="322"/>
        <v>1.47685732796513E-4</v>
      </c>
      <c r="BB203" s="13">
        <f t="shared" si="323"/>
        <v>7.173913587947488E-5</v>
      </c>
      <c r="BC203" s="13">
        <f t="shared" si="324"/>
        <v>2.7878135656203477E-5</v>
      </c>
      <c r="BD203" s="13">
        <f t="shared" si="325"/>
        <v>3.5410053682509474E-3</v>
      </c>
      <c r="BE203" s="13">
        <f t="shared" si="326"/>
        <v>3.9182539630262152E-3</v>
      </c>
      <c r="BF203" s="13">
        <f t="shared" si="327"/>
        <v>2.167846772617857E-3</v>
      </c>
      <c r="BG203" s="13">
        <f t="shared" si="328"/>
        <v>7.9960099130821566E-4</v>
      </c>
      <c r="BH203" s="13">
        <f t="shared" si="329"/>
        <v>2.2119704908698325E-4</v>
      </c>
      <c r="BI203" s="13">
        <f t="shared" si="330"/>
        <v>4.8952550141028417E-5</v>
      </c>
      <c r="BJ203" s="14">
        <f t="shared" si="331"/>
        <v>0.21257808847432458</v>
      </c>
      <c r="BK203" s="14">
        <f t="shared" si="332"/>
        <v>0.21922629729700671</v>
      </c>
      <c r="BL203" s="14">
        <f t="shared" si="333"/>
        <v>0.50645493772887618</v>
      </c>
      <c r="BM203" s="14">
        <f t="shared" si="334"/>
        <v>0.58378075731582402</v>
      </c>
      <c r="BN203" s="14">
        <f t="shared" si="335"/>
        <v>0.41217908533638492</v>
      </c>
    </row>
    <row r="204" spans="1:66" x14ac:dyDescent="0.25">
      <c r="A204" t="s">
        <v>21</v>
      </c>
      <c r="B204" t="s">
        <v>22</v>
      </c>
      <c r="C204" t="s">
        <v>271</v>
      </c>
      <c r="D204" s="11">
        <v>44232</v>
      </c>
      <c r="E204" s="10">
        <f>VLOOKUP(A204,home!$A$2:$E$405,3,FALSE)</f>
        <v>1.3971428571428599</v>
      </c>
      <c r="F204" s="10">
        <f>VLOOKUP(B204,home!$B$2:$E$405,3,FALSE)</f>
        <v>1.35</v>
      </c>
      <c r="G204" s="10">
        <f>VLOOKUP(C204,away!$B$2:$E$405,4,FALSE)</f>
        <v>0.99</v>
      </c>
      <c r="H204" s="10">
        <f>VLOOKUP(A204,away!$A$2:$E$405,3,FALSE)</f>
        <v>1.3571428571428601</v>
      </c>
      <c r="I204" s="10">
        <f>VLOOKUP(C204,away!$B$2:$E$405,3,FALSE)</f>
        <v>0.87</v>
      </c>
      <c r="J204" s="10">
        <f>VLOOKUP(B204,home!$B$2:$E$405,4,FALSE)</f>
        <v>1.43</v>
      </c>
      <c r="K204" s="12">
        <f t="shared" si="280"/>
        <v>1.8672814285714323</v>
      </c>
      <c r="L204" s="12">
        <f t="shared" si="281"/>
        <v>1.6884214285714321</v>
      </c>
      <c r="M204" s="13">
        <f t="shared" si="282"/>
        <v>2.8561293350830977E-2</v>
      </c>
      <c r="N204" s="13">
        <f t="shared" si="283"/>
        <v>5.3331972649987409E-2</v>
      </c>
      <c r="O204" s="13">
        <f t="shared" si="284"/>
        <v>4.8223499721257779E-2</v>
      </c>
      <c r="P204" s="13">
        <f t="shared" si="285"/>
        <v>9.0046845450224275E-2</v>
      </c>
      <c r="Q204" s="13">
        <f t="shared" si="286"/>
        <v>4.9792901039200539E-2</v>
      </c>
      <c r="R204" s="13">
        <f t="shared" si="287"/>
        <v>4.0710795145040071E-2</v>
      </c>
      <c r="S204" s="13">
        <f t="shared" si="288"/>
        <v>7.097397757812561E-2</v>
      </c>
      <c r="T204" s="13">
        <f t="shared" si="289"/>
        <v>8.4071401105322907E-2</v>
      </c>
      <c r="U204" s="13">
        <f t="shared" si="290"/>
        <v>7.6018511716709342E-2</v>
      </c>
      <c r="V204" s="13">
        <f t="shared" si="291"/>
        <v>2.4862641553463044E-2</v>
      </c>
      <c r="W204" s="13">
        <f t="shared" si="292"/>
        <v>3.0992453128398118E-2</v>
      </c>
      <c r="X204" s="13">
        <f t="shared" si="293"/>
        <v>5.2328321985983098E-2</v>
      </c>
      <c r="Y204" s="13">
        <f t="shared" si="294"/>
        <v>4.417613008115974E-2</v>
      </c>
      <c r="Z204" s="13">
        <f t="shared" si="295"/>
        <v>2.2912326299022488E-2</v>
      </c>
      <c r="AA204" s="13">
        <f t="shared" si="296"/>
        <v>4.27837613835335E-2</v>
      </c>
      <c r="AB204" s="13">
        <f t="shared" si="297"/>
        <v>3.994466153795187E-2</v>
      </c>
      <c r="AC204" s="13">
        <f t="shared" si="298"/>
        <v>4.8991182182053471E-3</v>
      </c>
      <c r="AD204" s="13">
        <f t="shared" si="299"/>
        <v>1.4467908038132096E-2</v>
      </c>
      <c r="AE204" s="13">
        <f t="shared" si="300"/>
        <v>2.4427925958183098E-2</v>
      </c>
      <c r="AF204" s="13">
        <f t="shared" si="301"/>
        <v>2.0622316821676343E-2</v>
      </c>
      <c r="AG204" s="13">
        <f t="shared" si="302"/>
        <v>1.1606387209502481E-2</v>
      </c>
      <c r="AH204" s="13">
        <f t="shared" si="303"/>
        <v>9.6714156754225938E-3</v>
      </c>
      <c r="AI204" s="13">
        <f t="shared" si="304"/>
        <v>1.8059254878711239E-2</v>
      </c>
      <c r="AJ204" s="13">
        <f t="shared" si="305"/>
        <v>1.6860855624427771E-2</v>
      </c>
      <c r="AK204" s="13">
        <f t="shared" si="306"/>
        <v>1.0494654192439388E-2</v>
      </c>
      <c r="AL204" s="13">
        <f t="shared" si="307"/>
        <v>6.1782936174251406E-4</v>
      </c>
      <c r="AM204" s="13">
        <f t="shared" si="308"/>
        <v>5.403131197976683E-3</v>
      </c>
      <c r="AN204" s="13">
        <f t="shared" si="309"/>
        <v>9.1227624960466634E-3</v>
      </c>
      <c r="AO204" s="13">
        <f t="shared" si="310"/>
        <v>7.7015338430464972E-3</v>
      </c>
      <c r="AP204" s="13">
        <f t="shared" si="311"/>
        <v>4.3344782578225985E-3</v>
      </c>
      <c r="AQ204" s="13">
        <f t="shared" si="312"/>
        <v>1.8296064930461624E-3</v>
      </c>
      <c r="AR204" s="13">
        <f t="shared" si="313"/>
        <v>3.265885094201032E-3</v>
      </c>
      <c r="AS204" s="13">
        <f t="shared" si="314"/>
        <v>6.0983265842498484E-3</v>
      </c>
      <c r="AT204" s="13">
        <f t="shared" si="315"/>
        <v>5.6936459880666023E-3</v>
      </c>
      <c r="AU204" s="13">
        <f t="shared" si="316"/>
        <v>3.5438798047923372E-3</v>
      </c>
      <c r="AV204" s="13">
        <f t="shared" si="317"/>
        <v>1.6543552361445208E-3</v>
      </c>
      <c r="AW204" s="13">
        <f t="shared" si="318"/>
        <v>5.4107401354603051E-5</v>
      </c>
      <c r="AX204" s="13">
        <f t="shared" si="319"/>
        <v>1.6815277570194627E-3</v>
      </c>
      <c r="AY204" s="13">
        <f t="shared" si="320"/>
        <v>2.8391274976893167E-3</v>
      </c>
      <c r="AZ204" s="13">
        <f t="shared" si="321"/>
        <v>2.3968218527725162E-3</v>
      </c>
      <c r="BA204" s="13">
        <f t="shared" si="322"/>
        <v>1.348948458896466E-3</v>
      </c>
      <c r="BB204" s="13">
        <f t="shared" si="323"/>
        <v>5.6939837100980115E-4</v>
      </c>
      <c r="BC204" s="13">
        <f t="shared" si="324"/>
        <v>1.9227688220132299E-4</v>
      </c>
      <c r="BD204" s="13">
        <f t="shared" si="325"/>
        <v>9.1903172938350764E-4</v>
      </c>
      <c r="BE204" s="13">
        <f t="shared" si="326"/>
        <v>1.7160908805457097E-3</v>
      </c>
      <c r="BF204" s="13">
        <f t="shared" si="327"/>
        <v>1.6022123154919006E-3</v>
      </c>
      <c r="BG204" s="13">
        <f t="shared" si="328"/>
        <v>9.9726043378215302E-4</v>
      </c>
      <c r="BH204" s="13">
        <f t="shared" si="329"/>
        <v>4.6554147186262616E-4</v>
      </c>
      <c r="BI204" s="13">
        <f t="shared" si="330"/>
        <v>1.7385938892777839E-4</v>
      </c>
      <c r="BJ204" s="14">
        <f t="shared" si="331"/>
        <v>0.42323733112507328</v>
      </c>
      <c r="BK204" s="14">
        <f t="shared" si="332"/>
        <v>0.22280083301028109</v>
      </c>
      <c r="BL204" s="14">
        <f t="shared" si="333"/>
        <v>0.32889749880294167</v>
      </c>
      <c r="BM204" s="14">
        <f t="shared" si="334"/>
        <v>0.68439566178444255</v>
      </c>
      <c r="BN204" s="14">
        <f t="shared" si="335"/>
        <v>0.31066730735654102</v>
      </c>
    </row>
    <row r="205" spans="1:66" x14ac:dyDescent="0.25">
      <c r="A205" t="s">
        <v>21</v>
      </c>
      <c r="B205" t="s">
        <v>23</v>
      </c>
      <c r="C205" t="s">
        <v>274</v>
      </c>
      <c r="D205" s="11">
        <v>44232</v>
      </c>
      <c r="E205" s="10">
        <f>VLOOKUP(A205,home!$A$2:$E$405,3,FALSE)</f>
        <v>1.3971428571428599</v>
      </c>
      <c r="F205" s="10">
        <f>VLOOKUP(B205,home!$B$2:$E$405,3,FALSE)</f>
        <v>1.63</v>
      </c>
      <c r="G205" s="10">
        <f>VLOOKUP(C205,away!$B$2:$E$405,4,FALSE)</f>
        <v>0.72</v>
      </c>
      <c r="H205" s="10">
        <f>VLOOKUP(A205,away!$A$2:$E$405,3,FALSE)</f>
        <v>1.3571428571428601</v>
      </c>
      <c r="I205" s="10">
        <f>VLOOKUP(C205,away!$B$2:$E$405,3,FALSE)</f>
        <v>1.35</v>
      </c>
      <c r="J205" s="10">
        <f>VLOOKUP(B205,home!$B$2:$E$405,4,FALSE)</f>
        <v>0.82</v>
      </c>
      <c r="K205" s="12">
        <f t="shared" si="280"/>
        <v>1.6396868571428602</v>
      </c>
      <c r="L205" s="12">
        <f t="shared" si="281"/>
        <v>1.5023571428571463</v>
      </c>
      <c r="M205" s="13">
        <f t="shared" si="282"/>
        <v>4.3194418217861547E-2</v>
      </c>
      <c r="N205" s="13">
        <f t="shared" si="283"/>
        <v>7.08253198537597E-2</v>
      </c>
      <c r="O205" s="13">
        <f t="shared" si="284"/>
        <v>6.489344274116314E-2</v>
      </c>
      <c r="P205" s="13">
        <f t="shared" si="285"/>
        <v>0.10640492517743794</v>
      </c>
      <c r="Q205" s="13">
        <f t="shared" si="286"/>
        <v>5.8065673058574546E-2</v>
      </c>
      <c r="R205" s="13">
        <f t="shared" si="287"/>
        <v>4.8746563613388846E-2</v>
      </c>
      <c r="S205" s="13">
        <f t="shared" si="288"/>
        <v>6.5529347130634297E-2</v>
      </c>
      <c r="T205" s="13">
        <f t="shared" si="289"/>
        <v>8.7235378674357225E-2</v>
      </c>
      <c r="U205" s="13">
        <f t="shared" si="290"/>
        <v>7.9929099687752067E-2</v>
      </c>
      <c r="V205" s="13">
        <f t="shared" si="291"/>
        <v>1.7936075915059378E-2</v>
      </c>
      <c r="W205" s="13">
        <f t="shared" si="292"/>
        <v>3.1736506988432979E-2</v>
      </c>
      <c r="X205" s="13">
        <f t="shared" si="293"/>
        <v>4.7679567963408026E-2</v>
      </c>
      <c r="Y205" s="13">
        <f t="shared" si="294"/>
        <v>3.5815869749084413E-2</v>
      </c>
      <c r="Z205" s="13">
        <f t="shared" si="295"/>
        <v>2.441158267810499E-2</v>
      </c>
      <c r="AA205" s="13">
        <f t="shared" si="296"/>
        <v>4.0027351279345057E-2</v>
      </c>
      <c r="AB205" s="13">
        <f t="shared" si="297"/>
        <v>3.2816160909491278E-2</v>
      </c>
      <c r="AC205" s="13">
        <f t="shared" si="298"/>
        <v>2.7614777766145969E-3</v>
      </c>
      <c r="AD205" s="13">
        <f t="shared" si="299"/>
        <v>1.3009483350139033E-2</v>
      </c>
      <c r="AE205" s="13">
        <f t="shared" si="300"/>
        <v>1.9544890235962491E-2</v>
      </c>
      <c r="AF205" s="13">
        <f t="shared" si="301"/>
        <v>1.4681702726178577E-2</v>
      </c>
      <c r="AG205" s="13">
        <f t="shared" si="302"/>
        <v>7.3523869866598708E-3</v>
      </c>
      <c r="AH205" s="13">
        <f t="shared" si="303"/>
        <v>9.1687289012247052E-3</v>
      </c>
      <c r="AI205" s="13">
        <f t="shared" si="304"/>
        <v>1.5033844276044046E-2</v>
      </c>
      <c r="AJ205" s="13">
        <f t="shared" si="305"/>
        <v>1.2325398435880923E-2</v>
      </c>
      <c r="AK205" s="13">
        <f t="shared" si="306"/>
        <v>6.7365979414543715E-3</v>
      </c>
      <c r="AL205" s="13">
        <f t="shared" si="307"/>
        <v>2.7210445082770298E-4</v>
      </c>
      <c r="AM205" s="13">
        <f t="shared" si="308"/>
        <v>4.2662957734883634E-3</v>
      </c>
      <c r="AN205" s="13">
        <f t="shared" si="309"/>
        <v>6.4094999288414958E-3</v>
      </c>
      <c r="AO205" s="13">
        <f t="shared" si="310"/>
        <v>4.8146790001186972E-3</v>
      </c>
      <c r="AP205" s="13">
        <f t="shared" si="311"/>
        <v>2.4111224621308752E-3</v>
      </c>
      <c r="AQ205" s="13">
        <f t="shared" si="312"/>
        <v>9.0559176332140746E-4</v>
      </c>
      <c r="AR205" s="13">
        <f t="shared" si="313"/>
        <v>2.7549410711351385E-3</v>
      </c>
      <c r="AS205" s="13">
        <f t="shared" si="314"/>
        <v>4.5172406665433601E-3</v>
      </c>
      <c r="AT205" s="13">
        <f t="shared" si="315"/>
        <v>3.7034300757412012E-3</v>
      </c>
      <c r="AU205" s="13">
        <f t="shared" si="316"/>
        <v>2.0241552071801447E-3</v>
      </c>
      <c r="AV205" s="13">
        <f t="shared" si="317"/>
        <v>8.2974517250764229E-4</v>
      </c>
      <c r="AW205" s="13">
        <f t="shared" si="318"/>
        <v>1.8619467080687752E-5</v>
      </c>
      <c r="AX205" s="13">
        <f t="shared" si="319"/>
        <v>1.1658981847455002E-3</v>
      </c>
      <c r="AY205" s="13">
        <f t="shared" si="320"/>
        <v>1.751595465696583E-3</v>
      </c>
      <c r="AZ205" s="13">
        <f t="shared" si="321"/>
        <v>1.3157609796427259E-3</v>
      </c>
      <c r="BA205" s="13">
        <f t="shared" si="322"/>
        <v>6.5891430201965486E-4</v>
      </c>
      <c r="BB205" s="13">
        <f t="shared" si="323"/>
        <v>2.474811520424899E-4</v>
      </c>
      <c r="BC205" s="13">
        <f t="shared" si="324"/>
        <v>7.4361015298710041E-5</v>
      </c>
      <c r="BD205" s="13">
        <f t="shared" si="325"/>
        <v>6.898175660617319E-4</v>
      </c>
      <c r="BE205" s="13">
        <f t="shared" si="326"/>
        <v>1.1310847968976985E-3</v>
      </c>
      <c r="BF205" s="13">
        <f t="shared" si="327"/>
        <v>9.2731243789362903E-4</v>
      </c>
      <c r="BG205" s="13">
        <f t="shared" si="328"/>
        <v>5.068340056264294E-4</v>
      </c>
      <c r="BH205" s="13">
        <f t="shared" si="329"/>
        <v>2.0776226444468184E-4</v>
      </c>
      <c r="BI205" s="13">
        <f t="shared" si="330"/>
        <v>6.8133010884036761E-5</v>
      </c>
      <c r="BJ205" s="14">
        <f t="shared" si="331"/>
        <v>0.40996797961390324</v>
      </c>
      <c r="BK205" s="14">
        <f t="shared" si="332"/>
        <v>0.23784994413413205</v>
      </c>
      <c r="BL205" s="14">
        <f t="shared" si="333"/>
        <v>0.32703764406066022</v>
      </c>
      <c r="BM205" s="14">
        <f t="shared" si="334"/>
        <v>0.60540383182599899</v>
      </c>
      <c r="BN205" s="14">
        <f t="shared" si="335"/>
        <v>0.39213034266218577</v>
      </c>
    </row>
    <row r="206" spans="1:66" x14ac:dyDescent="0.25">
      <c r="A206" t="s">
        <v>24</v>
      </c>
      <c r="B206" t="s">
        <v>25</v>
      </c>
      <c r="C206" t="s">
        <v>293</v>
      </c>
      <c r="D206" s="11">
        <v>44232</v>
      </c>
      <c r="E206" s="10">
        <f>VLOOKUP(A206,home!$A$2:$E$405,3,FALSE)</f>
        <v>1.6283185840708001</v>
      </c>
      <c r="F206" s="10">
        <f>VLOOKUP(B206,home!$B$2:$E$405,3,FALSE)</f>
        <v>1.26</v>
      </c>
      <c r="G206" s="10">
        <f>VLOOKUP(C206,away!$B$2:$E$405,4,FALSE)</f>
        <v>1.01</v>
      </c>
      <c r="H206" s="10">
        <f>VLOOKUP(A206,away!$A$2:$E$405,3,FALSE)</f>
        <v>1.4070796460177</v>
      </c>
      <c r="I206" s="10">
        <f>VLOOKUP(C206,away!$B$2:$E$405,3,FALSE)</f>
        <v>0.54</v>
      </c>
      <c r="J206" s="10">
        <f>VLOOKUP(B206,home!$B$2:$E$405,4,FALSE)</f>
        <v>0.96</v>
      </c>
      <c r="K206" s="12">
        <f t="shared" si="280"/>
        <v>2.0721982300885005</v>
      </c>
      <c r="L206" s="12">
        <f t="shared" si="281"/>
        <v>0.72943008849557567</v>
      </c>
      <c r="M206" s="13">
        <f t="shared" si="282"/>
        <v>6.0711125042958849E-2</v>
      </c>
      <c r="N206" s="13">
        <f t="shared" si="283"/>
        <v>0.12580548586070095</v>
      </c>
      <c r="O206" s="13">
        <f t="shared" si="284"/>
        <v>4.4284521312751429E-2</v>
      </c>
      <c r="P206" s="13">
        <f t="shared" si="285"/>
        <v>9.176630668459998E-2</v>
      </c>
      <c r="Q206" s="13">
        <f t="shared" si="286"/>
        <v>0.13034695256798423</v>
      </c>
      <c r="R206" s="13">
        <f t="shared" si="287"/>
        <v>1.6151231150072241E-2</v>
      </c>
      <c r="S206" s="13">
        <f t="shared" si="288"/>
        <v>3.467673773370767E-2</v>
      </c>
      <c r="T206" s="13">
        <f t="shared" si="289"/>
        <v>9.507898914679333E-2</v>
      </c>
      <c r="U206" s="13">
        <f t="shared" si="290"/>
        <v>3.3468552602929948E-2</v>
      </c>
      <c r="V206" s="13">
        <f t="shared" si="291"/>
        <v>5.823856917018793E-3</v>
      </c>
      <c r="W206" s="13">
        <f t="shared" si="292"/>
        <v>9.0034908136268882E-2</v>
      </c>
      <c r="X206" s="13">
        <f t="shared" si="293"/>
        <v>6.567417100952963E-2</v>
      </c>
      <c r="Y206" s="13">
        <f t="shared" si="294"/>
        <v>2.3952358185677383E-2</v>
      </c>
      <c r="Z206" s="13">
        <f t="shared" si="295"/>
        <v>3.9270646557032314E-3</v>
      </c>
      <c r="AA206" s="13">
        <f t="shared" si="296"/>
        <v>8.1376564289913408E-3</v>
      </c>
      <c r="AB206" s="13">
        <f t="shared" si="297"/>
        <v>8.4314186246120838E-3</v>
      </c>
      <c r="AC206" s="13">
        <f t="shared" si="298"/>
        <v>5.5018112367812846E-4</v>
      </c>
      <c r="AD206" s="13">
        <f t="shared" si="299"/>
        <v>4.6642544321539262E-2</v>
      </c>
      <c r="AE206" s="13">
        <f t="shared" si="300"/>
        <v>3.4022475232119188E-2</v>
      </c>
      <c r="AF206" s="13">
        <f t="shared" si="301"/>
        <v>1.2408508559701615E-2</v>
      </c>
      <c r="AG206" s="13">
        <f t="shared" si="302"/>
        <v>3.0170464989337526E-3</v>
      </c>
      <c r="AH206" s="13">
        <f t="shared" si="303"/>
        <v>7.1612977983436367E-4</v>
      </c>
      <c r="AI206" s="13">
        <f t="shared" si="304"/>
        <v>1.483962862286436E-3</v>
      </c>
      <c r="AJ206" s="13">
        <f t="shared" si="305"/>
        <v>1.5375326083735092E-3</v>
      </c>
      <c r="AK206" s="13">
        <f t="shared" si="306"/>
        <v>1.0620241165916471E-3</v>
      </c>
      <c r="AL206" s="13">
        <f t="shared" si="307"/>
        <v>3.3264473153347027E-5</v>
      </c>
      <c r="AM206" s="13">
        <f t="shared" si="308"/>
        <v>1.9330519557983612E-2</v>
      </c>
      <c r="AN206" s="13">
        <f t="shared" si="309"/>
        <v>1.4100262591845441E-2</v>
      </c>
      <c r="AO206" s="13">
        <f t="shared" si="310"/>
        <v>5.1425778950903375E-3</v>
      </c>
      <c r="AP206" s="13">
        <f t="shared" si="311"/>
        <v>1.2503836830370454E-3</v>
      </c>
      <c r="AQ206" s="13">
        <f t="shared" si="312"/>
        <v>2.2801687014278394E-4</v>
      </c>
      <c r="AR206" s="13">
        <f t="shared" si="313"/>
        <v>1.0447332173577944E-4</v>
      </c>
      <c r="AS206" s="13">
        <f t="shared" si="314"/>
        <v>2.1648943239234862E-4</v>
      </c>
      <c r="AT206" s="13">
        <f t="shared" si="315"/>
        <v>2.243045093181445E-4</v>
      </c>
      <c r="AU206" s="13">
        <f t="shared" si="316"/>
        <v>1.5493446906997618E-4</v>
      </c>
      <c r="AV206" s="13">
        <f t="shared" si="317"/>
        <v>8.0263733146626525E-5</v>
      </c>
      <c r="AW206" s="13">
        <f t="shared" si="318"/>
        <v>1.3966678004199352E-6</v>
      </c>
      <c r="AX206" s="13">
        <f t="shared" si="319"/>
        <v>6.6761114024574608E-3</v>
      </c>
      <c r="AY206" s="13">
        <f t="shared" si="320"/>
        <v>4.8697565311008667E-3</v>
      </c>
      <c r="AZ206" s="13">
        <f t="shared" si="321"/>
        <v>1.7760734687164064E-3</v>
      </c>
      <c r="BA206" s="13">
        <f t="shared" si="322"/>
        <v>4.3184047582015076E-4</v>
      </c>
      <c r="BB206" s="13">
        <f t="shared" si="323"/>
        <v>7.8749359123366015E-5</v>
      </c>
      <c r="BC206" s="13">
        <f t="shared" si="324"/>
        <v>1.1488430398865352E-5</v>
      </c>
      <c r="BD206" s="13">
        <f t="shared" si="325"/>
        <v>1.2700997386526053E-5</v>
      </c>
      <c r="BE206" s="13">
        <f t="shared" si="326"/>
        <v>2.6318984304717954E-5</v>
      </c>
      <c r="BF206" s="13">
        <f t="shared" si="327"/>
        <v>2.7269076346981789E-5</v>
      </c>
      <c r="BG206" s="13">
        <f t="shared" si="328"/>
        <v>1.8835643914121288E-5</v>
      </c>
      <c r="BH206" s="13">
        <f t="shared" si="329"/>
        <v>9.7577969953548376E-6</v>
      </c>
      <c r="BI206" s="13">
        <f t="shared" si="330"/>
        <v>4.0440179326674348E-6</v>
      </c>
      <c r="BJ206" s="14">
        <f t="shared" si="331"/>
        <v>0.6808792197849648</v>
      </c>
      <c r="BK206" s="14">
        <f t="shared" si="332"/>
        <v>0.19843122850621764</v>
      </c>
      <c r="BL206" s="14">
        <f t="shared" si="333"/>
        <v>0.11615242146898623</v>
      </c>
      <c r="BM206" s="14">
        <f t="shared" si="334"/>
        <v>0.52545595193350347</v>
      </c>
      <c r="BN206" s="14">
        <f t="shared" si="335"/>
        <v>0.46906562261906765</v>
      </c>
    </row>
    <row r="207" spans="1:66" x14ac:dyDescent="0.25">
      <c r="A207" t="s">
        <v>24</v>
      </c>
      <c r="B207" t="s">
        <v>180</v>
      </c>
      <c r="C207" t="s">
        <v>287</v>
      </c>
      <c r="D207" s="11">
        <v>44232</v>
      </c>
      <c r="E207" s="10">
        <f>VLOOKUP(A207,home!$A$2:$E$405,3,FALSE)</f>
        <v>1.6283185840708001</v>
      </c>
      <c r="F207" s="10">
        <f>VLOOKUP(B207,home!$B$2:$E$405,3,FALSE)</f>
        <v>1.1599999999999999</v>
      </c>
      <c r="G207" s="10">
        <f>VLOOKUP(C207,away!$B$2:$E$405,4,FALSE)</f>
        <v>1.23</v>
      </c>
      <c r="H207" s="10">
        <f>VLOOKUP(A207,away!$A$2:$E$405,3,FALSE)</f>
        <v>1.4070796460177</v>
      </c>
      <c r="I207" s="10">
        <f>VLOOKUP(C207,away!$B$2:$E$405,3,FALSE)</f>
        <v>0.79</v>
      </c>
      <c r="J207" s="10">
        <f>VLOOKUP(B207,home!$B$2:$E$405,4,FALSE)</f>
        <v>1.1299999999999999</v>
      </c>
      <c r="K207" s="12">
        <f t="shared" si="280"/>
        <v>2.3232849557522175</v>
      </c>
      <c r="L207" s="12">
        <f t="shared" si="281"/>
        <v>1.2561000000000007</v>
      </c>
      <c r="M207" s="13">
        <f t="shared" si="282"/>
        <v>2.7892848316594474E-2</v>
      </c>
      <c r="N207" s="13">
        <f t="shared" si="283"/>
        <v>6.4803034867022505E-2</v>
      </c>
      <c r="O207" s="13">
        <f t="shared" si="284"/>
        <v>3.503620677047433E-2</v>
      </c>
      <c r="P207" s="13">
        <f t="shared" si="285"/>
        <v>8.1399092096466993E-2</v>
      </c>
      <c r="Q207" s="13">
        <f t="shared" si="286"/>
        <v>7.5277957996819911E-2</v>
      </c>
      <c r="R207" s="13">
        <f t="shared" si="287"/>
        <v>2.2004489662196421E-2</v>
      </c>
      <c r="S207" s="13">
        <f t="shared" si="288"/>
        <v>5.9386299661149902E-2</v>
      </c>
      <c r="T207" s="13">
        <f t="shared" si="289"/>
        <v>9.455664303980553E-2</v>
      </c>
      <c r="U207" s="13">
        <f t="shared" si="290"/>
        <v>5.1122699791186131E-2</v>
      </c>
      <c r="V207" s="13">
        <f t="shared" si="291"/>
        <v>1.9256193959424399E-2</v>
      </c>
      <c r="W207" s="13">
        <f t="shared" si="292"/>
        <v>5.8297382437919675E-2</v>
      </c>
      <c r="X207" s="13">
        <f t="shared" si="293"/>
        <v>7.322734208027093E-2</v>
      </c>
      <c r="Y207" s="13">
        <f t="shared" si="294"/>
        <v>4.5990432193514189E-2</v>
      </c>
      <c r="Z207" s="13">
        <f t="shared" si="295"/>
        <v>9.2132798215616447E-3</v>
      </c>
      <c r="AA207" s="13">
        <f t="shared" si="296"/>
        <v>2.1405074402569644E-2</v>
      </c>
      <c r="AB207" s="13">
        <f t="shared" si="297"/>
        <v>2.4865043668123477E-2</v>
      </c>
      <c r="AC207" s="13">
        <f t="shared" si="298"/>
        <v>3.5121832300425487E-3</v>
      </c>
      <c r="AD207" s="13">
        <f t="shared" si="299"/>
        <v>3.3860357894438073E-2</v>
      </c>
      <c r="AE207" s="13">
        <f t="shared" si="300"/>
        <v>4.2531995551203683E-2</v>
      </c>
      <c r="AF207" s="13">
        <f t="shared" si="301"/>
        <v>2.6712219805933492E-2</v>
      </c>
      <c r="AG207" s="13">
        <f t="shared" si="302"/>
        <v>1.1184406432744359E-2</v>
      </c>
      <c r="AH207" s="13">
        <f t="shared" si="303"/>
        <v>2.893200195965897E-3</v>
      </c>
      <c r="AI207" s="13">
        <f t="shared" si="304"/>
        <v>6.7217284892669357E-3</v>
      </c>
      <c r="AJ207" s="13">
        <f t="shared" si="305"/>
        <v>7.8082453378824782E-3</v>
      </c>
      <c r="AK207" s="13">
        <f t="shared" si="306"/>
        <v>6.0469263081082509E-3</v>
      </c>
      <c r="AL207" s="13">
        <f t="shared" si="307"/>
        <v>4.0998111481044394E-4</v>
      </c>
      <c r="AM207" s="13">
        <f t="shared" si="308"/>
        <v>1.5733452018506761E-2</v>
      </c>
      <c r="AN207" s="13">
        <f t="shared" si="309"/>
        <v>1.976278908044635E-2</v>
      </c>
      <c r="AO207" s="13">
        <f t="shared" si="310"/>
        <v>1.2412019681974338E-2</v>
      </c>
      <c r="AP207" s="13">
        <f t="shared" si="311"/>
        <v>5.1969126408426582E-3</v>
      </c>
      <c r="AQ207" s="13">
        <f t="shared" si="312"/>
        <v>1.6319604920406166E-3</v>
      </c>
      <c r="AR207" s="13">
        <f t="shared" si="313"/>
        <v>7.2682975323055314E-4</v>
      </c>
      <c r="AS207" s="13">
        <f t="shared" si="314"/>
        <v>1.6886326310736406E-3</v>
      </c>
      <c r="AT207" s="13">
        <f t="shared" si="315"/>
        <v>1.9615873937828374E-3</v>
      </c>
      <c r="AU207" s="13">
        <f t="shared" si="316"/>
        <v>1.5191088271229555E-3</v>
      </c>
      <c r="AV207" s="13">
        <f t="shared" si="317"/>
        <v>8.8233067105128969E-4</v>
      </c>
      <c r="AW207" s="13">
        <f t="shared" si="318"/>
        <v>3.3234415646103921E-5</v>
      </c>
      <c r="AX207" s="13">
        <f t="shared" si="319"/>
        <v>6.0922153961076855E-3</v>
      </c>
      <c r="AY207" s="13">
        <f t="shared" si="320"/>
        <v>7.6524317590508659E-3</v>
      </c>
      <c r="AZ207" s="13">
        <f t="shared" si="321"/>
        <v>4.8061097662718995E-3</v>
      </c>
      <c r="BA207" s="13">
        <f t="shared" si="322"/>
        <v>2.0123181591380455E-3</v>
      </c>
      <c r="BB207" s="13">
        <f t="shared" si="323"/>
        <v>6.3191820992332501E-4</v>
      </c>
      <c r="BC207" s="13">
        <f t="shared" si="324"/>
        <v>1.5875049269693781E-4</v>
      </c>
      <c r="BD207" s="13">
        <f t="shared" si="325"/>
        <v>1.5216180883881626E-4</v>
      </c>
      <c r="BE207" s="13">
        <f t="shared" si="326"/>
        <v>3.5351524131526659E-4</v>
      </c>
      <c r="BF207" s="13">
        <f t="shared" si="327"/>
        <v>4.1065832088843691E-4</v>
      </c>
      <c r="BG207" s="13">
        <f t="shared" si="328"/>
        <v>3.1802543295819067E-4</v>
      </c>
      <c r="BH207" s="13">
        <f t="shared" si="329"/>
        <v>1.8471592598458744E-4</v>
      </c>
      <c r="BI207" s="13">
        <f t="shared" si="330"/>
        <v>8.5829546385566411E-5</v>
      </c>
      <c r="BJ207" s="14">
        <f t="shared" si="331"/>
        <v>0.60253264999667189</v>
      </c>
      <c r="BK207" s="14">
        <f t="shared" si="332"/>
        <v>0.19950903013753962</v>
      </c>
      <c r="BL207" s="14">
        <f t="shared" si="333"/>
        <v>0.18618701017840567</v>
      </c>
      <c r="BM207" s="14">
        <f t="shared" si="334"/>
        <v>0.6834091430811996</v>
      </c>
      <c r="BN207" s="14">
        <f t="shared" si="335"/>
        <v>0.30641362970957464</v>
      </c>
    </row>
    <row r="208" spans="1:66" x14ac:dyDescent="0.25">
      <c r="A208" t="s">
        <v>24</v>
      </c>
      <c r="B208" t="s">
        <v>286</v>
      </c>
      <c r="C208" t="s">
        <v>326</v>
      </c>
      <c r="D208" s="11">
        <v>44232</v>
      </c>
      <c r="E208" s="10">
        <f>VLOOKUP(A208,home!$A$2:$E$405,3,FALSE)</f>
        <v>1.6283185840708001</v>
      </c>
      <c r="F208" s="10">
        <f>VLOOKUP(B208,home!$B$2:$E$405,3,FALSE)</f>
        <v>1.59</v>
      </c>
      <c r="G208" s="10">
        <f>VLOOKUP(C208,away!$B$2:$E$405,4,FALSE)</f>
        <v>0.94</v>
      </c>
      <c r="H208" s="10">
        <f>VLOOKUP(A208,away!$A$2:$E$405,3,FALSE)</f>
        <v>1.4070796460177</v>
      </c>
      <c r="I208" s="10">
        <f>VLOOKUP(C208,away!$B$2:$E$405,3,FALSE)</f>
        <v>0.65</v>
      </c>
      <c r="J208" s="10">
        <f>VLOOKUP(B208,home!$B$2:$E$405,4,FALSE)</f>
        <v>0.75</v>
      </c>
      <c r="K208" s="12">
        <f t="shared" si="280"/>
        <v>2.4336849557522178</v>
      </c>
      <c r="L208" s="12">
        <f t="shared" si="281"/>
        <v>0.68595132743362874</v>
      </c>
      <c r="M208" s="13">
        <f t="shared" si="282"/>
        <v>4.4173232045440824E-2</v>
      </c>
      <c r="N208" s="13">
        <f t="shared" si="283"/>
        <v>0.1075037302759411</v>
      </c>
      <c r="O208" s="13">
        <f t="shared" si="284"/>
        <v>3.0300687158603835E-2</v>
      </c>
      <c r="P208" s="13">
        <f t="shared" si="285"/>
        <v>7.3742326486848572E-2</v>
      </c>
      <c r="Q208" s="13">
        <f t="shared" si="286"/>
        <v>0.13081510552990105</v>
      </c>
      <c r="R208" s="13">
        <f t="shared" si="287"/>
        <v>1.0392398289297704E-2</v>
      </c>
      <c r="S208" s="13">
        <f t="shared" si="288"/>
        <v>3.0776165020588674E-2</v>
      </c>
      <c r="T208" s="13">
        <f t="shared" si="289"/>
        <v>8.9732795286605854E-2</v>
      </c>
      <c r="U208" s="13">
        <f t="shared" si="290"/>
        <v>2.5291823370848905E-2</v>
      </c>
      <c r="V208" s="13">
        <f t="shared" si="291"/>
        <v>5.7086004951966965E-3</v>
      </c>
      <c r="W208" s="13">
        <f t="shared" si="292"/>
        <v>0.10612091810441963</v>
      </c>
      <c r="X208" s="13">
        <f t="shared" si="293"/>
        <v>7.2793784642202042E-2</v>
      </c>
      <c r="Y208" s="13">
        <f t="shared" si="294"/>
        <v>2.4966496602118096E-2</v>
      </c>
      <c r="Z208" s="13">
        <f t="shared" si="295"/>
        <v>2.3762264672542444E-3</v>
      </c>
      <c r="AA208" s="13">
        <f t="shared" si="296"/>
        <v>5.782986604816894E-3</v>
      </c>
      <c r="AB208" s="13">
        <f t="shared" si="297"/>
        <v>7.0369837497297376E-3</v>
      </c>
      <c r="AC208" s="13">
        <f t="shared" si="298"/>
        <v>5.9561733147963747E-4</v>
      </c>
      <c r="AD208" s="13">
        <f t="shared" si="299"/>
        <v>6.4566220470334806E-2</v>
      </c>
      <c r="AE208" s="13">
        <f t="shared" si="300"/>
        <v>4.4289284638998491E-2</v>
      </c>
      <c r="AF208" s="13">
        <f t="shared" si="301"/>
        <v>1.5190146794603418E-2</v>
      </c>
      <c r="AG208" s="13">
        <f t="shared" si="302"/>
        <v>3.4732337858899651E-3</v>
      </c>
      <c r="AH208" s="13">
        <f t="shared" si="303"/>
        <v>4.074939248739928E-4</v>
      </c>
      <c r="AI208" s="13">
        <f t="shared" si="304"/>
        <v>9.9171183452626075E-4</v>
      </c>
      <c r="AJ208" s="13">
        <f t="shared" si="305"/>
        <v>1.206757086063997E-3</v>
      </c>
      <c r="AK208" s="13">
        <f t="shared" si="306"/>
        <v>9.7895552186711104E-4</v>
      </c>
      <c r="AL208" s="13">
        <f t="shared" si="307"/>
        <v>3.9772691003469591E-5</v>
      </c>
      <c r="AM208" s="13">
        <f t="shared" si="308"/>
        <v>3.1426767881686954E-2</v>
      </c>
      <c r="AN208" s="13">
        <f t="shared" si="309"/>
        <v>2.1557233145391694E-2</v>
      </c>
      <c r="AO208" s="13">
        <f t="shared" si="310"/>
        <v>7.3936063459388258E-3</v>
      </c>
      <c r="AP208" s="13">
        <f t="shared" si="311"/>
        <v>1.6905513625061464E-3</v>
      </c>
      <c r="AQ208" s="13">
        <f t="shared" si="312"/>
        <v>2.8990898780145523E-4</v>
      </c>
      <c r="AR208" s="13">
        <f t="shared" si="313"/>
        <v>5.5904199737690958E-5</v>
      </c>
      <c r="AS208" s="13">
        <f t="shared" si="314"/>
        <v>1.3605320986498557E-4</v>
      </c>
      <c r="AT208" s="13">
        <f t="shared" si="315"/>
        <v>1.6555532501510734E-4</v>
      </c>
      <c r="AU208" s="13">
        <f t="shared" si="316"/>
        <v>1.3430316794464515E-4</v>
      </c>
      <c r="AV208" s="13">
        <f t="shared" si="317"/>
        <v>8.1712899834186607E-5</v>
      </c>
      <c r="AW208" s="13">
        <f t="shared" si="318"/>
        <v>1.8443363834140943E-6</v>
      </c>
      <c r="AX208" s="13">
        <f t="shared" si="319"/>
        <v>1.2747142033596417E-2</v>
      </c>
      <c r="AY208" s="13">
        <f t="shared" si="320"/>
        <v>8.7439189989304677E-3</v>
      </c>
      <c r="AZ208" s="13">
        <f t="shared" si="321"/>
        <v>2.9989514221442398E-3</v>
      </c>
      <c r="BA208" s="13">
        <f t="shared" si="322"/>
        <v>6.8571156964293675E-4</v>
      </c>
      <c r="BB208" s="13">
        <f t="shared" si="323"/>
        <v>1.1759119035829241E-4</v>
      </c>
      <c r="BC208" s="13">
        <f t="shared" si="324"/>
        <v>1.6132366624154244E-5</v>
      </c>
      <c r="BD208" s="13">
        <f t="shared" si="325"/>
        <v>6.3912600031973019E-6</v>
      </c>
      <c r="BE208" s="13">
        <f t="shared" si="326"/>
        <v>1.5554313318082146E-5</v>
      </c>
      <c r="BF208" s="13">
        <f t="shared" si="327"/>
        <v>1.8927149159636442E-5</v>
      </c>
      <c r="BG208" s="13">
        <f t="shared" si="328"/>
        <v>1.5354239388361811E-5</v>
      </c>
      <c r="BH208" s="13">
        <f t="shared" si="329"/>
        <v>9.3418453516185695E-6</v>
      </c>
      <c r="BI208" s="13">
        <f t="shared" si="330"/>
        <v>4.547021698239582E-6</v>
      </c>
      <c r="BJ208" s="14">
        <f t="shared" si="331"/>
        <v>0.74711923143563597</v>
      </c>
      <c r="BK208" s="14">
        <f t="shared" si="332"/>
        <v>0.16377963306948834</v>
      </c>
      <c r="BL208" s="14">
        <f t="shared" si="333"/>
        <v>8.3033442171944166E-2</v>
      </c>
      <c r="BM208" s="14">
        <f t="shared" si="334"/>
        <v>0.59063897869574244</v>
      </c>
      <c r="BN208" s="14">
        <f t="shared" si="335"/>
        <v>0.3969274797860331</v>
      </c>
    </row>
    <row r="209" spans="1:66" x14ac:dyDescent="0.25">
      <c r="A209" t="s">
        <v>24</v>
      </c>
      <c r="B209" t="s">
        <v>290</v>
      </c>
      <c r="C209" t="s">
        <v>292</v>
      </c>
      <c r="D209" s="11">
        <v>44232</v>
      </c>
      <c r="E209" s="10">
        <f>VLOOKUP(A209,home!$A$2:$E$405,3,FALSE)</f>
        <v>1.6283185840708001</v>
      </c>
      <c r="F209" s="10">
        <f>VLOOKUP(B209,home!$B$2:$E$405,3,FALSE)</f>
        <v>1.01</v>
      </c>
      <c r="G209" s="10">
        <f>VLOOKUP(C209,away!$B$2:$E$405,4,FALSE)</f>
        <v>0.65</v>
      </c>
      <c r="H209" s="10">
        <f>VLOOKUP(A209,away!$A$2:$E$405,3,FALSE)</f>
        <v>1.4070796460177</v>
      </c>
      <c r="I209" s="10">
        <f>VLOOKUP(C209,away!$B$2:$E$405,3,FALSE)</f>
        <v>1.1599999999999999</v>
      </c>
      <c r="J209" s="10">
        <f>VLOOKUP(B209,home!$B$2:$E$405,4,FALSE)</f>
        <v>1</v>
      </c>
      <c r="K209" s="12">
        <f t="shared" si="280"/>
        <v>1.0689911504424803</v>
      </c>
      <c r="L209" s="12">
        <f t="shared" si="281"/>
        <v>1.6322123893805318</v>
      </c>
      <c r="M209" s="13">
        <f t="shared" si="282"/>
        <v>6.7124676883185408E-2</v>
      </c>
      <c r="N209" s="13">
        <f t="shared" si="283"/>
        <v>7.1755685564436109E-2</v>
      </c>
      <c r="O209" s="13">
        <f t="shared" si="284"/>
        <v>0.10956172924190019</v>
      </c>
      <c r="P209" s="13">
        <f t="shared" si="285"/>
        <v>0.11712051898676638</v>
      </c>
      <c r="Q209" s="13">
        <f t="shared" si="286"/>
        <v>3.8353096431157717E-2</v>
      </c>
      <c r="R209" s="13">
        <f t="shared" si="287"/>
        <v>8.9414005935292418E-2</v>
      </c>
      <c r="S209" s="13">
        <f t="shared" si="288"/>
        <v>5.1088573549490146E-2</v>
      </c>
      <c r="T209" s="13">
        <f t="shared" si="289"/>
        <v>6.2600399166041876E-2</v>
      </c>
      <c r="U209" s="13">
        <f t="shared" si="290"/>
        <v>9.558278107043898E-2</v>
      </c>
      <c r="V209" s="13">
        <f t="shared" si="291"/>
        <v>9.9044883942404887E-3</v>
      </c>
      <c r="W209" s="13">
        <f t="shared" si="292"/>
        <v>1.366637355899156E-2</v>
      </c>
      <c r="X209" s="13">
        <f t="shared" si="293"/>
        <v>2.2306424240888537E-2</v>
      </c>
      <c r="Y209" s="13">
        <f t="shared" si="294"/>
        <v>1.8204411004378251E-2</v>
      </c>
      <c r="Z209" s="13">
        <f t="shared" si="295"/>
        <v>4.8647549423909558E-2</v>
      </c>
      <c r="AA209" s="13">
        <f t="shared" si="296"/>
        <v>5.2003799824872486E-2</v>
      </c>
      <c r="AB209" s="13">
        <f t="shared" si="297"/>
        <v>2.7795800901085448E-2</v>
      </c>
      <c r="AC209" s="13">
        <f t="shared" si="298"/>
        <v>1.0800972113528648E-3</v>
      </c>
      <c r="AD209" s="13">
        <f t="shared" si="299"/>
        <v>3.6523080983007689E-3</v>
      </c>
      <c r="AE209" s="13">
        <f t="shared" si="300"/>
        <v>5.9613425278813642E-3</v>
      </c>
      <c r="AF209" s="13">
        <f t="shared" si="301"/>
        <v>4.8650885656745116E-3</v>
      </c>
      <c r="AG209" s="13">
        <f t="shared" si="302"/>
        <v>2.6469526107758324E-3</v>
      </c>
      <c r="AH209" s="13">
        <f t="shared" si="303"/>
        <v>1.9850783220676738E-2</v>
      </c>
      <c r="AI209" s="13">
        <f t="shared" si="304"/>
        <v>2.1220311592255504E-2</v>
      </c>
      <c r="AJ209" s="13">
        <f t="shared" si="305"/>
        <v>1.1342162650876557E-2</v>
      </c>
      <c r="AK209" s="13">
        <f t="shared" si="306"/>
        <v>4.0415571668887549E-3</v>
      </c>
      <c r="AL209" s="13">
        <f t="shared" si="307"/>
        <v>7.5383034570104652E-5</v>
      </c>
      <c r="AM209" s="13">
        <f t="shared" si="308"/>
        <v>7.8085700715458566E-4</v>
      </c>
      <c r="AN209" s="13">
        <f t="shared" si="309"/>
        <v>1.2745244814123171E-3</v>
      </c>
      <c r="AO209" s="13">
        <f t="shared" si="310"/>
        <v>1.0401473245649909E-3</v>
      </c>
      <c r="AP209" s="13">
        <f t="shared" si="311"/>
        <v>5.65913783311997E-4</v>
      </c>
      <c r="AQ209" s="13">
        <f t="shared" si="312"/>
        <v>2.3092287211076286E-4</v>
      </c>
      <c r="AR209" s="13">
        <f t="shared" si="313"/>
        <v>6.4801388623391496E-3</v>
      </c>
      <c r="AS209" s="13">
        <f t="shared" si="314"/>
        <v>6.9272110974789511E-3</v>
      </c>
      <c r="AT209" s="13">
        <f t="shared" si="315"/>
        <v>3.7025636802259705E-3</v>
      </c>
      <c r="AU209" s="13">
        <f t="shared" si="316"/>
        <v>1.3193359360371016E-3</v>
      </c>
      <c r="AV209" s="13">
        <f t="shared" si="317"/>
        <v>3.5258961002110177E-4</v>
      </c>
      <c r="AW209" s="13">
        <f t="shared" si="318"/>
        <v>3.6536075444490536E-6</v>
      </c>
      <c r="AX209" s="13">
        <f t="shared" si="319"/>
        <v>1.3912153840154202E-4</v>
      </c>
      <c r="AY209" s="13">
        <f t="shared" si="320"/>
        <v>2.270758986086763E-4</v>
      </c>
      <c r="AZ209" s="13">
        <f t="shared" si="321"/>
        <v>1.8531804751939951E-4</v>
      </c>
      <c r="BA209" s="13">
        <f t="shared" si="322"/>
        <v>1.0082613771232466E-4</v>
      </c>
      <c r="BB209" s="13">
        <f t="shared" si="323"/>
        <v>4.1142417786861001E-5</v>
      </c>
      <c r="BC209" s="13">
        <f t="shared" si="324"/>
        <v>1.3430632808156899E-5</v>
      </c>
      <c r="BD209" s="13">
        <f t="shared" si="325"/>
        <v>1.7628271560027032E-3</v>
      </c>
      <c r="BE209" s="13">
        <f t="shared" si="326"/>
        <v>1.8844466295265749E-3</v>
      </c>
      <c r="BF209" s="13">
        <f t="shared" si="327"/>
        <v>1.007228385222534E-3</v>
      </c>
      <c r="BG209" s="13">
        <f t="shared" si="328"/>
        <v>3.5890607675911944E-4</v>
      </c>
      <c r="BH209" s="13">
        <f t="shared" si="329"/>
        <v>9.5916854973882024E-5</v>
      </c>
      <c r="BI209" s="13">
        <f t="shared" si="330"/>
        <v>2.0506853829070946E-5</v>
      </c>
      <c r="BJ209" s="14">
        <f t="shared" si="331"/>
        <v>0.24861136190991812</v>
      </c>
      <c r="BK209" s="14">
        <f t="shared" si="332"/>
        <v>0.24662081395821409</v>
      </c>
      <c r="BL209" s="14">
        <f t="shared" si="333"/>
        <v>0.45472460274670334</v>
      </c>
      <c r="BM209" s="14">
        <f t="shared" si="334"/>
        <v>0.5050511927049427</v>
      </c>
      <c r="BN209" s="14">
        <f t="shared" si="335"/>
        <v>0.4933297130427382</v>
      </c>
    </row>
    <row r="210" spans="1:66" x14ac:dyDescent="0.25">
      <c r="A210" t="s">
        <v>24</v>
      </c>
      <c r="B210" t="s">
        <v>185</v>
      </c>
      <c r="C210" t="s">
        <v>295</v>
      </c>
      <c r="D210" s="11">
        <v>44232</v>
      </c>
      <c r="E210" s="10">
        <f>VLOOKUP(A210,home!$A$2:$E$405,3,FALSE)</f>
        <v>1.6283185840708001</v>
      </c>
      <c r="F210" s="10">
        <f>VLOOKUP(B210,home!$B$2:$E$405,3,FALSE)</f>
        <v>0.47</v>
      </c>
      <c r="G210" s="10">
        <f>VLOOKUP(C210,away!$B$2:$E$405,4,FALSE)</f>
        <v>0.65</v>
      </c>
      <c r="H210" s="10">
        <f>VLOOKUP(A210,away!$A$2:$E$405,3,FALSE)</f>
        <v>1.4070796460177</v>
      </c>
      <c r="I210" s="10">
        <f>VLOOKUP(C210,away!$B$2:$E$405,3,FALSE)</f>
        <v>1.08</v>
      </c>
      <c r="J210" s="10">
        <f>VLOOKUP(B210,home!$B$2:$E$405,4,FALSE)</f>
        <v>0.71</v>
      </c>
      <c r="K210" s="12">
        <f t="shared" si="280"/>
        <v>0.49745132743362941</v>
      </c>
      <c r="L210" s="12">
        <f t="shared" si="281"/>
        <v>1.0789486725663724</v>
      </c>
      <c r="M210" s="13">
        <f t="shared" si="282"/>
        <v>0.20671794488016196</v>
      </c>
      <c r="N210" s="13">
        <f t="shared" si="283"/>
        <v>0.10283211608498839</v>
      </c>
      <c r="O210" s="13">
        <f t="shared" si="284"/>
        <v>0.22303805222409931</v>
      </c>
      <c r="P210" s="13">
        <f t="shared" si="285"/>
        <v>0.11095057514708935</v>
      </c>
      <c r="Q210" s="13">
        <f t="shared" si="286"/>
        <v>2.5576986324643274E-2</v>
      </c>
      <c r="R210" s="13">
        <f t="shared" si="287"/>
        <v>0.12032330518949055</v>
      </c>
      <c r="S210" s="13">
        <f t="shared" si="288"/>
        <v>1.4887471589133516E-2</v>
      </c>
      <c r="T210" s="13">
        <f t="shared" si="289"/>
        <v>2.7596255443222122E-2</v>
      </c>
      <c r="U210" s="13">
        <f t="shared" si="290"/>
        <v>5.9854987887713783E-2</v>
      </c>
      <c r="V210" s="13">
        <f t="shared" si="291"/>
        <v>8.8782999907212725E-4</v>
      </c>
      <c r="W210" s="13">
        <f t="shared" si="292"/>
        <v>4.2411019329818616E-3</v>
      </c>
      <c r="X210" s="13">
        <f t="shared" si="293"/>
        <v>4.5759313008094556E-3</v>
      </c>
      <c r="Y210" s="13">
        <f t="shared" si="294"/>
        <v>2.4685975013816375E-3</v>
      </c>
      <c r="Z210" s="13">
        <f t="shared" si="295"/>
        <v>4.3274223470999788E-2</v>
      </c>
      <c r="AA210" s="13">
        <f t="shared" si="296"/>
        <v>2.1526819909308367E-2</v>
      </c>
      <c r="AB210" s="13">
        <f t="shared" si="297"/>
        <v>5.3542725696550638E-3</v>
      </c>
      <c r="AC210" s="13">
        <f t="shared" si="298"/>
        <v>2.9782504213348991E-5</v>
      </c>
      <c r="AD210" s="13">
        <f t="shared" si="299"/>
        <v>5.2743544658578954E-4</v>
      </c>
      <c r="AE210" s="13">
        <f t="shared" si="300"/>
        <v>5.6907577495818957E-4</v>
      </c>
      <c r="AF210" s="13">
        <f t="shared" si="301"/>
        <v>3.0700177599040908E-4</v>
      </c>
      <c r="AG210" s="13">
        <f t="shared" si="302"/>
        <v>1.1041305289345691E-4</v>
      </c>
      <c r="AH210" s="13">
        <f t="shared" si="303"/>
        <v>1.1672666492593941E-2</v>
      </c>
      <c r="AI210" s="13">
        <f t="shared" si="304"/>
        <v>5.8065834414309037E-3</v>
      </c>
      <c r="AJ210" s="13">
        <f t="shared" si="305"/>
        <v>1.4442463203969674E-3</v>
      </c>
      <c r="AK210" s="13">
        <f t="shared" si="306"/>
        <v>2.3948074974086879E-4</v>
      </c>
      <c r="AL210" s="13">
        <f t="shared" si="307"/>
        <v>6.3939992702758259E-7</v>
      </c>
      <c r="AM210" s="13">
        <f t="shared" si="308"/>
        <v>5.2474692607930053E-5</v>
      </c>
      <c r="AN210" s="13">
        <f t="shared" si="309"/>
        <v>5.661749993265457E-5</v>
      </c>
      <c r="AO210" s="13">
        <f t="shared" si="310"/>
        <v>3.0543688198182153E-5</v>
      </c>
      <c r="AP210" s="13">
        <f t="shared" si="311"/>
        <v>1.0985023945569939E-5</v>
      </c>
      <c r="AQ210" s="13">
        <f t="shared" si="312"/>
        <v>2.9630692510456246E-6</v>
      </c>
      <c r="AR210" s="13">
        <f t="shared" si="313"/>
        <v>2.5188416034988424E-3</v>
      </c>
      <c r="AS210" s="13">
        <f t="shared" si="314"/>
        <v>1.2530010992555507E-3</v>
      </c>
      <c r="AT210" s="13">
        <f t="shared" si="315"/>
        <v>3.1165353005023526E-4</v>
      </c>
      <c r="AU210" s="13">
        <f t="shared" si="316"/>
        <v>5.1677487407622021E-5</v>
      </c>
      <c r="AV210" s="13">
        <f t="shared" si="317"/>
        <v>6.4267586773390596E-6</v>
      </c>
      <c r="AW210" s="13">
        <f t="shared" si="318"/>
        <v>9.5328214939125258E-9</v>
      </c>
      <c r="AX210" s="13">
        <f t="shared" si="319"/>
        <v>4.3506009157477424E-6</v>
      </c>
      <c r="AY210" s="13">
        <f t="shared" si="320"/>
        <v>4.6940750829120712E-6</v>
      </c>
      <c r="AZ210" s="13">
        <f t="shared" si="321"/>
        <v>2.5323330398174312E-6</v>
      </c>
      <c r="BA210" s="13">
        <f t="shared" si="322"/>
        <v>9.1075245726899484E-7</v>
      </c>
      <c r="BB210" s="13">
        <f t="shared" si="323"/>
        <v>2.456637887017359E-7</v>
      </c>
      <c r="BC210" s="13">
        <f t="shared" si="324"/>
        <v>5.301172374347276E-8</v>
      </c>
      <c r="BD210" s="13">
        <f t="shared" si="325"/>
        <v>4.5295013408333794E-4</v>
      </c>
      <c r="BE210" s="13">
        <f t="shared" si="326"/>
        <v>2.253206454609969E-4</v>
      </c>
      <c r="BF210" s="13">
        <f t="shared" si="327"/>
        <v>5.6043027091387536E-5</v>
      </c>
      <c r="BG210" s="13">
        <f t="shared" si="328"/>
        <v>9.2928927400031958E-6</v>
      </c>
      <c r="BH210" s="13">
        <f t="shared" si="329"/>
        <v>1.1556904573032319E-6</v>
      </c>
      <c r="BI210" s="13">
        <f t="shared" si="330"/>
        <v>1.1497995041757421E-7</v>
      </c>
      <c r="BJ210" s="14">
        <f t="shared" si="331"/>
        <v>0.16897128504939812</v>
      </c>
      <c r="BK210" s="14">
        <f t="shared" si="332"/>
        <v>0.33347893759468022</v>
      </c>
      <c r="BL210" s="14">
        <f t="shared" si="333"/>
        <v>0.45414689263310282</v>
      </c>
      <c r="BM210" s="14">
        <f t="shared" si="334"/>
        <v>0.21042767435544674</v>
      </c>
      <c r="BN210" s="14">
        <f t="shared" si="335"/>
        <v>0.78943897985047284</v>
      </c>
    </row>
    <row r="211" spans="1:66" x14ac:dyDescent="0.25">
      <c r="A211" t="s">
        <v>24</v>
      </c>
      <c r="B211" t="s">
        <v>184</v>
      </c>
      <c r="C211" t="s">
        <v>26</v>
      </c>
      <c r="D211" s="11">
        <v>44232</v>
      </c>
      <c r="E211" s="10">
        <f>VLOOKUP(A211,home!$A$2:$E$405,3,FALSE)</f>
        <v>1.6283185840708001</v>
      </c>
      <c r="F211" s="10">
        <f>VLOOKUP(B211,home!$B$2:$E$405,3,FALSE)</f>
        <v>0.98</v>
      </c>
      <c r="G211" s="10">
        <f>VLOOKUP(C211,away!$B$2:$E$405,4,FALSE)</f>
        <v>1.1599999999999999</v>
      </c>
      <c r="H211" s="10">
        <f>VLOOKUP(A211,away!$A$2:$E$405,3,FALSE)</f>
        <v>1.4070796460177</v>
      </c>
      <c r="I211" s="10">
        <f>VLOOKUP(C211,away!$B$2:$E$405,3,FALSE)</f>
        <v>0.83</v>
      </c>
      <c r="J211" s="10">
        <f>VLOOKUP(B211,home!$B$2:$E$405,4,FALSE)</f>
        <v>1</v>
      </c>
      <c r="K211" s="12">
        <f t="shared" si="280"/>
        <v>1.8510725663716854</v>
      </c>
      <c r="L211" s="12">
        <f t="shared" si="281"/>
        <v>1.167876106194691</v>
      </c>
      <c r="M211" s="13">
        <f t="shared" si="282"/>
        <v>4.8852551400859048E-2</v>
      </c>
      <c r="N211" s="13">
        <f t="shared" si="283"/>
        <v>9.0429617695392817E-2</v>
      </c>
      <c r="O211" s="13">
        <f t="shared" si="284"/>
        <v>5.7053727507711247E-2</v>
      </c>
      <c r="P211" s="13">
        <f t="shared" si="285"/>
        <v>0.10561058979876986</v>
      </c>
      <c r="Q211" s="13">
        <f t="shared" si="286"/>
        <v>8.3695892251710591E-2</v>
      </c>
      <c r="R211" s="13">
        <f t="shared" si="287"/>
        <v>3.3315842562799382E-2</v>
      </c>
      <c r="S211" s="13">
        <f t="shared" si="288"/>
        <v>5.7077861635737984E-2</v>
      </c>
      <c r="T211" s="13">
        <f t="shared" si="289"/>
        <v>9.7746432747418149E-2</v>
      </c>
      <c r="U211" s="13">
        <f t="shared" si="290"/>
        <v>6.1670042193556068E-2</v>
      </c>
      <c r="V211" s="13">
        <f t="shared" si="291"/>
        <v>1.3710250901147575E-2</v>
      </c>
      <c r="W211" s="13">
        <f t="shared" si="292"/>
        <v>5.1642390021714016E-2</v>
      </c>
      <c r="X211" s="13">
        <f t="shared" si="293"/>
        <v>6.0311913373146918E-2</v>
      </c>
      <c r="Y211" s="13">
        <f t="shared" si="294"/>
        <v>3.5218421273691174E-2</v>
      </c>
      <c r="Z211" s="13">
        <f t="shared" si="295"/>
        <v>1.2969592162279166E-2</v>
      </c>
      <c r="AA211" s="13">
        <f t="shared" si="296"/>
        <v>2.4007656248624189E-2</v>
      </c>
      <c r="AB211" s="13">
        <f t="shared" si="297"/>
        <v>2.2219956932355008E-2</v>
      </c>
      <c r="AC211" s="13">
        <f t="shared" si="298"/>
        <v>1.8524463442019048E-3</v>
      </c>
      <c r="AD211" s="13">
        <f t="shared" si="299"/>
        <v>2.3898452857765418E-2</v>
      </c>
      <c r="AE211" s="13">
        <f t="shared" si="300"/>
        <v>2.7910432067604456E-2</v>
      </c>
      <c r="AF211" s="13">
        <f t="shared" si="301"/>
        <v>1.6297963362662669E-2</v>
      </c>
      <c r="AG211" s="13">
        <f t="shared" si="302"/>
        <v>6.3446673302967379E-3</v>
      </c>
      <c r="AH211" s="13">
        <f t="shared" si="303"/>
        <v>3.786719198353944E-3</v>
      </c>
      <c r="AI211" s="13">
        <f t="shared" si="304"/>
        <v>7.0094920246259644E-3</v>
      </c>
      <c r="AJ211" s="13">
        <f t="shared" si="305"/>
        <v>6.4875391954931239E-3</v>
      </c>
      <c r="AK211" s="13">
        <f t="shared" si="306"/>
        <v>4.0029686093461204E-3</v>
      </c>
      <c r="AL211" s="13">
        <f t="shared" si="307"/>
        <v>1.6018647572891998E-4</v>
      </c>
      <c r="AM211" s="13">
        <f t="shared" si="308"/>
        <v>8.8475540927473086E-3</v>
      </c>
      <c r="AN211" s="13">
        <f t="shared" si="309"/>
        <v>1.0332847023184627E-2</v>
      </c>
      <c r="AO211" s="13">
        <f t="shared" si="310"/>
        <v>6.0337425736711348E-3</v>
      </c>
      <c r="AP211" s="13">
        <f t="shared" si="311"/>
        <v>2.3488879275733931E-3</v>
      </c>
      <c r="AQ211" s="13">
        <f t="shared" si="312"/>
        <v>6.8580252168553288E-4</v>
      </c>
      <c r="AR211" s="13">
        <f t="shared" si="313"/>
        <v>8.8448377452525679E-4</v>
      </c>
      <c r="AS211" s="13">
        <f t="shared" si="314"/>
        <v>1.6372436504245818E-3</v>
      </c>
      <c r="AT211" s="13">
        <f t="shared" si="315"/>
        <v>1.5153284028835889E-3</v>
      </c>
      <c r="AU211" s="13">
        <f t="shared" si="316"/>
        <v>9.3499427854054444E-4</v>
      </c>
      <c r="AV211" s="13">
        <f t="shared" si="317"/>
        <v>4.32685564680222E-4</v>
      </c>
      <c r="AW211" s="13">
        <f t="shared" si="318"/>
        <v>9.6193020826089516E-6</v>
      </c>
      <c r="AX211" s="13">
        <f t="shared" si="319"/>
        <v>2.7295774434290127E-3</v>
      </c>
      <c r="AY211" s="13">
        <f t="shared" si="320"/>
        <v>3.1878082761887341E-3</v>
      </c>
      <c r="AZ211" s="13">
        <f t="shared" si="321"/>
        <v>1.8614825584452547E-3</v>
      </c>
      <c r="BA211" s="13">
        <f t="shared" si="322"/>
        <v>7.246603340354586E-4</v>
      </c>
      <c r="BB211" s="13">
        <f t="shared" si="323"/>
        <v>2.1157837230676886E-4</v>
      </c>
      <c r="BC211" s="13">
        <f t="shared" si="324"/>
        <v>4.9419465120927947E-5</v>
      </c>
      <c r="BD211" s="13">
        <f t="shared" si="325"/>
        <v>1.7216124443082339E-4</v>
      </c>
      <c r="BE211" s="13">
        <f t="shared" si="326"/>
        <v>3.1868295655830726E-4</v>
      </c>
      <c r="BF211" s="13">
        <f t="shared" si="327"/>
        <v>2.949526391276511E-4</v>
      </c>
      <c r="BG211" s="13">
        <f t="shared" si="328"/>
        <v>1.8199291288937433E-4</v>
      </c>
      <c r="BH211" s="13">
        <f t="shared" si="329"/>
        <v>8.422052208089817E-5</v>
      </c>
      <c r="BI211" s="13">
        <f t="shared" si="330"/>
        <v>3.1179659589890255E-5</v>
      </c>
      <c r="BJ211" s="14">
        <f t="shared" si="331"/>
        <v>0.53050954356979108</v>
      </c>
      <c r="BK211" s="14">
        <f t="shared" si="332"/>
        <v>0.23045169483263397</v>
      </c>
      <c r="BL211" s="14">
        <f t="shared" si="333"/>
        <v>0.22604187007859627</v>
      </c>
      <c r="BM211" s="14">
        <f t="shared" si="334"/>
        <v>0.5778362904519514</v>
      </c>
      <c r="BN211" s="14">
        <f t="shared" si="335"/>
        <v>0.41895822121724297</v>
      </c>
    </row>
    <row r="212" spans="1:66" x14ac:dyDescent="0.25">
      <c r="A212" t="s">
        <v>196</v>
      </c>
      <c r="B212" t="s">
        <v>206</v>
      </c>
      <c r="C212" t="s">
        <v>307</v>
      </c>
      <c r="D212" s="11">
        <v>44232</v>
      </c>
      <c r="E212" s="10">
        <f>VLOOKUP(A212,home!$A$2:$E$405,3,FALSE)</f>
        <v>1.61290322580645</v>
      </c>
      <c r="F212" s="10">
        <f>VLOOKUP(B212,home!$B$2:$E$405,3,FALSE)</f>
        <v>0.62</v>
      </c>
      <c r="G212" s="10">
        <f>VLOOKUP(C212,away!$B$2:$E$405,4,FALSE)</f>
        <v>0.85</v>
      </c>
      <c r="H212" s="10">
        <f>VLOOKUP(A212,away!$A$2:$E$405,3,FALSE)</f>
        <v>1.3906810035842301</v>
      </c>
      <c r="I212" s="10">
        <f>VLOOKUP(C212,away!$B$2:$E$405,3,FALSE)</f>
        <v>1.08</v>
      </c>
      <c r="J212" s="10">
        <f>VLOOKUP(B212,home!$B$2:$E$405,4,FALSE)</f>
        <v>1.53</v>
      </c>
      <c r="K212" s="12">
        <f t="shared" si="280"/>
        <v>0.84999999999999909</v>
      </c>
      <c r="L212" s="12">
        <f t="shared" si="281"/>
        <v>2.2979612903225819</v>
      </c>
      <c r="M212" s="13">
        <f t="shared" si="282"/>
        <v>4.2939579027274639E-2</v>
      </c>
      <c r="N212" s="13">
        <f t="shared" si="283"/>
        <v>3.6498642173183403E-2</v>
      </c>
      <c r="O212" s="13">
        <f t="shared" si="284"/>
        <v>9.8673490427424487E-2</v>
      </c>
      <c r="P212" s="13">
        <f t="shared" si="285"/>
        <v>8.3872466863310721E-2</v>
      </c>
      <c r="Q212" s="13">
        <f t="shared" si="286"/>
        <v>1.5511922923602931E-2</v>
      </c>
      <c r="R212" s="13">
        <f t="shared" si="287"/>
        <v>0.11337393069161869</v>
      </c>
      <c r="S212" s="13">
        <f t="shared" si="288"/>
        <v>4.0956332462347166E-2</v>
      </c>
      <c r="T212" s="13">
        <f t="shared" si="289"/>
        <v>3.5645798416907022E-2</v>
      </c>
      <c r="U212" s="13">
        <f t="shared" si="290"/>
        <v>9.6367841087875786E-2</v>
      </c>
      <c r="V212" s="13">
        <f t="shared" si="291"/>
        <v>8.8887396225830508E-3</v>
      </c>
      <c r="W212" s="13">
        <f t="shared" si="292"/>
        <v>4.3950448283541586E-3</v>
      </c>
      <c r="X212" s="13">
        <f t="shared" si="293"/>
        <v>1.0099642884790311E-2</v>
      </c>
      <c r="Y212" s="13">
        <f t="shared" si="294"/>
        <v>1.1604294197665017E-2</v>
      </c>
      <c r="Z212" s="13">
        <f t="shared" si="295"/>
        <v>8.6842968020351671E-2</v>
      </c>
      <c r="AA212" s="13">
        <f t="shared" si="296"/>
        <v>7.3816522817298849E-2</v>
      </c>
      <c r="AB212" s="13">
        <f t="shared" si="297"/>
        <v>3.1372022197351974E-2</v>
      </c>
      <c r="AC212" s="13">
        <f t="shared" si="298"/>
        <v>1.0851301647865328E-3</v>
      </c>
      <c r="AD212" s="13">
        <f t="shared" si="299"/>
        <v>9.3394702602525765E-4</v>
      </c>
      <c r="AE212" s="13">
        <f t="shared" si="300"/>
        <v>2.1461741130179386E-3</v>
      </c>
      <c r="AF212" s="13">
        <f t="shared" si="301"/>
        <v>2.4659125170038133E-3</v>
      </c>
      <c r="AG212" s="13">
        <f t="shared" si="302"/>
        <v>1.8888571697988959E-3</v>
      </c>
      <c r="AH212" s="13">
        <f t="shared" si="303"/>
        <v>4.9890444711872511E-2</v>
      </c>
      <c r="AI212" s="13">
        <f t="shared" si="304"/>
        <v>4.2406878005091589E-2</v>
      </c>
      <c r="AJ212" s="13">
        <f t="shared" si="305"/>
        <v>1.8022923152163906E-2</v>
      </c>
      <c r="AK212" s="13">
        <f t="shared" si="306"/>
        <v>5.1064948931131013E-3</v>
      </c>
      <c r="AL212" s="13">
        <f t="shared" si="307"/>
        <v>8.4781961863787688E-5</v>
      </c>
      <c r="AM212" s="13">
        <f t="shared" si="308"/>
        <v>1.5877099442429367E-4</v>
      </c>
      <c r="AN212" s="13">
        <f t="shared" si="309"/>
        <v>3.6484959921304929E-4</v>
      </c>
      <c r="AO212" s="13">
        <f t="shared" si="310"/>
        <v>4.1920512789064791E-4</v>
      </c>
      <c r="AP212" s="13">
        <f t="shared" si="311"/>
        <v>3.2110571886581206E-4</v>
      </c>
      <c r="AQ212" s="13">
        <f t="shared" si="312"/>
        <v>1.8447212801371042E-4</v>
      </c>
      <c r="AR212" s="13">
        <f t="shared" si="313"/>
        <v>2.2929262140972396E-2</v>
      </c>
      <c r="AS212" s="13">
        <f t="shared" si="314"/>
        <v>1.9489872819826514E-2</v>
      </c>
      <c r="AT212" s="13">
        <f t="shared" si="315"/>
        <v>8.2831959484262613E-3</v>
      </c>
      <c r="AU212" s="13">
        <f t="shared" si="316"/>
        <v>2.3469055187207715E-3</v>
      </c>
      <c r="AV212" s="13">
        <f t="shared" si="317"/>
        <v>4.9871742272816332E-4</v>
      </c>
      <c r="AW212" s="13">
        <f t="shared" si="318"/>
        <v>4.6000504585694677E-6</v>
      </c>
      <c r="AX212" s="13">
        <f t="shared" si="319"/>
        <v>2.2492557543441575E-5</v>
      </c>
      <c r="AY212" s="13">
        <f t="shared" si="320"/>
        <v>5.1687026555181917E-5</v>
      </c>
      <c r="AZ212" s="13">
        <f t="shared" si="321"/>
        <v>5.9387393117841711E-5</v>
      </c>
      <c r="BA212" s="13">
        <f t="shared" si="322"/>
        <v>4.5489976839323315E-5</v>
      </c>
      <c r="BB212" s="13">
        <f t="shared" si="323"/>
        <v>2.6133551468608943E-5</v>
      </c>
      <c r="BC212" s="13">
        <f t="shared" si="324"/>
        <v>1.201077793070324E-5</v>
      </c>
      <c r="BD212" s="13">
        <f t="shared" si="325"/>
        <v>8.7817594692689415E-3</v>
      </c>
      <c r="BE212" s="13">
        <f t="shared" si="326"/>
        <v>7.4644955488785926E-3</v>
      </c>
      <c r="BF212" s="13">
        <f t="shared" si="327"/>
        <v>3.1724106082733983E-3</v>
      </c>
      <c r="BG212" s="13">
        <f t="shared" si="328"/>
        <v>8.9884967234412857E-4</v>
      </c>
      <c r="BH212" s="13">
        <f t="shared" si="329"/>
        <v>1.910055553731271E-4</v>
      </c>
      <c r="BI212" s="13">
        <f t="shared" si="330"/>
        <v>3.2470944413431579E-5</v>
      </c>
      <c r="BJ212" s="14">
        <f t="shared" si="331"/>
        <v>0.12285584110221139</v>
      </c>
      <c r="BK212" s="14">
        <f t="shared" si="332"/>
        <v>0.17787871712872108</v>
      </c>
      <c r="BL212" s="14">
        <f t="shared" si="333"/>
        <v>0.60311949363303652</v>
      </c>
      <c r="BM212" s="14">
        <f t="shared" si="334"/>
        <v>0.5997799008018091</v>
      </c>
      <c r="BN212" s="14">
        <f t="shared" si="335"/>
        <v>0.39087003210641491</v>
      </c>
    </row>
    <row r="213" spans="1:66" x14ac:dyDescent="0.25">
      <c r="A213" t="s">
        <v>196</v>
      </c>
      <c r="B213" t="s">
        <v>306</v>
      </c>
      <c r="C213" t="s">
        <v>197</v>
      </c>
      <c r="D213" s="11">
        <v>44232</v>
      </c>
      <c r="E213" s="10">
        <f>VLOOKUP(A213,home!$A$2:$E$405,3,FALSE)</f>
        <v>1.61290322580645</v>
      </c>
      <c r="F213" s="10">
        <f>VLOOKUP(B213,home!$B$2:$E$405,3,FALSE)</f>
        <v>1.94</v>
      </c>
      <c r="G213" s="10">
        <f>VLOOKUP(C213,away!$B$2:$E$405,4,FALSE)</f>
        <v>1.05</v>
      </c>
      <c r="H213" s="10">
        <f>VLOOKUP(A213,away!$A$2:$E$405,3,FALSE)</f>
        <v>1.3906810035842301</v>
      </c>
      <c r="I213" s="10">
        <f>VLOOKUP(C213,away!$B$2:$E$405,3,FALSE)</f>
        <v>0.39</v>
      </c>
      <c r="J213" s="10">
        <f>VLOOKUP(B213,home!$B$2:$E$405,4,FALSE)</f>
        <v>0.57999999999999996</v>
      </c>
      <c r="K213" s="12">
        <f t="shared" si="280"/>
        <v>3.2854838709677385</v>
      </c>
      <c r="L213" s="12">
        <f t="shared" si="281"/>
        <v>0.31457204301075287</v>
      </c>
      <c r="M213" s="13">
        <f t="shared" si="282"/>
        <v>2.7322194711974616E-2</v>
      </c>
      <c r="N213" s="13">
        <f t="shared" si="283"/>
        <v>8.9766630045632637E-2</v>
      </c>
      <c r="O213" s="13">
        <f t="shared" si="284"/>
        <v>8.5947986100834445E-3</v>
      </c>
      <c r="P213" s="13">
        <f t="shared" si="285"/>
        <v>2.8238072207645095E-2</v>
      </c>
      <c r="Q213" s="13">
        <f t="shared" si="286"/>
        <v>0.14746340758302706</v>
      </c>
      <c r="R213" s="13">
        <f t="shared" si="287"/>
        <v>1.3518416790199638E-3</v>
      </c>
      <c r="S213" s="13">
        <f t="shared" si="288"/>
        <v>7.2961627937478913E-3</v>
      </c>
      <c r="T213" s="13">
        <f t="shared" si="289"/>
        <v>4.6387865392720169E-2</v>
      </c>
      <c r="U213" s="13">
        <f t="shared" si="290"/>
        <v>4.4414540325220381E-3</v>
      </c>
      <c r="V213" s="13">
        <f t="shared" si="291"/>
        <v>8.3786002137542189E-4</v>
      </c>
      <c r="W213" s="13">
        <f t="shared" si="292"/>
        <v>0.16149621572399231</v>
      </c>
      <c r="X213" s="13">
        <f t="shared" si="293"/>
        <v>5.0802194518801538E-2</v>
      </c>
      <c r="Y213" s="13">
        <f t="shared" si="294"/>
        <v>7.9904750596045352E-3</v>
      </c>
      <c r="Z213" s="13">
        <f t="shared" si="295"/>
        <v>1.4175053293213216E-4</v>
      </c>
      <c r="AA213" s="13">
        <f t="shared" si="296"/>
        <v>4.6571908964960145E-4</v>
      </c>
      <c r="AB213" s="13">
        <f t="shared" si="297"/>
        <v>7.6505627872277215E-4</v>
      </c>
      <c r="AC213" s="13">
        <f t="shared" si="298"/>
        <v>5.4121640009415228E-5</v>
      </c>
      <c r="AD213" s="13">
        <f t="shared" si="299"/>
        <v>0.13264830299587582</v>
      </c>
      <c r="AE213" s="13">
        <f t="shared" si="300"/>
        <v>4.1727447675322028E-2</v>
      </c>
      <c r="AF213" s="13">
        <f t="shared" si="301"/>
        <v>6.5631442324251702E-3</v>
      </c>
      <c r="AG213" s="13">
        <f t="shared" si="302"/>
        <v>6.8819389658940843E-4</v>
      </c>
      <c r="AH213" s="13">
        <f t="shared" si="303"/>
        <v>1.114768868558095E-5</v>
      </c>
      <c r="AI213" s="13">
        <f t="shared" si="304"/>
        <v>3.6625551375045762E-5</v>
      </c>
      <c r="AJ213" s="13">
        <f t="shared" si="305"/>
        <v>6.0166329154006581E-5</v>
      </c>
      <c r="AK213" s="13">
        <f t="shared" si="306"/>
        <v>6.5891834670274869E-5</v>
      </c>
      <c r="AL213" s="13">
        <f t="shared" si="307"/>
        <v>2.2374348688939423E-6</v>
      </c>
      <c r="AM213" s="13">
        <f t="shared" si="308"/>
        <v>8.7162772000838329E-2</v>
      </c>
      <c r="AN213" s="13">
        <f t="shared" si="309"/>
        <v>2.7418971262784163E-2</v>
      </c>
      <c r="AO213" s="13">
        <f t="shared" si="310"/>
        <v>4.3126209036935675E-3</v>
      </c>
      <c r="AP213" s="13">
        <f t="shared" si="311"/>
        <v>4.522099894685883E-4</v>
      </c>
      <c r="AQ213" s="13">
        <f t="shared" si="312"/>
        <v>3.5563155064251205E-5</v>
      </c>
      <c r="AR213" s="13">
        <f t="shared" si="313"/>
        <v>7.0135024093421126E-7</v>
      </c>
      <c r="AS213" s="13">
        <f t="shared" si="314"/>
        <v>2.3042749044886886E-6</v>
      </c>
      <c r="AT213" s="13">
        <f t="shared" si="315"/>
        <v>3.7853290164866575E-6</v>
      </c>
      <c r="AU213" s="13">
        <f t="shared" si="316"/>
        <v>4.1455458099910277E-6</v>
      </c>
      <c r="AV213" s="13">
        <f t="shared" si="317"/>
        <v>3.4050309737708529E-6</v>
      </c>
      <c r="AW213" s="13">
        <f t="shared" si="318"/>
        <v>6.4234354415857885E-8</v>
      </c>
      <c r="AX213" s="13">
        <f t="shared" si="319"/>
        <v>4.7728646926265446E-2</v>
      </c>
      <c r="AY213" s="13">
        <f t="shared" si="320"/>
        <v>1.5014097973734214E-2</v>
      </c>
      <c r="AZ213" s="13">
        <f t="shared" si="321"/>
        <v>2.361507736780588E-3</v>
      </c>
      <c r="BA213" s="13">
        <f t="shared" si="322"/>
        <v>2.4762143778158958E-4</v>
      </c>
      <c r="BB213" s="13">
        <f t="shared" si="323"/>
        <v>1.9473695394053658E-5</v>
      </c>
      <c r="BC213" s="13">
        <f t="shared" si="324"/>
        <v>1.2251760290153104E-6</v>
      </c>
      <c r="BD213" s="13">
        <f t="shared" si="325"/>
        <v>3.6770863026126399E-8</v>
      </c>
      <c r="BE213" s="13">
        <f t="shared" si="326"/>
        <v>1.2081007739390227E-7</v>
      </c>
      <c r="BF213" s="13">
        <f t="shared" si="327"/>
        <v>1.9845978036401507E-7</v>
      </c>
      <c r="BG213" s="13">
        <f t="shared" si="328"/>
        <v>2.1734546914059042E-7</v>
      </c>
      <c r="BH213" s="13">
        <f t="shared" si="329"/>
        <v>1.7852125832233156E-7</v>
      </c>
      <c r="BI213" s="13">
        <f t="shared" si="330"/>
        <v>1.1730574296857713E-7</v>
      </c>
      <c r="BJ213" s="14">
        <f t="shared" si="331"/>
        <v>0.87028858738182424</v>
      </c>
      <c r="BK213" s="14">
        <f t="shared" si="332"/>
        <v>7.8764746783355544E-2</v>
      </c>
      <c r="BL213" s="14">
        <f t="shared" si="333"/>
        <v>1.5807911838019613E-2</v>
      </c>
      <c r="BM213" s="14">
        <f t="shared" si="334"/>
        <v>0.64725201795936893</v>
      </c>
      <c r="BN213" s="14">
        <f t="shared" si="335"/>
        <v>0.30273694483738284</v>
      </c>
    </row>
    <row r="214" spans="1:66" x14ac:dyDescent="0.25">
      <c r="A214" t="s">
        <v>196</v>
      </c>
      <c r="B214" t="s">
        <v>302</v>
      </c>
      <c r="C214" t="s">
        <v>199</v>
      </c>
      <c r="D214" s="11">
        <v>44232</v>
      </c>
      <c r="E214" s="10">
        <f>VLOOKUP(A214,home!$A$2:$E$405,3,FALSE)</f>
        <v>1.61290322580645</v>
      </c>
      <c r="F214" s="10">
        <f>VLOOKUP(B214,home!$B$2:$E$405,3,FALSE)</f>
        <v>0.66</v>
      </c>
      <c r="G214" s="10">
        <f>VLOOKUP(C214,away!$B$2:$E$405,4,FALSE)</f>
        <v>0.78</v>
      </c>
      <c r="H214" s="10">
        <f>VLOOKUP(A214,away!$A$2:$E$405,3,FALSE)</f>
        <v>1.3906810035842301</v>
      </c>
      <c r="I214" s="10">
        <f>VLOOKUP(C214,away!$B$2:$E$405,3,FALSE)</f>
        <v>0.66</v>
      </c>
      <c r="J214" s="10">
        <f>VLOOKUP(B214,home!$B$2:$E$405,4,FALSE)</f>
        <v>0.57999999999999996</v>
      </c>
      <c r="K214" s="12">
        <f t="shared" si="280"/>
        <v>0.83032258064516062</v>
      </c>
      <c r="L214" s="12">
        <f t="shared" si="281"/>
        <v>0.53235268817204329</v>
      </c>
      <c r="M214" s="13">
        <f t="shared" si="282"/>
        <v>0.25597505803057646</v>
      </c>
      <c r="N214" s="13">
        <f t="shared" si="283"/>
        <v>0.21254187076474299</v>
      </c>
      <c r="O214" s="13">
        <f t="shared" si="284"/>
        <v>0.13626901024757215</v>
      </c>
      <c r="P214" s="13">
        <f t="shared" si="285"/>
        <v>0.11314723625072595</v>
      </c>
      <c r="Q214" s="13">
        <f t="shared" si="286"/>
        <v>8.8239157314265806E-2</v>
      </c>
      <c r="R214" s="13">
        <f t="shared" si="287"/>
        <v>3.6271586959919375E-2</v>
      </c>
      <c r="S214" s="13">
        <f t="shared" si="288"/>
        <v>1.2503461440419269E-2</v>
      </c>
      <c r="T214" s="13">
        <f t="shared" si="289"/>
        <v>4.6974352598285217E-2</v>
      </c>
      <c r="U214" s="13">
        <f t="shared" si="290"/>
        <v>3.0117117688655611E-2</v>
      </c>
      <c r="V214" s="13">
        <f t="shared" si="291"/>
        <v>6.1409286272552492E-4</v>
      </c>
      <c r="W214" s="13">
        <f t="shared" si="292"/>
        <v>2.4422321605045164E-2</v>
      </c>
      <c r="X214" s="13">
        <f t="shared" si="293"/>
        <v>1.3001288557847965E-2</v>
      </c>
      <c r="Y214" s="13">
        <f t="shared" si="294"/>
        <v>3.4606354567353957E-3</v>
      </c>
      <c r="Z214" s="13">
        <f t="shared" si="295"/>
        <v>6.4364256074597032E-3</v>
      </c>
      <c r="AA214" s="13">
        <f t="shared" si="296"/>
        <v>5.3443095205165363E-3</v>
      </c>
      <c r="AB214" s="13">
        <f t="shared" si="297"/>
        <v>2.2187504364208958E-3</v>
      </c>
      <c r="AC214" s="13">
        <f t="shared" si="298"/>
        <v>1.6965254044983398E-5</v>
      </c>
      <c r="AD214" s="13">
        <f t="shared" si="299"/>
        <v>5.0696012751117892E-3</v>
      </c>
      <c r="AE214" s="13">
        <f t="shared" si="300"/>
        <v>2.6988158667661795E-3</v>
      </c>
      <c r="AF214" s="13">
        <f t="shared" si="301"/>
        <v>7.1836094077716919E-4</v>
      </c>
      <c r="AG214" s="13">
        <f t="shared" si="302"/>
        <v>1.27473792633508E-4</v>
      </c>
      <c r="AH214" s="13">
        <f t="shared" si="303"/>
        <v>8.566121185876373E-4</v>
      </c>
      <c r="AI214" s="13">
        <f t="shared" si="304"/>
        <v>7.1126438491760536E-4</v>
      </c>
      <c r="AJ214" s="13">
        <f t="shared" si="305"/>
        <v>2.9528943980288949E-4</v>
      </c>
      <c r="AK214" s="13">
        <f t="shared" si="306"/>
        <v>8.1728496564799683E-5</v>
      </c>
      <c r="AL214" s="13">
        <f t="shared" si="307"/>
        <v>2.9996228886519522E-7</v>
      </c>
      <c r="AM214" s="13">
        <f t="shared" si="308"/>
        <v>8.4188088271856375E-4</v>
      </c>
      <c r="AN214" s="13">
        <f t="shared" si="309"/>
        <v>4.4817755103588014E-4</v>
      </c>
      <c r="AO214" s="13">
        <f t="shared" si="310"/>
        <v>1.1929426203615695E-4</v>
      </c>
      <c r="AP214" s="13">
        <f t="shared" si="311"/>
        <v>2.1168873692816094E-5</v>
      </c>
      <c r="AQ214" s="13">
        <f t="shared" si="312"/>
        <v>2.8173267039862738E-6</v>
      </c>
      <c r="AR214" s="13">
        <f t="shared" si="313"/>
        <v>9.1203952810175621E-5</v>
      </c>
      <c r="AS214" s="13">
        <f t="shared" si="314"/>
        <v>7.5728701462384466E-5</v>
      </c>
      <c r="AT214" s="13">
        <f t="shared" si="315"/>
        <v>3.1439625413577008E-5</v>
      </c>
      <c r="AU214" s="13">
        <f t="shared" si="316"/>
        <v>8.7016769693061472E-6</v>
      </c>
      <c r="AV214" s="13">
        <f t="shared" si="317"/>
        <v>1.8062997192737095E-6</v>
      </c>
      <c r="AW214" s="13">
        <f t="shared" si="318"/>
        <v>3.6830741142500681E-9</v>
      </c>
      <c r="AX214" s="13">
        <f t="shared" si="319"/>
        <v>1.1650545118911725E-4</v>
      </c>
      <c r="AY214" s="13">
        <f t="shared" si="320"/>
        <v>6.2021990127223342E-5</v>
      </c>
      <c r="AZ214" s="13">
        <f t="shared" si="321"/>
        <v>1.6508786585003636E-5</v>
      </c>
      <c r="BA214" s="13">
        <f t="shared" si="322"/>
        <v>2.9294989723284177E-6</v>
      </c>
      <c r="BB214" s="13">
        <f t="shared" si="323"/>
        <v>3.8988166322906782E-7</v>
      </c>
      <c r="BC214" s="13">
        <f t="shared" si="324"/>
        <v>4.1510910297796328E-8</v>
      </c>
      <c r="BD214" s="13">
        <f t="shared" si="325"/>
        <v>8.0921115750688555E-6</v>
      </c>
      <c r="BE214" s="13">
        <f t="shared" si="326"/>
        <v>6.719062965879747E-6</v>
      </c>
      <c r="BF214" s="13">
        <f t="shared" si="327"/>
        <v>2.7894948506732992E-6</v>
      </c>
      <c r="BG214" s="13">
        <f t="shared" si="328"/>
        <v>7.7206018770248041E-7</v>
      </c>
      <c r="BH214" s="13">
        <f t="shared" si="329"/>
        <v>1.6026475186662758E-7</v>
      </c>
      <c r="BI214" s="13">
        <f t="shared" si="330"/>
        <v>2.6614288471270919E-8</v>
      </c>
      <c r="BJ214" s="14">
        <f t="shared" si="331"/>
        <v>0.39888561418784585</v>
      </c>
      <c r="BK214" s="14">
        <f t="shared" si="332"/>
        <v>0.3823191357909082</v>
      </c>
      <c r="BL214" s="14">
        <f t="shared" si="333"/>
        <v>0.21239310915795187</v>
      </c>
      <c r="BM214" s="14">
        <f t="shared" si="334"/>
        <v>0.1575283468693098</v>
      </c>
      <c r="BN214" s="14">
        <f t="shared" si="335"/>
        <v>0.84244391956780273</v>
      </c>
    </row>
    <row r="215" spans="1:66" x14ac:dyDescent="0.25">
      <c r="A215" t="s">
        <v>196</v>
      </c>
      <c r="B215" t="s">
        <v>200</v>
      </c>
      <c r="C215" t="s">
        <v>305</v>
      </c>
      <c r="D215" s="11">
        <v>44232</v>
      </c>
      <c r="E215" s="10">
        <f>VLOOKUP(A215,home!$A$2:$E$405,3,FALSE)</f>
        <v>1.61290322580645</v>
      </c>
      <c r="F215" s="10">
        <f>VLOOKUP(B215,home!$B$2:$E$405,3,FALSE)</f>
        <v>1.36</v>
      </c>
      <c r="G215" s="10">
        <f>VLOOKUP(C215,away!$B$2:$E$405,4,FALSE)</f>
        <v>1.08</v>
      </c>
      <c r="H215" s="10">
        <f>VLOOKUP(A215,away!$A$2:$E$405,3,FALSE)</f>
        <v>1.3906810035842301</v>
      </c>
      <c r="I215" s="10">
        <f>VLOOKUP(C215,away!$B$2:$E$405,3,FALSE)</f>
        <v>0.78</v>
      </c>
      <c r="J215" s="10">
        <f>VLOOKUP(B215,home!$B$2:$E$405,4,FALSE)</f>
        <v>0.49</v>
      </c>
      <c r="K215" s="12">
        <f t="shared" si="280"/>
        <v>2.369032258064514</v>
      </c>
      <c r="L215" s="12">
        <f t="shared" si="281"/>
        <v>0.53151827956989284</v>
      </c>
      <c r="M215" s="13">
        <f t="shared" si="282"/>
        <v>5.4992936040010203E-2</v>
      </c>
      <c r="N215" s="13">
        <f t="shared" si="283"/>
        <v>0.13028003944446279</v>
      </c>
      <c r="O215" s="13">
        <f t="shared" si="284"/>
        <v>2.9229750752483376E-2</v>
      </c>
      <c r="P215" s="13">
        <f t="shared" si="285"/>
        <v>6.9246222427818624E-2</v>
      </c>
      <c r="Q215" s="13">
        <f t="shared" si="286"/>
        <v>0.1543188080129248</v>
      </c>
      <c r="R215" s="13">
        <f t="shared" si="287"/>
        <v>7.7680734161083712E-3</v>
      </c>
      <c r="S215" s="13">
        <f t="shared" si="288"/>
        <v>2.1798432970710512E-2</v>
      </c>
      <c r="T215" s="13">
        <f t="shared" si="289"/>
        <v>8.2023267340306391E-2</v>
      </c>
      <c r="U215" s="13">
        <f t="shared" si="290"/>
        <v>1.840281650577414E-2</v>
      </c>
      <c r="V215" s="13">
        <f t="shared" si="291"/>
        <v>3.0498041036670725E-3</v>
      </c>
      <c r="W215" s="13">
        <f t="shared" si="292"/>
        <v>0.12186207806956116</v>
      </c>
      <c r="X215" s="13">
        <f t="shared" si="293"/>
        <v>6.4771922080345115E-2</v>
      </c>
      <c r="Y215" s="13">
        <f t="shared" si="294"/>
        <v>1.7213730294290092E-2</v>
      </c>
      <c r="Z215" s="13">
        <f t="shared" si="295"/>
        <v>1.3762910059008477E-3</v>
      </c>
      <c r="AA215" s="13">
        <f t="shared" si="296"/>
        <v>3.2604777894631666E-3</v>
      </c>
      <c r="AB215" s="13">
        <f t="shared" si="297"/>
        <v>3.8620885299705606E-3</v>
      </c>
      <c r="AC215" s="13">
        <f t="shared" si="298"/>
        <v>2.400165236337744E-4</v>
      </c>
      <c r="AD215" s="13">
        <f t="shared" si="299"/>
        <v>7.2173798495391642E-2</v>
      </c>
      <c r="AE215" s="13">
        <f t="shared" si="300"/>
        <v>3.8361693206294685E-2</v>
      </c>
      <c r="AF215" s="13">
        <f t="shared" si="301"/>
        <v>1.0194970587198897E-2</v>
      </c>
      <c r="AG215" s="13">
        <f t="shared" si="302"/>
        <v>1.8062710755912064E-3</v>
      </c>
      <c r="AH215" s="13">
        <f t="shared" si="303"/>
        <v>1.8288095691098389E-4</v>
      </c>
      <c r="AI215" s="13">
        <f t="shared" si="304"/>
        <v>4.332508863078273E-4</v>
      </c>
      <c r="AJ215" s="13">
        <f t="shared" si="305"/>
        <v>5.1319266274914212E-4</v>
      </c>
      <c r="AK215" s="13">
        <f t="shared" si="306"/>
        <v>4.0525665755158024E-4</v>
      </c>
      <c r="AL215" s="13">
        <f t="shared" si="307"/>
        <v>1.2088998172277298E-5</v>
      </c>
      <c r="AM215" s="13">
        <f t="shared" si="308"/>
        <v>3.419641136452619E-2</v>
      </c>
      <c r="AN215" s="13">
        <f t="shared" si="309"/>
        <v>1.8176017735937293E-2</v>
      </c>
      <c r="AO215" s="13">
        <f t="shared" si="310"/>
        <v>4.8304428382186229E-3</v>
      </c>
      <c r="AP215" s="13">
        <f t="shared" si="311"/>
        <v>8.5582288897689113E-4</v>
      </c>
      <c r="AQ215" s="13">
        <f t="shared" si="312"/>
        <v>1.1372137739138312E-4</v>
      </c>
      <c r="AR215" s="13">
        <f t="shared" si="313"/>
        <v>1.9440914316684379E-5</v>
      </c>
      <c r="AS215" s="13">
        <f t="shared" si="314"/>
        <v>4.605615314249354E-5</v>
      </c>
      <c r="AT215" s="13">
        <f t="shared" si="315"/>
        <v>5.4554256238463268E-5</v>
      </c>
      <c r="AU215" s="13">
        <f t="shared" si="316"/>
        <v>4.3080264281212251E-5</v>
      </c>
      <c r="AV215" s="13">
        <f t="shared" si="317"/>
        <v>2.551463394203407E-5</v>
      </c>
      <c r="AW215" s="13">
        <f t="shared" si="318"/>
        <v>4.2284090196499656E-7</v>
      </c>
      <c r="AX215" s="13">
        <f t="shared" si="319"/>
        <v>1.3502066938767748E-2</v>
      </c>
      <c r="AY215" s="13">
        <f t="shared" si="320"/>
        <v>7.1765953899313624E-3</v>
      </c>
      <c r="AZ215" s="13">
        <f t="shared" si="321"/>
        <v>1.9072458174127706E-3</v>
      </c>
      <c r="BA215" s="13">
        <f t="shared" si="322"/>
        <v>3.3791200519603669E-4</v>
      </c>
      <c r="BB215" s="13">
        <f t="shared" si="323"/>
        <v>4.490160191195252E-5</v>
      </c>
      <c r="BC215" s="13">
        <f t="shared" si="324"/>
        <v>4.7732044396346445E-6</v>
      </c>
      <c r="BD215" s="13">
        <f t="shared" si="325"/>
        <v>1.7222002218116292E-6</v>
      </c>
      <c r="BE215" s="13">
        <f t="shared" si="326"/>
        <v>4.0799478803176117E-6</v>
      </c>
      <c r="BF215" s="13">
        <f t="shared" si="327"/>
        <v>4.8327640698471792E-6</v>
      </c>
      <c r="BG215" s="13">
        <f t="shared" si="328"/>
        <v>3.8163246590277047E-6</v>
      </c>
      <c r="BH215" s="13">
        <f t="shared" si="329"/>
        <v>2.2602490561209225E-6</v>
      </c>
      <c r="BI215" s="13">
        <f t="shared" si="330"/>
        <v>1.0709205850420675E-6</v>
      </c>
      <c r="BJ215" s="14">
        <f t="shared" si="331"/>
        <v>0.77415248976907658</v>
      </c>
      <c r="BK215" s="14">
        <f t="shared" si="332"/>
        <v>0.15651609645394385</v>
      </c>
      <c r="BL215" s="14">
        <f t="shared" si="333"/>
        <v>6.4264216785712189E-2</v>
      </c>
      <c r="BM215" s="14">
        <f t="shared" si="334"/>
        <v>0.54329709137179583</v>
      </c>
      <c r="BN215" s="14">
        <f t="shared" si="335"/>
        <v>0.44583583009380817</v>
      </c>
    </row>
    <row r="216" spans="1:66" x14ac:dyDescent="0.25">
      <c r="A216" t="s">
        <v>213</v>
      </c>
      <c r="B216" t="s">
        <v>315</v>
      </c>
      <c r="C216" t="s">
        <v>214</v>
      </c>
      <c r="D216" s="11">
        <v>44232</v>
      </c>
      <c r="E216" s="10">
        <f>VLOOKUP(A216,home!$A$2:$E$405,3,FALSE)</f>
        <v>1.2638888888888899</v>
      </c>
      <c r="F216" s="10">
        <f>VLOOKUP(B216,home!$B$2:$E$405,3,FALSE)</f>
        <v>2.33</v>
      </c>
      <c r="G216" s="10">
        <f>VLOOKUP(C216,away!$B$2:$E$405,4,FALSE)</f>
        <v>0.79</v>
      </c>
      <c r="H216" s="10">
        <f>VLOOKUP(A216,away!$A$2:$E$405,3,FALSE)</f>
        <v>1.1527777777777799</v>
      </c>
      <c r="I216" s="10">
        <f>VLOOKUP(C216,away!$B$2:$E$405,3,FALSE)</f>
        <v>1.63</v>
      </c>
      <c r="J216" s="10">
        <f>VLOOKUP(B216,home!$B$2:$E$405,4,FALSE)</f>
        <v>0.19</v>
      </c>
      <c r="K216" s="12">
        <f t="shared" si="280"/>
        <v>2.3264402777777797</v>
      </c>
      <c r="L216" s="12">
        <f t="shared" si="281"/>
        <v>0.35701527777777842</v>
      </c>
      <c r="M216" s="13">
        <f t="shared" si="282"/>
        <v>6.8326639246584456E-2</v>
      </c>
      <c r="N216" s="13">
        <f t="shared" si="283"/>
        <v>0.15895784558844608</v>
      </c>
      <c r="O216" s="13">
        <f t="shared" si="284"/>
        <v>2.4393654090241409E-2</v>
      </c>
      <c r="P216" s="13">
        <f t="shared" si="285"/>
        <v>5.6750379397716287E-2</v>
      </c>
      <c r="Q216" s="13">
        <f t="shared" si="286"/>
        <v>0.18490296722287097</v>
      </c>
      <c r="R216" s="13">
        <f t="shared" si="287"/>
        <v>4.3544535955212871E-3</v>
      </c>
      <c r="S216" s="13">
        <f t="shared" si="288"/>
        <v>1.1783857647973423E-2</v>
      </c>
      <c r="T216" s="13">
        <f t="shared" si="289"/>
        <v>6.6013184205008735E-2</v>
      </c>
      <c r="U216" s="13">
        <f t="shared" si="290"/>
        <v>1.0130376232334995E-2</v>
      </c>
      <c r="V216" s="13">
        <f t="shared" si="291"/>
        <v>1.0874860322336814E-3</v>
      </c>
      <c r="W216" s="13">
        <f t="shared" si="292"/>
        <v>0.14338857014263723</v>
      </c>
      <c r="X216" s="13">
        <f t="shared" si="293"/>
        <v>5.1191910199632089E-2</v>
      </c>
      <c r="Y216" s="13">
        <f t="shared" si="294"/>
        <v>9.1381470199483686E-3</v>
      </c>
      <c r="Z216" s="13">
        <f t="shared" si="295"/>
        <v>5.1820215332515937E-4</v>
      </c>
      <c r="AA216" s="13">
        <f t="shared" si="296"/>
        <v>1.2055663615268273E-3</v>
      </c>
      <c r="AB216" s="13">
        <f t="shared" si="297"/>
        <v>1.4023390704950098E-3</v>
      </c>
      <c r="AC216" s="13">
        <f t="shared" si="298"/>
        <v>5.6452400556624403E-5</v>
      </c>
      <c r="AD216" s="13">
        <f t="shared" si="299"/>
        <v>8.3396236238198904E-2</v>
      </c>
      <c r="AE216" s="13">
        <f t="shared" si="300"/>
        <v>2.977373044620181E-2</v>
      </c>
      <c r="AF216" s="13">
        <f t="shared" si="301"/>
        <v>5.3148383228657182E-3</v>
      </c>
      <c r="AG216" s="13">
        <f t="shared" si="302"/>
        <v>6.3249282672729525E-4</v>
      </c>
      <c r="AH216" s="13">
        <f t="shared" si="303"/>
        <v>4.6251521428606173E-5</v>
      </c>
      <c r="AI216" s="13">
        <f t="shared" si="304"/>
        <v>1.0760140236001148E-4</v>
      </c>
      <c r="AJ216" s="13">
        <f t="shared" si="305"/>
        <v>1.2516411819785188E-4</v>
      </c>
      <c r="AK216" s="13">
        <f t="shared" si="306"/>
        <v>9.7062281969340455E-5</v>
      </c>
      <c r="AL216" s="13">
        <f t="shared" si="307"/>
        <v>1.8755174759516267E-6</v>
      </c>
      <c r="AM216" s="13">
        <f t="shared" si="308"/>
        <v>3.8803272599923347E-2</v>
      </c>
      <c r="AN216" s="13">
        <f t="shared" si="309"/>
        <v>1.3853361145948493E-2</v>
      </c>
      <c r="AO216" s="13">
        <f t="shared" si="310"/>
        <v>2.4729307888383414E-3</v>
      </c>
      <c r="AP216" s="13">
        <f t="shared" si="311"/>
        <v>2.942913575007803E-4</v>
      </c>
      <c r="AQ216" s="13">
        <f t="shared" si="312"/>
        <v>2.6266627686435145E-5</v>
      </c>
      <c r="AR216" s="13">
        <f t="shared" si="313"/>
        <v>3.3024999540957424E-6</v>
      </c>
      <c r="AS216" s="13">
        <f t="shared" si="314"/>
        <v>7.683068910567603E-6</v>
      </c>
      <c r="AT216" s="13">
        <f t="shared" si="315"/>
        <v>8.9371004852433605E-6</v>
      </c>
      <c r="AU216" s="13">
        <f t="shared" si="316"/>
        <v>6.9305435118058315E-6</v>
      </c>
      <c r="AV216" s="13">
        <f t="shared" si="317"/>
        <v>4.0308738931891372E-6</v>
      </c>
      <c r="AW216" s="13">
        <f t="shared" si="318"/>
        <v>4.3271039061184088E-8</v>
      </c>
      <c r="AX216" s="13">
        <f t="shared" si="319"/>
        <v>1.5045582714342115E-2</v>
      </c>
      <c r="AY216" s="13">
        <f t="shared" si="320"/>
        <v>5.3715028920893913E-3</v>
      </c>
      <c r="AZ216" s="13">
        <f t="shared" si="321"/>
        <v>9.5885429855171686E-4</v>
      </c>
      <c r="BA216" s="13">
        <f t="shared" si="322"/>
        <v>1.1410854458195267E-4</v>
      </c>
      <c r="BB216" s="13">
        <f t="shared" si="323"/>
        <v>1.018462343518596E-5</v>
      </c>
      <c r="BC216" s="13">
        <f t="shared" si="324"/>
        <v>7.2721323295499792E-7</v>
      </c>
      <c r="BD216" s="13">
        <f t="shared" si="325"/>
        <v>1.9650715641209843E-7</v>
      </c>
      <c r="BE216" s="13">
        <f t="shared" si="326"/>
        <v>4.5716216354868381E-7</v>
      </c>
      <c r="BF216" s="13">
        <f t="shared" si="327"/>
        <v>5.3178023537784543E-7</v>
      </c>
      <c r="BG216" s="13">
        <f t="shared" si="328"/>
        <v>4.1238498616972261E-7</v>
      </c>
      <c r="BH216" s="13">
        <f t="shared" si="329"/>
        <v>2.3984726044401883E-7</v>
      </c>
      <c r="BI216" s="13">
        <f t="shared" si="330"/>
        <v>1.1159806544232451E-7</v>
      </c>
      <c r="BJ216" s="14">
        <f t="shared" si="331"/>
        <v>0.809661005018668</v>
      </c>
      <c r="BK216" s="14">
        <f t="shared" si="332"/>
        <v>0.14337819313462985</v>
      </c>
      <c r="BL216" s="14">
        <f t="shared" si="333"/>
        <v>4.1895302040697635E-2</v>
      </c>
      <c r="BM216" s="14">
        <f t="shared" si="334"/>
        <v>0.49239530358488959</v>
      </c>
      <c r="BN216" s="14">
        <f t="shared" si="335"/>
        <v>0.49768593914138048</v>
      </c>
    </row>
    <row r="217" spans="1:66" x14ac:dyDescent="0.25">
      <c r="A217" t="s">
        <v>340</v>
      </c>
      <c r="B217" t="s">
        <v>429</v>
      </c>
      <c r="C217" t="s">
        <v>356</v>
      </c>
      <c r="D217" s="11">
        <v>44232</v>
      </c>
      <c r="E217" s="10">
        <f>VLOOKUP(A217,home!$A$2:$E$405,3,FALSE)</f>
        <v>1.3441176470588201</v>
      </c>
      <c r="F217" s="10">
        <f>VLOOKUP(B217,home!$B$2:$E$405,3,FALSE)</f>
        <v>0.79</v>
      </c>
      <c r="G217" s="10">
        <f>VLOOKUP(C217,away!$B$2:$E$405,4,FALSE)</f>
        <v>1.1399999999999999</v>
      </c>
      <c r="H217" s="10">
        <f>VLOOKUP(A217,away!$A$2:$E$405,3,FALSE)</f>
        <v>1.1264705882352899</v>
      </c>
      <c r="I217" s="10">
        <f>VLOOKUP(C217,away!$B$2:$E$405,3,FALSE)</f>
        <v>0.83</v>
      </c>
      <c r="J217" s="10">
        <f>VLOOKUP(B217,home!$B$2:$E$405,4,FALSE)</f>
        <v>1.36</v>
      </c>
      <c r="K217" s="12">
        <f t="shared" si="280"/>
        <v>1.2105123529411732</v>
      </c>
      <c r="L217" s="12">
        <f t="shared" si="281"/>
        <v>1.2715599999999951</v>
      </c>
      <c r="M217" s="13">
        <f t="shared" si="282"/>
        <v>8.3569859771966168E-2</v>
      </c>
      <c r="N217" s="13">
        <f t="shared" si="283"/>
        <v>0.10116234758752668</v>
      </c>
      <c r="O217" s="13">
        <f t="shared" si="284"/>
        <v>0.10626409089164091</v>
      </c>
      <c r="P217" s="13">
        <f t="shared" si="285"/>
        <v>0.12863399469839495</v>
      </c>
      <c r="Q217" s="13">
        <f t="shared" si="286"/>
        <v>6.1229135703614886E-2</v>
      </c>
      <c r="R217" s="13">
        <f t="shared" si="287"/>
        <v>6.7560583707087202E-2</v>
      </c>
      <c r="S217" s="13">
        <f t="shared" si="288"/>
        <v>4.9499618155448177E-2</v>
      </c>
      <c r="T217" s="13">
        <f t="shared" si="289"/>
        <v>7.7856519795288251E-2</v>
      </c>
      <c r="U217" s="13">
        <f t="shared" si="290"/>
        <v>8.1782921149345225E-2</v>
      </c>
      <c r="V217" s="13">
        <f t="shared" si="291"/>
        <v>8.4657496757201255E-3</v>
      </c>
      <c r="W217" s="13">
        <f t="shared" si="292"/>
        <v>2.4706208376379078E-2</v>
      </c>
      <c r="X217" s="13">
        <f t="shared" si="293"/>
        <v>3.1415426323068464E-2</v>
      </c>
      <c r="Y217" s="13">
        <f t="shared" si="294"/>
        <v>1.997329974768039E-2</v>
      </c>
      <c r="Z217" s="13">
        <f t="shared" si="295"/>
        <v>2.8635778606194488E-2</v>
      </c>
      <c r="AA217" s="13">
        <f t="shared" si="296"/>
        <v>3.4663963738886999E-2</v>
      </c>
      <c r="AB217" s="13">
        <f t="shared" si="297"/>
        <v>2.0980578153913812E-2</v>
      </c>
      <c r="AC217" s="13">
        <f t="shared" si="298"/>
        <v>8.1442580036928715E-4</v>
      </c>
      <c r="AD217" s="13">
        <f t="shared" si="299"/>
        <v>7.4767926084863936E-3</v>
      </c>
      <c r="AE217" s="13">
        <f t="shared" si="300"/>
        <v>9.5071904092469232E-3</v>
      </c>
      <c r="AF217" s="13">
        <f t="shared" si="301"/>
        <v>6.0444815183909855E-3</v>
      </c>
      <c r="AG217" s="13">
        <f t="shared" si="302"/>
        <v>2.5619736398417373E-3</v>
      </c>
      <c r="AH217" s="13">
        <f t="shared" si="303"/>
        <v>9.1030276611231368E-3</v>
      </c>
      <c r="AI217" s="13">
        <f t="shared" si="304"/>
        <v>1.1019327432954753E-2</v>
      </c>
      <c r="AJ217" s="13">
        <f t="shared" si="305"/>
        <v>6.6695159893476403E-3</v>
      </c>
      <c r="AK217" s="13">
        <f t="shared" si="306"/>
        <v>2.6911771644146623E-3</v>
      </c>
      <c r="AL217" s="13">
        <f t="shared" si="307"/>
        <v>5.0143841032066416E-5</v>
      </c>
      <c r="AM217" s="13">
        <f t="shared" si="308"/>
        <v>1.8101499625904059E-3</v>
      </c>
      <c r="AN217" s="13">
        <f t="shared" si="309"/>
        <v>2.3017142864314478E-3</v>
      </c>
      <c r="AO217" s="13">
        <f t="shared" si="310"/>
        <v>1.4633839090273802E-3</v>
      </c>
      <c r="AP217" s="13">
        <f t="shared" si="311"/>
        <v>6.202601477876161E-4</v>
      </c>
      <c r="AQ217" s="13">
        <f t="shared" si="312"/>
        <v>1.9717449838020464E-4</v>
      </c>
      <c r="AR217" s="13">
        <f t="shared" si="313"/>
        <v>2.3150091705555383E-3</v>
      </c>
      <c r="AS217" s="13">
        <f t="shared" si="314"/>
        <v>2.8023471981295785E-3</v>
      </c>
      <c r="AT217" s="13">
        <f t="shared" si="315"/>
        <v>1.6961379502829707E-3</v>
      </c>
      <c r="AU217" s="13">
        <f t="shared" si="316"/>
        <v>6.8439864703661896E-4</v>
      </c>
      <c r="AV217" s="13">
        <f t="shared" si="317"/>
        <v>2.0711825414351337E-4</v>
      </c>
      <c r="AW217" s="13">
        <f t="shared" si="318"/>
        <v>2.1439822253954783E-6</v>
      </c>
      <c r="AX217" s="13">
        <f t="shared" si="319"/>
        <v>3.6520148173194795E-4</v>
      </c>
      <c r="AY217" s="13">
        <f t="shared" si="320"/>
        <v>4.6437559611107402E-4</v>
      </c>
      <c r="AZ217" s="13">
        <f t="shared" si="321"/>
        <v>2.9524071649549748E-4</v>
      </c>
      <c r="BA217" s="13">
        <f t="shared" si="322"/>
        <v>1.2513876182233778E-4</v>
      </c>
      <c r="BB217" s="13">
        <f t="shared" si="323"/>
        <v>3.9780360995702829E-5</v>
      </c>
      <c r="BC217" s="13">
        <f t="shared" si="324"/>
        <v>1.0116623165539139E-5</v>
      </c>
      <c r="BD217" s="13">
        <f t="shared" si="325"/>
        <v>4.9061217681859706E-4</v>
      </c>
      <c r="BE217" s="13">
        <f t="shared" si="326"/>
        <v>5.9389210054227085E-4</v>
      </c>
      <c r="BF217" s="13">
        <f t="shared" si="327"/>
        <v>3.5945686201030019E-4</v>
      </c>
      <c r="BG217" s="13">
        <f t="shared" si="328"/>
        <v>1.4504232393764633E-4</v>
      </c>
      <c r="BH217" s="13">
        <f t="shared" si="329"/>
        <v>4.3893881206454047E-5</v>
      </c>
      <c r="BI217" s="13">
        <f t="shared" si="330"/>
        <v>1.0626817083788997E-5</v>
      </c>
      <c r="BJ217" s="14">
        <f t="shared" si="331"/>
        <v>0.34962591205406296</v>
      </c>
      <c r="BK217" s="14">
        <f t="shared" si="332"/>
        <v>0.27149816753904182</v>
      </c>
      <c r="BL217" s="14">
        <f t="shared" si="333"/>
        <v>0.35008372127046156</v>
      </c>
      <c r="BM217" s="14">
        <f t="shared" si="334"/>
        <v>0.45096133549564432</v>
      </c>
      <c r="BN217" s="14">
        <f t="shared" si="335"/>
        <v>0.54842001236023075</v>
      </c>
    </row>
    <row r="218" spans="1:66" x14ac:dyDescent="0.25">
      <c r="A218" t="s">
        <v>340</v>
      </c>
      <c r="B218" t="s">
        <v>431</v>
      </c>
      <c r="C218" t="s">
        <v>385</v>
      </c>
      <c r="D218" s="11">
        <v>44232</v>
      </c>
      <c r="E218" s="10">
        <f>VLOOKUP(A218,home!$A$2:$E$405,3,FALSE)</f>
        <v>1.3441176470588201</v>
      </c>
      <c r="F218" s="10">
        <f>VLOOKUP(B218,home!$B$2:$E$405,3,FALSE)</f>
        <v>1.01</v>
      </c>
      <c r="G218" s="10">
        <f>VLOOKUP(C218,away!$B$2:$E$405,4,FALSE)</f>
        <v>1.27</v>
      </c>
      <c r="H218" s="10">
        <f>VLOOKUP(A218,away!$A$2:$E$405,3,FALSE)</f>
        <v>1.1264705882352899</v>
      </c>
      <c r="I218" s="10">
        <f>VLOOKUP(C218,away!$B$2:$E$405,3,FALSE)</f>
        <v>0.56999999999999995</v>
      </c>
      <c r="J218" s="10">
        <f>VLOOKUP(B218,home!$B$2:$E$405,4,FALSE)</f>
        <v>0.99</v>
      </c>
      <c r="K218" s="12">
        <f t="shared" si="280"/>
        <v>1.7240997058823486</v>
      </c>
      <c r="L218" s="12">
        <f t="shared" si="281"/>
        <v>0.63566735294117405</v>
      </c>
      <c r="M218" s="13">
        <f t="shared" si="282"/>
        <v>9.4442220116071673E-2</v>
      </c>
      <c r="N218" s="13">
        <f t="shared" si="283"/>
        <v>0.16282780392499518</v>
      </c>
      <c r="O218" s="13">
        <f t="shared" si="284"/>
        <v>6.0033836067070967E-2</v>
      </c>
      <c r="P218" s="13">
        <f t="shared" si="285"/>
        <v>0.10350431910622619</v>
      </c>
      <c r="Q218" s="13">
        <f t="shared" si="286"/>
        <v>0.14036568442827652</v>
      </c>
      <c r="R218" s="13">
        <f t="shared" si="287"/>
        <v>1.9080774829829689E-2</v>
      </c>
      <c r="S218" s="13">
        <f t="shared" si="288"/>
        <v>2.8358990450660735E-2</v>
      </c>
      <c r="T218" s="13">
        <f t="shared" si="289"/>
        <v>8.9225883064298683E-2</v>
      </c>
      <c r="U218" s="13">
        <f t="shared" si="290"/>
        <v>3.2897158272116686E-2</v>
      </c>
      <c r="V218" s="13">
        <f t="shared" si="291"/>
        <v>3.4533495642192491E-3</v>
      </c>
      <c r="W218" s="13">
        <f t="shared" si="292"/>
        <v>8.0668145079588666E-2</v>
      </c>
      <c r="X218" s="13">
        <f t="shared" si="293"/>
        <v>5.127810624941672E-2</v>
      </c>
      <c r="Y218" s="13">
        <f t="shared" si="294"/>
        <v>1.6297909031701498E-2</v>
      </c>
      <c r="Z218" s="13">
        <f t="shared" si="295"/>
        <v>4.0430085427148078E-3</v>
      </c>
      <c r="AA218" s="13">
        <f t="shared" si="296"/>
        <v>6.9705498393744228E-3</v>
      </c>
      <c r="AB218" s="13">
        <f t="shared" si="297"/>
        <v>6.0089614639518485E-3</v>
      </c>
      <c r="AC218" s="13">
        <f t="shared" si="298"/>
        <v>2.365444943751047E-4</v>
      </c>
      <c r="AD218" s="13">
        <f t="shared" si="299"/>
        <v>3.4769981301448365E-2</v>
      </c>
      <c r="AE218" s="13">
        <f t="shared" si="300"/>
        <v>2.2102141975705796E-2</v>
      </c>
      <c r="AF218" s="13">
        <f t="shared" si="301"/>
        <v>7.0248050420134555E-3</v>
      </c>
      <c r="AG218" s="13">
        <f t="shared" si="302"/>
        <v>1.4884797419948358E-3</v>
      </c>
      <c r="AH218" s="13">
        <f t="shared" si="303"/>
        <v>6.4250213456651872E-4</v>
      </c>
      <c r="AI218" s="13">
        <f t="shared" si="304"/>
        <v>1.107737741234916E-3</v>
      </c>
      <c r="AJ218" s="13">
        <f t="shared" si="305"/>
        <v>9.5492515692894816E-4</v>
      </c>
      <c r="AK218" s="13">
        <f t="shared" si="306"/>
        <v>5.4879539406695163E-4</v>
      </c>
      <c r="AL218" s="13">
        <f t="shared" si="307"/>
        <v>1.0369674409826926E-5</v>
      </c>
      <c r="AM218" s="13">
        <f t="shared" si="308"/>
        <v>1.1989382907072367E-2</v>
      </c>
      <c r="AN218" s="13">
        <f t="shared" si="309"/>
        <v>7.6212592959368488E-3</v>
      </c>
      <c r="AO218" s="13">
        <f t="shared" si="310"/>
        <v>2.4222928613632459E-3</v>
      </c>
      <c r="AP218" s="13">
        <f t="shared" si="311"/>
        <v>5.1325749707702574E-4</v>
      </c>
      <c r="AQ218" s="13">
        <f t="shared" si="312"/>
        <v>8.1565258636041318E-5</v>
      </c>
      <c r="AR218" s="13">
        <f t="shared" si="313"/>
        <v>8.1683526227790601E-5</v>
      </c>
      <c r="AS218" s="13">
        <f t="shared" si="314"/>
        <v>1.4083054354476689E-4</v>
      </c>
      <c r="AT218" s="13">
        <f t="shared" si="315"/>
        <v>1.2140294935239197E-4</v>
      </c>
      <c r="AU218" s="13">
        <f t="shared" si="316"/>
        <v>6.977026309056953E-5</v>
      </c>
      <c r="AV218" s="13">
        <f t="shared" si="317"/>
        <v>3.0072722518446252E-5</v>
      </c>
      <c r="AW218" s="13">
        <f t="shared" si="318"/>
        <v>3.1568569645113197E-7</v>
      </c>
      <c r="AX218" s="13">
        <f t="shared" si="319"/>
        <v>3.4451485906323918E-3</v>
      </c>
      <c r="AY218" s="13">
        <f t="shared" si="320"/>
        <v>2.1899684850963086E-3</v>
      </c>
      <c r="AZ218" s="13">
        <f t="shared" si="321"/>
        <v>6.9604573497288166E-4</v>
      </c>
      <c r="BA218" s="13">
        <f t="shared" si="322"/>
        <v>1.4748451662540194E-4</v>
      </c>
      <c r="BB218" s="13">
        <f t="shared" si="323"/>
        <v>2.3437773070769448E-5</v>
      </c>
      <c r="BC218" s="13">
        <f t="shared" si="324"/>
        <v>2.9797254333463902E-6</v>
      </c>
      <c r="BD218" s="13">
        <f t="shared" si="325"/>
        <v>8.653925149353432E-6</v>
      </c>
      <c r="BE218" s="13">
        <f t="shared" si="326"/>
        <v>1.4920229804728111E-5</v>
      </c>
      <c r="BF218" s="13">
        <f t="shared" si="327"/>
        <v>1.2861981909014398E-5</v>
      </c>
      <c r="BG218" s="13">
        <f t="shared" si="328"/>
        <v>7.3917797421319352E-6</v>
      </c>
      <c r="BH218" s="13">
        <f t="shared" si="329"/>
        <v>3.1860413198391929E-6</v>
      </c>
      <c r="BI218" s="13">
        <f t="shared" si="330"/>
        <v>1.0986105804927517E-6</v>
      </c>
      <c r="BJ218" s="14">
        <f t="shared" si="331"/>
        <v>0.63518176248535629</v>
      </c>
      <c r="BK218" s="14">
        <f t="shared" si="332"/>
        <v>0.23219576189105909</v>
      </c>
      <c r="BL218" s="14">
        <f t="shared" si="333"/>
        <v>0.12873711347238045</v>
      </c>
      <c r="BM218" s="14">
        <f t="shared" si="334"/>
        <v>0.41771335511964053</v>
      </c>
      <c r="BN218" s="14">
        <f t="shared" si="335"/>
        <v>0.58025463847247027</v>
      </c>
    </row>
    <row r="219" spans="1:66" x14ac:dyDescent="0.25">
      <c r="A219" t="s">
        <v>340</v>
      </c>
      <c r="B219" t="s">
        <v>387</v>
      </c>
      <c r="C219" t="s">
        <v>361</v>
      </c>
      <c r="D219" s="11">
        <v>44232</v>
      </c>
      <c r="E219" s="10">
        <f>VLOOKUP(A219,home!$A$2:$E$405,3,FALSE)</f>
        <v>1.3441176470588201</v>
      </c>
      <c r="F219" s="10">
        <f>VLOOKUP(B219,home!$B$2:$E$405,3,FALSE)</f>
        <v>1.05</v>
      </c>
      <c r="G219" s="10">
        <f>VLOOKUP(C219,away!$B$2:$E$405,4,FALSE)</f>
        <v>1.01</v>
      </c>
      <c r="H219" s="10">
        <f>VLOOKUP(A219,away!$A$2:$E$405,3,FALSE)</f>
        <v>1.1264705882352899</v>
      </c>
      <c r="I219" s="10">
        <f>VLOOKUP(C219,away!$B$2:$E$405,3,FALSE)</f>
        <v>0.66</v>
      </c>
      <c r="J219" s="10">
        <f>VLOOKUP(B219,home!$B$2:$E$405,4,FALSE)</f>
        <v>1.1000000000000001</v>
      </c>
      <c r="K219" s="12">
        <f t="shared" si="280"/>
        <v>1.4254367647058788</v>
      </c>
      <c r="L219" s="12">
        <f t="shared" si="281"/>
        <v>0.81781764705882054</v>
      </c>
      <c r="M219" s="13">
        <f t="shared" si="282"/>
        <v>0.10611260772051469</v>
      </c>
      <c r="N219" s="13">
        <f t="shared" si="283"/>
        <v>0.15125681224363449</v>
      </c>
      <c r="O219" s="13">
        <f t="shared" si="284"/>
        <v>8.6780763169266958E-2</v>
      </c>
      <c r="P219" s="13">
        <f t="shared" si="285"/>
        <v>0.12370049029070698</v>
      </c>
      <c r="Q219" s="13">
        <f t="shared" si="286"/>
        <v>0.10780351054214547</v>
      </c>
      <c r="R219" s="13">
        <f t="shared" si="287"/>
        <v>3.5485419772529322E-2</v>
      </c>
      <c r="S219" s="13">
        <f t="shared" si="288"/>
        <v>3.6050879407431145E-2</v>
      </c>
      <c r="T219" s="13">
        <f t="shared" si="289"/>
        <v>8.8163613336258176E-2</v>
      </c>
      <c r="U219" s="13">
        <f t="shared" si="290"/>
        <v>5.0582221954784214E-2</v>
      </c>
      <c r="V219" s="13">
        <f t="shared" si="291"/>
        <v>4.6695796453184463E-3</v>
      </c>
      <c r="W219" s="13">
        <f t="shared" si="292"/>
        <v>5.1222362430377338E-2</v>
      </c>
      <c r="X219" s="13">
        <f t="shared" si="293"/>
        <v>4.1890551919605327E-2</v>
      </c>
      <c r="Y219" s="13">
        <f t="shared" si="294"/>
        <v>1.7129416302443488E-2</v>
      </c>
      <c r="Z219" s="13">
        <f t="shared" si="295"/>
        <v>9.6735341677548284E-3</v>
      </c>
      <c r="AA219" s="13">
        <f t="shared" si="296"/>
        <v>1.3789011247356217E-2</v>
      </c>
      <c r="AB219" s="13">
        <f t="shared" si="297"/>
        <v>9.8276817904622109E-3</v>
      </c>
      <c r="AC219" s="13">
        <f t="shared" si="298"/>
        <v>3.402218784281916E-4</v>
      </c>
      <c r="AD219" s="13">
        <f t="shared" si="299"/>
        <v>1.8253559645837261E-2</v>
      </c>
      <c r="AE219" s="13">
        <f t="shared" si="300"/>
        <v>1.4928083200006466E-2</v>
      </c>
      <c r="AF219" s="13">
        <f t="shared" si="301"/>
        <v>6.1042249388637967E-3</v>
      </c>
      <c r="AG219" s="13">
        <f t="shared" si="302"/>
        <v>1.664047625539788E-3</v>
      </c>
      <c r="AH219" s="13">
        <f t="shared" si="303"/>
        <v>1.9777967379540893E-3</v>
      </c>
      <c r="AI219" s="13">
        <f t="shared" si="304"/>
        <v>2.8192241833951176E-3</v>
      </c>
      <c r="AJ219" s="13">
        <f t="shared" si="305"/>
        <v>2.0093128994796549E-3</v>
      </c>
      <c r="AK219" s="13">
        <f t="shared" si="306"/>
        <v>9.5471615957202311E-4</v>
      </c>
      <c r="AL219" s="13">
        <f t="shared" si="307"/>
        <v>1.5864510004330525E-5</v>
      </c>
      <c r="AM219" s="13">
        <f t="shared" si="308"/>
        <v>5.2038590011856123E-3</v>
      </c>
      <c r="AN219" s="13">
        <f t="shared" si="309"/>
        <v>4.2558077239754823E-3</v>
      </c>
      <c r="AO219" s="13">
        <f t="shared" si="310"/>
        <v>1.7402373295781911E-3</v>
      </c>
      <c r="AP219" s="13">
        <f t="shared" si="311"/>
        <v>4.7439893273318724E-4</v>
      </c>
      <c r="AQ219" s="13">
        <f t="shared" si="312"/>
        <v>9.6992954733767693E-5</v>
      </c>
      <c r="AR219" s="13">
        <f t="shared" si="313"/>
        <v>3.2349541491884492E-4</v>
      </c>
      <c r="AS219" s="13">
        <f t="shared" si="314"/>
        <v>4.6112225763910418E-4</v>
      </c>
      <c r="AT219" s="13">
        <f t="shared" si="315"/>
        <v>3.286503095314777E-4</v>
      </c>
      <c r="AU219" s="13">
        <f t="shared" si="316"/>
        <v>1.5615674464604514E-4</v>
      </c>
      <c r="AV219" s="13">
        <f t="shared" si="317"/>
        <v>5.5647891218815175E-5</v>
      </c>
      <c r="AW219" s="13">
        <f t="shared" si="318"/>
        <v>5.1372250980306386E-7</v>
      </c>
      <c r="AX219" s="13">
        <f t="shared" si="319"/>
        <v>1.2362953231059293E-3</v>
      </c>
      <c r="AY219" s="13">
        <f t="shared" si="320"/>
        <v>1.0110641322123154E-3</v>
      </c>
      <c r="AZ219" s="13">
        <f t="shared" si="321"/>
        <v>4.1343304481572193E-4</v>
      </c>
      <c r="BA219" s="13">
        <f t="shared" si="322"/>
        <v>1.1270427997585257E-4</v>
      </c>
      <c r="BB219" s="13">
        <f t="shared" si="323"/>
        <v>2.3042887265827566E-5</v>
      </c>
      <c r="BC219" s="13">
        <f t="shared" si="324"/>
        <v>3.7689759690361533E-6</v>
      </c>
      <c r="BD219" s="13">
        <f t="shared" si="325"/>
        <v>4.409337651054108E-5</v>
      </c>
      <c r="BE219" s="13">
        <f t="shared" si="326"/>
        <v>6.285231995814387E-5</v>
      </c>
      <c r="BF219" s="13">
        <f t="shared" si="327"/>
        <v>4.479600380769767E-5</v>
      </c>
      <c r="BG219" s="13">
        <f t="shared" si="328"/>
        <v>2.1284623579798941E-5</v>
      </c>
      <c r="BH219" s="13">
        <f t="shared" si="329"/>
        <v>7.5849712433927668E-6</v>
      </c>
      <c r="BI219" s="13">
        <f t="shared" si="330"/>
        <v>2.1623793739137832E-6</v>
      </c>
      <c r="BJ219" s="14">
        <f t="shared" si="331"/>
        <v>0.51298778677026247</v>
      </c>
      <c r="BK219" s="14">
        <f t="shared" si="332"/>
        <v>0.2719007075846161</v>
      </c>
      <c r="BL219" s="14">
        <f t="shared" si="333"/>
        <v>0.20573399420722757</v>
      </c>
      <c r="BM219" s="14">
        <f t="shared" si="334"/>
        <v>0.38814586858136058</v>
      </c>
      <c r="BN219" s="14">
        <f t="shared" si="335"/>
        <v>0.61113960373879783</v>
      </c>
    </row>
    <row r="220" spans="1:66" x14ac:dyDescent="0.25">
      <c r="A220" t="s">
        <v>340</v>
      </c>
      <c r="B220" t="s">
        <v>428</v>
      </c>
      <c r="C220" t="s">
        <v>354</v>
      </c>
      <c r="D220" s="11">
        <v>44232</v>
      </c>
      <c r="E220" s="10">
        <f>VLOOKUP(A220,home!$A$2:$E$405,3,FALSE)</f>
        <v>1.3441176470588201</v>
      </c>
      <c r="F220" s="10">
        <f>VLOOKUP(B220,home!$B$2:$E$405,3,FALSE)</f>
        <v>1.18</v>
      </c>
      <c r="G220" s="10">
        <f>VLOOKUP(C220,away!$B$2:$E$405,4,FALSE)</f>
        <v>0.66</v>
      </c>
      <c r="H220" s="10">
        <f>VLOOKUP(A220,away!$A$2:$E$405,3,FALSE)</f>
        <v>1.1264705882352899</v>
      </c>
      <c r="I220" s="10">
        <f>VLOOKUP(C220,away!$B$2:$E$405,3,FALSE)</f>
        <v>1.62</v>
      </c>
      <c r="J220" s="10">
        <f>VLOOKUP(B220,home!$B$2:$E$405,4,FALSE)</f>
        <v>1.1499999999999999</v>
      </c>
      <c r="K220" s="12">
        <f t="shared" si="280"/>
        <v>1.046798823529409</v>
      </c>
      <c r="L220" s="12">
        <f t="shared" si="281"/>
        <v>2.098614705882345</v>
      </c>
      <c r="M220" s="13">
        <f t="shared" si="282"/>
        <v>4.3049118288919823E-2</v>
      </c>
      <c r="N220" s="13">
        <f t="shared" si="283"/>
        <v>4.5063766378819634E-2</v>
      </c>
      <c r="O220" s="13">
        <f t="shared" si="284"/>
        <v>9.0343512716395735E-2</v>
      </c>
      <c r="P220" s="13">
        <f t="shared" si="285"/>
        <v>9.4571482825037259E-2</v>
      </c>
      <c r="Q220" s="13">
        <f t="shared" si="286"/>
        <v>2.3586348814576261E-2</v>
      </c>
      <c r="R220" s="13">
        <f t="shared" si="287"/>
        <v>9.4798112183848399E-2</v>
      </c>
      <c r="S220" s="13">
        <f t="shared" si="288"/>
        <v>5.1939306304145068E-2</v>
      </c>
      <c r="T220" s="13">
        <f t="shared" si="289"/>
        <v>4.9498658480340345E-2</v>
      </c>
      <c r="U220" s="13">
        <f t="shared" si="290"/>
        <v>9.9234552306861429E-2</v>
      </c>
      <c r="V220" s="13">
        <f t="shared" si="291"/>
        <v>1.267796572154462E-2</v>
      </c>
      <c r="W220" s="13">
        <f t="shared" si="292"/>
        <v>8.2300540634842358E-3</v>
      </c>
      <c r="X220" s="13">
        <f t="shared" si="293"/>
        <v>1.7271712487834764E-2</v>
      </c>
      <c r="Y220" s="13">
        <f t="shared" si="294"/>
        <v>1.8123334911370893E-2</v>
      </c>
      <c r="Z220" s="13">
        <f t="shared" si="295"/>
        <v>6.6314904106302849E-2</v>
      </c>
      <c r="AA220" s="13">
        <f t="shared" si="296"/>
        <v>6.9418363600943389E-2</v>
      </c>
      <c r="AB220" s="13">
        <f t="shared" si="297"/>
        <v>3.6333530674402141E-2</v>
      </c>
      <c r="AC220" s="13">
        <f t="shared" si="298"/>
        <v>1.7407064086723495E-3</v>
      </c>
      <c r="AD220" s="13">
        <f t="shared" si="299"/>
        <v>2.1538027278096821E-3</v>
      </c>
      <c r="AE220" s="13">
        <f t="shared" si="300"/>
        <v>4.5200020781509071E-3</v>
      </c>
      <c r="AF220" s="13">
        <f t="shared" si="301"/>
        <v>4.7428714159131287E-3</v>
      </c>
      <c r="AG220" s="13">
        <f t="shared" si="302"/>
        <v>3.3178199005147705E-3</v>
      </c>
      <c r="AH220" s="13">
        <f t="shared" si="303"/>
        <v>3.4792358244166176E-2</v>
      </c>
      <c r="AI220" s="13">
        <f t="shared" si="304"/>
        <v>3.6420599677806885E-2</v>
      </c>
      <c r="AJ220" s="13">
        <f t="shared" si="305"/>
        <v>1.9062520447481909E-2</v>
      </c>
      <c r="AK220" s="13">
        <f t="shared" si="306"/>
        <v>6.6515413259764563E-3</v>
      </c>
      <c r="AL220" s="13">
        <f t="shared" si="307"/>
        <v>1.5296126171630356E-4</v>
      </c>
      <c r="AM220" s="13">
        <f t="shared" si="308"/>
        <v>4.509196323171215E-4</v>
      </c>
      <c r="AN220" s="13">
        <f t="shared" si="309"/>
        <v>9.4630657155177092E-4</v>
      </c>
      <c r="AO220" s="13">
        <f t="shared" si="310"/>
        <v>9.9296644366582529E-4</v>
      </c>
      <c r="AP220" s="13">
        <f t="shared" si="311"/>
        <v>6.9461799370826467E-4</v>
      </c>
      <c r="AQ220" s="13">
        <f t="shared" si="312"/>
        <v>3.6443388414166369E-4</v>
      </c>
      <c r="AR220" s="13">
        <f t="shared" si="313"/>
        <v>1.4603150932706789E-2</v>
      </c>
      <c r="AS220" s="13">
        <f t="shared" si="314"/>
        <v>1.5286561216179858E-2</v>
      </c>
      <c r="AT220" s="13">
        <f t="shared" si="315"/>
        <v>8.0009771484536828E-3</v>
      </c>
      <c r="AU220" s="13">
        <f t="shared" si="316"/>
        <v>2.7918044886956674E-3</v>
      </c>
      <c r="AV220" s="13">
        <f t="shared" si="317"/>
        <v>7.3061441357268682E-4</v>
      </c>
      <c r="AW220" s="13">
        <f t="shared" si="318"/>
        <v>9.3341525462804856E-6</v>
      </c>
      <c r="AX220" s="13">
        <f t="shared" si="319"/>
        <v>7.8670356769312705E-5</v>
      </c>
      <c r="AY220" s="13">
        <f t="shared" si="320"/>
        <v>1.6509876763309031E-4</v>
      </c>
      <c r="AZ220" s="13">
        <f t="shared" si="321"/>
        <v>1.7323935083892776E-4</v>
      </c>
      <c r="BA220" s="13">
        <f t="shared" si="322"/>
        <v>1.2118754976936158E-4</v>
      </c>
      <c r="BB220" s="13">
        <f t="shared" si="323"/>
        <v>6.3581493528957719E-5</v>
      </c>
      <c r="BC220" s="13">
        <f t="shared" si="324"/>
        <v>2.6686611468366753E-5</v>
      </c>
      <c r="BD220" s="13">
        <f t="shared" si="325"/>
        <v>5.1077312165996583E-3</v>
      </c>
      <c r="BE220" s="13">
        <f t="shared" si="326"/>
        <v>5.3467670284409593E-3</v>
      </c>
      <c r="BF220" s="13">
        <f t="shared" si="327"/>
        <v>2.7984947175289151E-3</v>
      </c>
      <c r="BG220" s="13">
        <f t="shared" si="328"/>
        <v>9.7648699265417808E-4</v>
      </c>
      <c r="BH220" s="13">
        <f t="shared" si="329"/>
        <v>2.5554635877554106E-4</v>
      </c>
      <c r="BI220" s="13">
        <f t="shared" si="330"/>
        <v>5.3501125544692136E-5</v>
      </c>
      <c r="BJ220" s="14">
        <f t="shared" si="331"/>
        <v>0.18058607991420728</v>
      </c>
      <c r="BK220" s="14">
        <f t="shared" si="332"/>
        <v>0.2042966395776685</v>
      </c>
      <c r="BL220" s="14">
        <f t="shared" si="333"/>
        <v>0.54300672681703521</v>
      </c>
      <c r="BM220" s="14">
        <f t="shared" si="334"/>
        <v>0.60263624459252985</v>
      </c>
      <c r="BN220" s="14">
        <f t="shared" si="335"/>
        <v>0.39141234120759716</v>
      </c>
    </row>
    <row r="221" spans="1:66" x14ac:dyDescent="0.25">
      <c r="A221" t="s">
        <v>342</v>
      </c>
      <c r="B221" t="s">
        <v>384</v>
      </c>
      <c r="C221" t="s">
        <v>363</v>
      </c>
      <c r="D221" s="11">
        <v>44232</v>
      </c>
      <c r="E221" s="10">
        <f>VLOOKUP(A221,home!$A$2:$E$405,3,FALSE)</f>
        <v>1.17936117936118</v>
      </c>
      <c r="F221" s="10">
        <f>VLOOKUP(B221,home!$B$2:$E$405,3,FALSE)</f>
        <v>0.89</v>
      </c>
      <c r="G221" s="10">
        <f>VLOOKUP(C221,away!$B$2:$E$405,4,FALSE)</f>
        <v>1.2</v>
      </c>
      <c r="H221" s="10">
        <f>VLOOKUP(A221,away!$A$2:$E$405,3,FALSE)</f>
        <v>0.85012285012285005</v>
      </c>
      <c r="I221" s="10">
        <f>VLOOKUP(C221,away!$B$2:$E$405,3,FALSE)</f>
        <v>0.62</v>
      </c>
      <c r="J221" s="10">
        <f>VLOOKUP(B221,home!$B$2:$E$405,4,FALSE)</f>
        <v>1.1100000000000001</v>
      </c>
      <c r="K221" s="12">
        <f t="shared" si="280"/>
        <v>1.2595577395577402</v>
      </c>
      <c r="L221" s="12">
        <f t="shared" si="281"/>
        <v>0.58505454545454538</v>
      </c>
      <c r="M221" s="13">
        <f t="shared" si="282"/>
        <v>0.15808660155394341</v>
      </c>
      <c r="N221" s="13">
        <f t="shared" si="283"/>
        <v>0.19911920250765011</v>
      </c>
      <c r="O221" s="13">
        <f t="shared" si="284"/>
        <v>9.2489284814596187E-2</v>
      </c>
      <c r="P221" s="13">
        <f t="shared" si="285"/>
        <v>0.11649559451438479</v>
      </c>
      <c r="Q221" s="13">
        <f t="shared" si="286"/>
        <v>0.12540106630653786</v>
      </c>
      <c r="R221" s="13">
        <f t="shared" si="287"/>
        <v>2.7055638243309775E-2</v>
      </c>
      <c r="S221" s="13">
        <f t="shared" si="288"/>
        <v>2.1461691578949362E-2</v>
      </c>
      <c r="T221" s="13">
        <f t="shared" si="289"/>
        <v>7.3366463847486796E-2</v>
      </c>
      <c r="U221" s="13">
        <f t="shared" si="290"/>
        <v>3.4078138548035208E-2</v>
      </c>
      <c r="V221" s="13">
        <f t="shared" si="291"/>
        <v>1.7572594143532984E-3</v>
      </c>
      <c r="W221" s="13">
        <f t="shared" si="292"/>
        <v>5.264996120506437E-2</v>
      </c>
      <c r="X221" s="13">
        <f t="shared" si="293"/>
        <v>3.0803099121028382E-2</v>
      </c>
      <c r="Y221" s="13">
        <f t="shared" si="294"/>
        <v>9.0107465774222819E-3</v>
      </c>
      <c r="Z221" s="13">
        <f t="shared" si="295"/>
        <v>5.2763413781407396E-3</v>
      </c>
      <c r="AA221" s="13">
        <f t="shared" si="296"/>
        <v>6.6458566193859214E-3</v>
      </c>
      <c r="AB221" s="13">
        <f t="shared" si="297"/>
        <v>4.1854200704692889E-3</v>
      </c>
      <c r="AC221" s="13">
        <f t="shared" si="298"/>
        <v>8.0933875079711268E-5</v>
      </c>
      <c r="AD221" s="13">
        <f t="shared" si="299"/>
        <v>1.6578916530813399E-2</v>
      </c>
      <c r="AE221" s="13">
        <f t="shared" si="300"/>
        <v>9.6995704750638817E-3</v>
      </c>
      <c r="AF221" s="13">
        <f t="shared" si="301"/>
        <v>2.8373888976964139E-3</v>
      </c>
      <c r="AG221" s="13">
        <f t="shared" si="302"/>
        <v>5.5334242393984977E-4</v>
      </c>
      <c r="AH221" s="13">
        <f t="shared" si="303"/>
        <v>7.7173687666278487E-4</v>
      </c>
      <c r="AI221" s="13">
        <f t="shared" si="304"/>
        <v>9.7204715590272777E-4</v>
      </c>
      <c r="AJ221" s="13">
        <f t="shared" si="305"/>
        <v>6.1217475921618509E-4</v>
      </c>
      <c r="AK221" s="13">
        <f t="shared" si="306"/>
        <v>2.5702315197754735E-4</v>
      </c>
      <c r="AL221" s="13">
        <f t="shared" si="307"/>
        <v>2.3856392132123058E-6</v>
      </c>
      <c r="AM221" s="13">
        <f t="shared" si="308"/>
        <v>4.1764205259735565E-3</v>
      </c>
      <c r="AN221" s="13">
        <f t="shared" si="309"/>
        <v>2.4434338124504919E-3</v>
      </c>
      <c r="AO221" s="13">
        <f t="shared" si="310"/>
        <v>7.1477102924574461E-4</v>
      </c>
      <c r="AP221" s="13">
        <f t="shared" si="311"/>
        <v>1.3939334653981559E-4</v>
      </c>
      <c r="AQ221" s="13">
        <f t="shared" si="312"/>
        <v>2.0388177749809932E-5</v>
      </c>
      <c r="AR221" s="13">
        <f t="shared" si="313"/>
        <v>9.030163351729124E-5</v>
      </c>
      <c r="AS221" s="13">
        <f t="shared" si="314"/>
        <v>1.1374012139141083E-4</v>
      </c>
      <c r="AT221" s="13">
        <f t="shared" si="315"/>
        <v>7.1631125098394201E-5</v>
      </c>
      <c r="AU221" s="13">
        <f t="shared" si="316"/>
        <v>3.0074512670303705E-5</v>
      </c>
      <c r="AV221" s="13">
        <f t="shared" si="317"/>
        <v>9.4701462993270882E-6</v>
      </c>
      <c r="AW221" s="13">
        <f t="shared" si="318"/>
        <v>4.8833370743939968E-8</v>
      </c>
      <c r="AX221" s="13">
        <f t="shared" si="319"/>
        <v>8.7674046618963289E-4</v>
      </c>
      <c r="AY221" s="13">
        <f t="shared" si="320"/>
        <v>5.1294099492818187E-4</v>
      </c>
      <c r="AZ221" s="13">
        <f t="shared" si="321"/>
        <v>1.5004923031635483E-4</v>
      </c>
      <c r="BA221" s="13">
        <f t="shared" si="322"/>
        <v>2.9262328079513127E-5</v>
      </c>
      <c r="BB221" s="13">
        <f t="shared" si="323"/>
        <v>4.2800145133753323E-6</v>
      </c>
      <c r="BC221" s="13">
        <f t="shared" si="324"/>
        <v>5.0080838913233257E-7</v>
      </c>
      <c r="BD221" s="13">
        <f t="shared" si="325"/>
        <v>8.8052301918769577E-6</v>
      </c>
      <c r="BE221" s="13">
        <f t="shared" si="326"/>
        <v>1.1090695836766108E-5</v>
      </c>
      <c r="BF221" s="13">
        <f t="shared" si="327"/>
        <v>6.9846858891397801E-6</v>
      </c>
      <c r="BG221" s="13">
        <f t="shared" si="328"/>
        <v>2.9325383900152487E-6</v>
      </c>
      <c r="BH221" s="13">
        <f t="shared" si="329"/>
        <v>9.2342535642347549E-7</v>
      </c>
      <c r="BI221" s="13">
        <f t="shared" si="330"/>
        <v>2.3262151091741069E-7</v>
      </c>
      <c r="BJ221" s="14">
        <f t="shared" si="331"/>
        <v>0.52908793862707915</v>
      </c>
      <c r="BK221" s="14">
        <f t="shared" si="332"/>
        <v>0.29839740757085198</v>
      </c>
      <c r="BL221" s="14">
        <f t="shared" si="333"/>
        <v>0.16741350697570745</v>
      </c>
      <c r="BM221" s="14">
        <f t="shared" si="334"/>
        <v>0.28101491444979959</v>
      </c>
      <c r="BN221" s="14">
        <f t="shared" si="335"/>
        <v>0.71864738794042227</v>
      </c>
    </row>
    <row r="222" spans="1:66" x14ac:dyDescent="0.25">
      <c r="A222" t="s">
        <v>342</v>
      </c>
      <c r="B222" t="s">
        <v>380</v>
      </c>
      <c r="C222" t="s">
        <v>399</v>
      </c>
      <c r="D222" s="11">
        <v>44232</v>
      </c>
      <c r="E222" s="10">
        <f>VLOOKUP(A222,home!$A$2:$E$405,3,FALSE)</f>
        <v>1.17936117936118</v>
      </c>
      <c r="F222" s="10">
        <f>VLOOKUP(B222,home!$B$2:$E$405,3,FALSE)</f>
        <v>1.79</v>
      </c>
      <c r="G222" s="10">
        <f>VLOOKUP(C222,away!$B$2:$E$405,4,FALSE)</f>
        <v>1.03</v>
      </c>
      <c r="H222" s="10">
        <f>VLOOKUP(A222,away!$A$2:$E$405,3,FALSE)</f>
        <v>0.85012285012285005</v>
      </c>
      <c r="I222" s="10">
        <f>VLOOKUP(C222,away!$B$2:$E$405,3,FALSE)</f>
        <v>0.76</v>
      </c>
      <c r="J222" s="10">
        <f>VLOOKUP(B222,home!$B$2:$E$405,4,FALSE)</f>
        <v>0.56000000000000005</v>
      </c>
      <c r="K222" s="12">
        <f t="shared" si="280"/>
        <v>2.1743882063882078</v>
      </c>
      <c r="L222" s="12">
        <f t="shared" si="281"/>
        <v>0.36181228501228507</v>
      </c>
      <c r="M222" s="13">
        <f t="shared" si="282"/>
        <v>7.9166623344703951E-2</v>
      </c>
      <c r="N222" s="13">
        <f t="shared" si="283"/>
        <v>0.17213897214030163</v>
      </c>
      <c r="O222" s="13">
        <f t="shared" si="284"/>
        <v>2.8643456889054241E-2</v>
      </c>
      <c r="P222" s="13">
        <f t="shared" si="285"/>
        <v>6.2281994849748605E-2</v>
      </c>
      <c r="Q222" s="13">
        <f t="shared" si="286"/>
        <v>0.18714847544083013</v>
      </c>
      <c r="R222" s="13">
        <f t="shared" si="287"/>
        <v>5.1817772938397965E-3</v>
      </c>
      <c r="S222" s="13">
        <f t="shared" si="288"/>
        <v>1.2249628437397577E-2</v>
      </c>
      <c r="T222" s="13">
        <f t="shared" si="289"/>
        <v>6.7712617535812258E-2</v>
      </c>
      <c r="U222" s="13">
        <f t="shared" si="290"/>
        <v>1.1267195435855455E-2</v>
      </c>
      <c r="V222" s="13">
        <f t="shared" si="291"/>
        <v>1.0707813512203198E-3</v>
      </c>
      <c r="W222" s="13">
        <f t="shared" si="292"/>
        <v>0.13564447928069137</v>
      </c>
      <c r="X222" s="13">
        <f t="shared" si="293"/>
        <v>4.9077838997848497E-2</v>
      </c>
      <c r="Y222" s="13">
        <f t="shared" si="294"/>
        <v>8.8784825356382994E-3</v>
      </c>
      <c r="Z222" s="13">
        <f t="shared" si="295"/>
        <v>6.249435610363171E-4</v>
      </c>
      <c r="AA222" s="13">
        <f t="shared" si="296"/>
        <v>1.358869908775617E-3</v>
      </c>
      <c r="AB222" s="13">
        <f t="shared" si="297"/>
        <v>1.4773553518287613E-3</v>
      </c>
      <c r="AC222" s="13">
        <f t="shared" si="298"/>
        <v>5.2650343497292377E-5</v>
      </c>
      <c r="AD222" s="13">
        <f t="shared" si="299"/>
        <v>7.373593900240126E-2</v>
      </c>
      <c r="AE222" s="13">
        <f t="shared" si="300"/>
        <v>2.6678568577985267E-2</v>
      </c>
      <c r="AF222" s="13">
        <f t="shared" si="301"/>
        <v>4.8263169290288987E-3</v>
      </c>
      <c r="AG222" s="13">
        <f t="shared" si="302"/>
        <v>5.8207358542847339E-4</v>
      </c>
      <c r="AH222" s="13">
        <f t="shared" si="303"/>
        <v>5.6528064455566093E-5</v>
      </c>
      <c r="AI222" s="13">
        <f t="shared" si="304"/>
        <v>1.2291395668213536E-4</v>
      </c>
      <c r="AJ222" s="13">
        <f t="shared" si="305"/>
        <v>1.3363132890507312E-4</v>
      </c>
      <c r="AK222" s="13">
        <f t="shared" si="306"/>
        <v>9.6855461858391532E-5</v>
      </c>
      <c r="AL222" s="13">
        <f t="shared" si="307"/>
        <v>1.6568438991052297E-6</v>
      </c>
      <c r="AM222" s="13">
        <f t="shared" si="308"/>
        <v>3.2066111230756304E-2</v>
      </c>
      <c r="AN222" s="13">
        <f t="shared" si="309"/>
        <v>1.1601912975858034E-2</v>
      </c>
      <c r="AO222" s="13">
        <f t="shared" si="310"/>
        <v>2.0988573221544377E-3</v>
      </c>
      <c r="AP222" s="13">
        <f t="shared" si="311"/>
        <v>2.5313078788115421E-4</v>
      </c>
      <c r="AQ222" s="13">
        <f t="shared" si="312"/>
        <v>2.2896457192560116E-5</v>
      </c>
      <c r="AR222" s="13">
        <f t="shared" si="313"/>
        <v>4.0905096335980219E-6</v>
      </c>
      <c r="AS222" s="13">
        <f t="shared" si="314"/>
        <v>8.8943559054128866E-6</v>
      </c>
      <c r="AT222" s="13">
        <f t="shared" si="315"/>
        <v>9.6698912920745488E-6</v>
      </c>
      <c r="AU222" s="13">
        <f t="shared" si="316"/>
        <v>7.0086991941809751E-6</v>
      </c>
      <c r="AV222" s="13">
        <f t="shared" si="317"/>
        <v>3.8099082174874135E-6</v>
      </c>
      <c r="AW222" s="13">
        <f t="shared" si="318"/>
        <v>3.6207578828038902E-8</v>
      </c>
      <c r="AX222" s="13">
        <f t="shared" si="319"/>
        <v>1.1620695680814825E-2</v>
      </c>
      <c r="AY222" s="13">
        <f t="shared" si="320"/>
        <v>4.2045104577080024E-3</v>
      </c>
      <c r="AZ222" s="13">
        <f t="shared" si="321"/>
        <v>7.6062176803069043E-4</v>
      </c>
      <c r="BA222" s="13">
        <f t="shared" si="322"/>
        <v>9.1734099973756107E-5</v>
      </c>
      <c r="BB222" s="13">
        <f t="shared" si="323"/>
        <v>8.2976310812625247E-6</v>
      </c>
      <c r="BC222" s="13">
        <f t="shared" si="324"/>
        <v>6.004369723401107E-7</v>
      </c>
      <c r="BD222" s="13">
        <f t="shared" si="325"/>
        <v>2.4666610623281059E-7</v>
      </c>
      <c r="BE222" s="13">
        <f t="shared" si="326"/>
        <v>5.3634787230832419E-7</v>
      </c>
      <c r="BF222" s="13">
        <f t="shared" si="327"/>
        <v>5.8311424403431444E-7</v>
      </c>
      <c r="BG222" s="13">
        <f t="shared" si="328"/>
        <v>4.2263891173506281E-7</v>
      </c>
      <c r="BH222" s="13">
        <f t="shared" si="329"/>
        <v>2.2974526630936691E-7</v>
      </c>
      <c r="BI222" s="13">
        <f t="shared" si="330"/>
        <v>9.9911079507321062E-8</v>
      </c>
      <c r="BJ222" s="14">
        <f t="shared" si="331"/>
        <v>0.78915313287438926</v>
      </c>
      <c r="BK222" s="14">
        <f t="shared" si="332"/>
        <v>0.15902784562817487</v>
      </c>
      <c r="BL222" s="14">
        <f t="shared" si="333"/>
        <v>4.8374175478977918E-2</v>
      </c>
      <c r="BM222" s="14">
        <f t="shared" si="334"/>
        <v>0.45841432333397103</v>
      </c>
      <c r="BN222" s="14">
        <f t="shared" si="335"/>
        <v>0.53456129995847834</v>
      </c>
    </row>
    <row r="223" spans="1:66" x14ac:dyDescent="0.25">
      <c r="A223" t="s">
        <v>342</v>
      </c>
      <c r="B223" t="s">
        <v>364</v>
      </c>
      <c r="C223" t="s">
        <v>396</v>
      </c>
      <c r="D223" s="11">
        <v>44232</v>
      </c>
      <c r="E223" s="10">
        <f>VLOOKUP(A223,home!$A$2:$E$405,3,FALSE)</f>
        <v>1.17936117936118</v>
      </c>
      <c r="F223" s="10">
        <f>VLOOKUP(B223,home!$B$2:$E$405,3,FALSE)</f>
        <v>0.94</v>
      </c>
      <c r="G223" s="10">
        <f>VLOOKUP(C223,away!$B$2:$E$405,4,FALSE)</f>
        <v>1.07</v>
      </c>
      <c r="H223" s="10">
        <f>VLOOKUP(A223,away!$A$2:$E$405,3,FALSE)</f>
        <v>0.85012285012285005</v>
      </c>
      <c r="I223" s="10">
        <f>VLOOKUP(C223,away!$B$2:$E$405,3,FALSE)</f>
        <v>0.54</v>
      </c>
      <c r="J223" s="10">
        <f>VLOOKUP(B223,home!$B$2:$E$405,4,FALSE)</f>
        <v>0.99</v>
      </c>
      <c r="K223" s="12">
        <f t="shared" si="280"/>
        <v>1.1862014742014748</v>
      </c>
      <c r="L223" s="12">
        <f t="shared" si="281"/>
        <v>0.45447567567567565</v>
      </c>
      <c r="M223" s="13">
        <f t="shared" si="282"/>
        <v>0.19384873319207249</v>
      </c>
      <c r="N223" s="13">
        <f t="shared" si="283"/>
        <v>0.22994365308452472</v>
      </c>
      <c r="O223" s="13">
        <f t="shared" si="284"/>
        <v>8.809953399634092E-2</v>
      </c>
      <c r="P223" s="13">
        <f t="shared" si="285"/>
        <v>0.10450379710292254</v>
      </c>
      <c r="Q223" s="13">
        <f t="shared" si="286"/>
        <v>0.1363797501360679</v>
      </c>
      <c r="R223" s="13">
        <f t="shared" si="287"/>
        <v>2.0019547619849597E-2</v>
      </c>
      <c r="S223" s="13">
        <f t="shared" si="288"/>
        <v>1.4084491847191787E-2</v>
      </c>
      <c r="T223" s="13">
        <f t="shared" si="289"/>
        <v>6.198127909156928E-2</v>
      </c>
      <c r="U223" s="13">
        <f t="shared" si="290"/>
        <v>2.3747216899512216E-2</v>
      </c>
      <c r="V223" s="13">
        <f t="shared" si="291"/>
        <v>8.4366061794648108E-4</v>
      </c>
      <c r="W223" s="13">
        <f t="shared" si="292"/>
        <v>5.3924620220877517E-2</v>
      </c>
      <c r="X223" s="13">
        <f t="shared" si="293"/>
        <v>2.4507428210437512E-2</v>
      </c>
      <c r="Y223" s="13">
        <f t="shared" si="294"/>
        <v>5.5690149975058511E-3</v>
      </c>
      <c r="Z223" s="13">
        <f t="shared" si="295"/>
        <v>3.0327991437508373E-3</v>
      </c>
      <c r="AA223" s="13">
        <f t="shared" si="296"/>
        <v>3.5975108152742131E-3</v>
      </c>
      <c r="AB223" s="13">
        <f t="shared" si="297"/>
        <v>2.1336863162670109E-3</v>
      </c>
      <c r="AC223" s="13">
        <f t="shared" si="298"/>
        <v>2.8426074996014866E-5</v>
      </c>
      <c r="AD223" s="13">
        <f t="shared" si="299"/>
        <v>1.5991366000439884E-2</v>
      </c>
      <c r="AE223" s="13">
        <f t="shared" si="300"/>
        <v>7.2676868680269426E-3</v>
      </c>
      <c r="AF223" s="13">
        <f t="shared" si="301"/>
        <v>1.6514934499728899E-3</v>
      </c>
      <c r="AG223" s="13">
        <f t="shared" si="302"/>
        <v>2.5018786718346064E-4</v>
      </c>
      <c r="AH223" s="13">
        <f t="shared" si="303"/>
        <v>3.4458336001119309E-4</v>
      </c>
      <c r="AI223" s="13">
        <f t="shared" si="304"/>
        <v>4.087452896305747E-4</v>
      </c>
      <c r="AJ223" s="13">
        <f t="shared" si="305"/>
        <v>2.4242713256634831E-4</v>
      </c>
      <c r="AK223" s="13">
        <f t="shared" si="306"/>
        <v>9.5855807345546248E-5</v>
      </c>
      <c r="AL223" s="13">
        <f t="shared" si="307"/>
        <v>6.1297955883417325E-7</v>
      </c>
      <c r="AM223" s="13">
        <f t="shared" si="308"/>
        <v>3.7937963848434265E-3</v>
      </c>
      <c r="AN223" s="13">
        <f t="shared" si="309"/>
        <v>1.7241881753776521E-3</v>
      </c>
      <c r="AO223" s="13">
        <f t="shared" si="310"/>
        <v>3.9180079299838439E-4</v>
      </c>
      <c r="AP223" s="13">
        <f t="shared" si="311"/>
        <v>5.9354643376068765E-5</v>
      </c>
      <c r="AQ223" s="13">
        <f t="shared" si="312"/>
        <v>6.743810413206904E-6</v>
      </c>
      <c r="AR223" s="13">
        <f t="shared" si="313"/>
        <v>3.1320951073536324E-5</v>
      </c>
      <c r="AS223" s="13">
        <f t="shared" si="314"/>
        <v>3.7152958336821052E-5</v>
      </c>
      <c r="AT223" s="13">
        <f t="shared" si="315"/>
        <v>2.2035446975041555E-5</v>
      </c>
      <c r="AU223" s="13">
        <f t="shared" si="316"/>
        <v>8.7128265621609086E-6</v>
      </c>
      <c r="AV223" s="13">
        <f t="shared" si="317"/>
        <v>2.5837919281242581E-6</v>
      </c>
      <c r="AW223" s="13">
        <f t="shared" si="318"/>
        <v>9.1793640659053962E-9</v>
      </c>
      <c r="AX223" s="13">
        <f t="shared" si="319"/>
        <v>7.5003447742024918E-4</v>
      </c>
      <c r="AY223" s="13">
        <f t="shared" si="320"/>
        <v>3.4087242590562006E-4</v>
      </c>
      <c r="AZ223" s="13">
        <f t="shared" si="321"/>
        <v>7.7459113041331685E-5</v>
      </c>
      <c r="BA223" s="13">
        <f t="shared" si="322"/>
        <v>1.1734427578899253E-5</v>
      </c>
      <c r="BB223" s="13">
        <f t="shared" si="323"/>
        <v>1.3332529756468801E-6</v>
      </c>
      <c r="BC223" s="13">
        <f t="shared" si="324"/>
        <v>1.2118620939074424E-7</v>
      </c>
      <c r="BD223" s="13">
        <f t="shared" si="325"/>
        <v>2.3724350669916988E-6</v>
      </c>
      <c r="BE223" s="13">
        <f t="shared" si="326"/>
        <v>2.8141859739128279E-6</v>
      </c>
      <c r="BF223" s="13">
        <f t="shared" si="327"/>
        <v>1.6690957754662551E-6</v>
      </c>
      <c r="BG223" s="13">
        <f t="shared" si="328"/>
        <v>6.5996128981384186E-7</v>
      </c>
      <c r="BH223" s="13">
        <f t="shared" si="329"/>
        <v>1.9571176372327141E-7</v>
      </c>
      <c r="BI223" s="13">
        <f t="shared" si="330"/>
        <v>4.6430716529423057E-8</v>
      </c>
      <c r="BJ223" s="14">
        <f t="shared" si="331"/>
        <v>0.54462391861674586</v>
      </c>
      <c r="BK223" s="14">
        <f t="shared" si="332"/>
        <v>0.31365059424059383</v>
      </c>
      <c r="BL223" s="14">
        <f t="shared" si="333"/>
        <v>0.13879867103225974</v>
      </c>
      <c r="BM223" s="14">
        <f t="shared" si="334"/>
        <v>0.22697010465503045</v>
      </c>
      <c r="BN223" s="14">
        <f t="shared" si="335"/>
        <v>0.77279501513177828</v>
      </c>
    </row>
    <row r="224" spans="1:66" x14ac:dyDescent="0.25">
      <c r="A224" t="s">
        <v>342</v>
      </c>
      <c r="B224" t="s">
        <v>393</v>
      </c>
      <c r="C224" t="s">
        <v>420</v>
      </c>
      <c r="D224" s="11">
        <v>44232</v>
      </c>
      <c r="E224" s="10">
        <f>VLOOKUP(A224,home!$A$2:$E$405,3,FALSE)</f>
        <v>1.17936117936118</v>
      </c>
      <c r="F224" s="10">
        <f>VLOOKUP(B224,home!$B$2:$E$405,3,FALSE)</f>
        <v>1.07</v>
      </c>
      <c r="G224" s="10">
        <f>VLOOKUP(C224,away!$B$2:$E$405,4,FALSE)</f>
        <v>0.67</v>
      </c>
      <c r="H224" s="10">
        <f>VLOOKUP(A224,away!$A$2:$E$405,3,FALSE)</f>
        <v>0.85012285012285005</v>
      </c>
      <c r="I224" s="10">
        <f>VLOOKUP(C224,away!$B$2:$E$405,3,FALSE)</f>
        <v>0.67</v>
      </c>
      <c r="J224" s="10">
        <f>VLOOKUP(B224,home!$B$2:$E$405,4,FALSE)</f>
        <v>0.74</v>
      </c>
      <c r="K224" s="12">
        <f t="shared" si="280"/>
        <v>0.84548402948403001</v>
      </c>
      <c r="L224" s="12">
        <f t="shared" si="281"/>
        <v>0.42149090909090908</v>
      </c>
      <c r="M224" s="13">
        <f t="shared" si="282"/>
        <v>0.28168244092562972</v>
      </c>
      <c r="N224" s="13">
        <f t="shared" si="283"/>
        <v>0.23815800518869865</v>
      </c>
      <c r="O224" s="13">
        <f t="shared" si="284"/>
        <v>0.11872658810068995</v>
      </c>
      <c r="P224" s="13">
        <f t="shared" si="285"/>
        <v>0.10038143411426204</v>
      </c>
      <c r="Q224" s="13">
        <f t="shared" si="286"/>
        <v>0.10067939494040973</v>
      </c>
      <c r="R224" s="13">
        <f t="shared" si="287"/>
        <v>2.5021088775910853E-2</v>
      </c>
      <c r="S224" s="13">
        <f t="shared" si="288"/>
        <v>8.9430781359001402E-3</v>
      </c>
      <c r="T224" s="13">
        <f t="shared" si="289"/>
        <v>4.2435449700155968E-2</v>
      </c>
      <c r="U224" s="13">
        <f t="shared" si="290"/>
        <v>2.1154930960334745E-2</v>
      </c>
      <c r="V224" s="13">
        <f t="shared" si="291"/>
        <v>3.5410995513938996E-4</v>
      </c>
      <c r="W224" s="13">
        <f t="shared" si="292"/>
        <v>2.8374273506743895E-2</v>
      </c>
      <c r="X224" s="13">
        <f t="shared" si="293"/>
        <v>1.1959498335151581E-2</v>
      </c>
      <c r="Y224" s="13">
        <f t="shared" si="294"/>
        <v>2.5204099127771264E-3</v>
      </c>
      <c r="Z224" s="13">
        <f t="shared" si="295"/>
        <v>3.5153871515343359E-3</v>
      </c>
      <c r="AA224" s="13">
        <f t="shared" si="296"/>
        <v>2.9722036940756365E-3</v>
      </c>
      <c r="AB224" s="13">
        <f t="shared" si="297"/>
        <v>1.2564753778571941E-3</v>
      </c>
      <c r="AC224" s="13">
        <f t="shared" si="298"/>
        <v>7.8869987898033987E-6</v>
      </c>
      <c r="AD224" s="13">
        <f t="shared" si="299"/>
        <v>5.9974987745409448E-3</v>
      </c>
      <c r="AE224" s="13">
        <f t="shared" si="300"/>
        <v>2.5278912107528761E-3</v>
      </c>
      <c r="AF224" s="13">
        <f t="shared" si="301"/>
        <v>5.327415822515742E-4</v>
      </c>
      <c r="AG224" s="13">
        <f t="shared" si="302"/>
        <v>7.4848577937915107E-5</v>
      </c>
      <c r="AH224" s="13">
        <f t="shared" si="303"/>
        <v>3.7042593157667709E-4</v>
      </c>
      <c r="AI224" s="13">
        <f t="shared" si="304"/>
        <v>3.1318920925482453E-4</v>
      </c>
      <c r="AJ224" s="13">
        <f t="shared" si="305"/>
        <v>1.3239823731584304E-4</v>
      </c>
      <c r="AK224" s="13">
        <f t="shared" si="306"/>
        <v>3.7313531727460619E-5</v>
      </c>
      <c r="AL224" s="13">
        <f t="shared" si="307"/>
        <v>1.1242564453450513E-7</v>
      </c>
      <c r="AM224" s="13">
        <f t="shared" si="308"/>
        <v>1.0141578861448824E-3</v>
      </c>
      <c r="AN224" s="13">
        <f t="shared" si="309"/>
        <v>4.2745832939292111E-4</v>
      </c>
      <c r="AO224" s="13">
        <f t="shared" si="310"/>
        <v>9.0084899927151774E-5</v>
      </c>
      <c r="AP224" s="13">
        <f t="shared" si="311"/>
        <v>1.2656655455219589E-5</v>
      </c>
      <c r="AQ224" s="13">
        <f t="shared" si="312"/>
        <v>1.3336663034677296E-6</v>
      </c>
      <c r="AR224" s="13">
        <f t="shared" si="313"/>
        <v>3.1226232530220104E-5</v>
      </c>
      <c r="AS224" s="13">
        <f t="shared" si="314"/>
        <v>2.6401280905255793E-5</v>
      </c>
      <c r="AT224" s="13">
        <f t="shared" si="315"/>
        <v>1.1160930681657724E-5</v>
      </c>
      <c r="AU224" s="13">
        <f t="shared" si="316"/>
        <v>3.1454628818399718E-6</v>
      </c>
      <c r="AV224" s="13">
        <f t="shared" si="317"/>
        <v>6.64859657982627E-7</v>
      </c>
      <c r="AW224" s="13">
        <f t="shared" si="318"/>
        <v>1.1129009312469658E-9</v>
      </c>
      <c r="AX224" s="13">
        <f t="shared" si="319"/>
        <v>1.4290904935179686E-4</v>
      </c>
      <c r="AY224" s="13">
        <f t="shared" si="320"/>
        <v>6.0234865128606441E-5</v>
      </c>
      <c r="AZ224" s="13">
        <f t="shared" si="321"/>
        <v>1.2694224031012312E-5</v>
      </c>
      <c r="BA224" s="13">
        <f t="shared" si="322"/>
        <v>1.7835000090116811E-6</v>
      </c>
      <c r="BB224" s="13">
        <f t="shared" si="323"/>
        <v>1.8793226004049448E-7</v>
      </c>
      <c r="BC224" s="13">
        <f t="shared" si="324"/>
        <v>1.5842347826395431E-8</v>
      </c>
      <c r="BD224" s="13">
        <f t="shared" si="325"/>
        <v>2.1935955227744309E-6</v>
      </c>
      <c r="BE224" s="13">
        <f t="shared" si="326"/>
        <v>1.8546499816534532E-6</v>
      </c>
      <c r="BF224" s="13">
        <f t="shared" si="327"/>
        <v>7.8403846988542189E-7</v>
      </c>
      <c r="BG224" s="13">
        <f t="shared" si="328"/>
        <v>2.2096400159640664E-7</v>
      </c>
      <c r="BH224" s="13">
        <f t="shared" si="329"/>
        <v>4.6705383610161368E-8</v>
      </c>
      <c r="BI224" s="13">
        <f t="shared" si="330"/>
        <v>7.8977311866633233E-9</v>
      </c>
      <c r="BJ224" s="14">
        <f t="shared" si="331"/>
        <v>0.43502352857977211</v>
      </c>
      <c r="BK224" s="14">
        <f t="shared" si="332"/>
        <v>0.3914292974204942</v>
      </c>
      <c r="BL224" s="14">
        <f t="shared" si="333"/>
        <v>0.17006232043649086</v>
      </c>
      <c r="BM224" s="14">
        <f t="shared" si="334"/>
        <v>0.13532134779046304</v>
      </c>
      <c r="BN224" s="14">
        <f t="shared" si="335"/>
        <v>0.86464895204560088</v>
      </c>
    </row>
    <row r="225" spans="1:66" x14ac:dyDescent="0.25">
      <c r="A225" t="s">
        <v>342</v>
      </c>
      <c r="B225" t="s">
        <v>392</v>
      </c>
      <c r="C225" t="s">
        <v>409</v>
      </c>
      <c r="D225" s="11">
        <v>44232</v>
      </c>
      <c r="E225" s="10">
        <f>VLOOKUP(A225,home!$A$2:$E$405,3,FALSE)</f>
        <v>1.17936117936118</v>
      </c>
      <c r="F225" s="10">
        <f>VLOOKUP(B225,home!$B$2:$E$405,3,FALSE)</f>
        <v>1.38</v>
      </c>
      <c r="G225" s="10">
        <f>VLOOKUP(C225,away!$B$2:$E$405,4,FALSE)</f>
        <v>1.07</v>
      </c>
      <c r="H225" s="10">
        <f>VLOOKUP(A225,away!$A$2:$E$405,3,FALSE)</f>
        <v>0.85012285012285005</v>
      </c>
      <c r="I225" s="10">
        <f>VLOOKUP(C225,away!$B$2:$E$405,3,FALSE)</f>
        <v>0.71</v>
      </c>
      <c r="J225" s="10">
        <f>VLOOKUP(B225,home!$B$2:$E$405,4,FALSE)</f>
        <v>1.18</v>
      </c>
      <c r="K225" s="12">
        <f t="shared" si="280"/>
        <v>1.7414447174447183</v>
      </c>
      <c r="L225" s="12">
        <f t="shared" si="281"/>
        <v>0.71223292383292369</v>
      </c>
      <c r="M225" s="13">
        <f t="shared" si="282"/>
        <v>8.5976812491280391E-2</v>
      </c>
      <c r="N225" s="13">
        <f t="shared" si="283"/>
        <v>0.1497238659356753</v>
      </c>
      <c r="O225" s="13">
        <f t="shared" si="284"/>
        <v>6.1235516542499667E-2</v>
      </c>
      <c r="P225" s="13">
        <f t="shared" si="285"/>
        <v>0.10663826680293469</v>
      </c>
      <c r="Q225" s="13">
        <f t="shared" si="286"/>
        <v>0.13036791770454154</v>
      </c>
      <c r="R225" s="13">
        <f t="shared" si="287"/>
        <v>2.1806975494741952E-2</v>
      </c>
      <c r="S225" s="13">
        <f t="shared" si="288"/>
        <v>3.3066240818962638E-2</v>
      </c>
      <c r="T225" s="13">
        <f t="shared" si="289"/>
        <v>9.2852323200715584E-2</v>
      </c>
      <c r="U225" s="13">
        <f t="shared" si="290"/>
        <v>3.7975642278764786E-2</v>
      </c>
      <c r="V225" s="13">
        <f t="shared" si="291"/>
        <v>4.5569477894341695E-3</v>
      </c>
      <c r="W225" s="13">
        <f t="shared" si="292"/>
        <v>7.56761738702805E-2</v>
      </c>
      <c r="X225" s="13">
        <f t="shared" si="293"/>
        <v>5.3899062580118576E-2</v>
      </c>
      <c r="Y225" s="13">
        <f t="shared" si="294"/>
        <v>1.9194343466645791E-2</v>
      </c>
      <c r="Z225" s="13">
        <f t="shared" si="295"/>
        <v>5.1772153055243261E-3</v>
      </c>
      <c r="AA225" s="13">
        <f t="shared" si="296"/>
        <v>9.0158342448792804E-3</v>
      </c>
      <c r="AB225" s="13">
        <f t="shared" si="297"/>
        <v>7.8502884595511094E-3</v>
      </c>
      <c r="AC225" s="13">
        <f t="shared" si="298"/>
        <v>3.5325295862911313E-4</v>
      </c>
      <c r="AD225" s="13">
        <f t="shared" si="299"/>
        <v>3.2946468305707008E-2</v>
      </c>
      <c r="AE225" s="13">
        <f t="shared" si="300"/>
        <v>2.3465559451342453E-2</v>
      </c>
      <c r="AF225" s="13">
        <f t="shared" si="301"/>
        <v>8.356472008702466E-3</v>
      </c>
      <c r="AG225" s="13">
        <f t="shared" si="302"/>
        <v>1.9839181638953807E-3</v>
      </c>
      <c r="AH225" s="13">
        <f t="shared" si="303"/>
        <v>9.2184579859153851E-4</v>
      </c>
      <c r="AI225" s="13">
        <f t="shared" si="304"/>
        <v>1.6053434962558422E-3</v>
      </c>
      <c r="AJ225" s="13">
        <f t="shared" si="305"/>
        <v>1.3978084756194862E-3</v>
      </c>
      <c r="AK225" s="13">
        <f t="shared" si="306"/>
        <v>8.1140206195566913E-4</v>
      </c>
      <c r="AL225" s="13">
        <f t="shared" si="307"/>
        <v>1.7525787318546091E-5</v>
      </c>
      <c r="AM225" s="13">
        <f t="shared" si="308"/>
        <v>1.1474890637886658E-2</v>
      </c>
      <c r="AN225" s="13">
        <f t="shared" si="309"/>
        <v>8.172794909685057E-3</v>
      </c>
      <c r="AO225" s="13">
        <f t="shared" si="310"/>
        <v>2.9104668072059119E-3</v>
      </c>
      <c r="AP225" s="13">
        <f t="shared" si="311"/>
        <v>6.90976761271647E-4</v>
      </c>
      <c r="AQ225" s="13">
        <f t="shared" si="312"/>
        <v>1.2303409974527731E-4</v>
      </c>
      <c r="AR225" s="13">
        <f t="shared" si="313"/>
        <v>1.3131378569078964E-4</v>
      </c>
      <c r="AS225" s="13">
        <f t="shared" si="314"/>
        <v>2.2867569841889343E-4</v>
      </c>
      <c r="AT225" s="13">
        <f t="shared" si="315"/>
        <v>1.9911304350978183E-4</v>
      </c>
      <c r="AU225" s="13">
        <f t="shared" si="316"/>
        <v>1.1558145259814991E-4</v>
      </c>
      <c r="AV225" s="13">
        <f t="shared" si="317"/>
        <v>5.0319677515408831E-5</v>
      </c>
      <c r="AW225" s="13">
        <f t="shared" si="318"/>
        <v>6.0381899938820678E-7</v>
      </c>
      <c r="AX225" s="13">
        <f t="shared" si="319"/>
        <v>3.3304812807672629E-3</v>
      </c>
      <c r="AY225" s="13">
        <f t="shared" si="320"/>
        <v>2.3720784203716877E-3</v>
      </c>
      <c r="AZ225" s="13">
        <f t="shared" si="321"/>
        <v>8.4473617445115514E-4</v>
      </c>
      <c r="BA225" s="13">
        <f t="shared" si="322"/>
        <v>2.0054963846559499E-4</v>
      </c>
      <c r="BB225" s="13">
        <f t="shared" si="323"/>
        <v>3.5709513844496622E-5</v>
      </c>
      <c r="BC225" s="13">
        <f t="shared" si="324"/>
        <v>5.0866982908236213E-6</v>
      </c>
      <c r="BD225" s="13">
        <f t="shared" si="325"/>
        <v>1.5587666920353495E-5</v>
      </c>
      <c r="BE225" s="13">
        <f t="shared" si="326"/>
        <v>2.7145060215737373E-5</v>
      </c>
      <c r="BF225" s="13">
        <f t="shared" si="327"/>
        <v>2.3635810858707327E-5</v>
      </c>
      <c r="BG225" s="13">
        <f t="shared" si="328"/>
        <v>1.3720152654139454E-5</v>
      </c>
      <c r="BH225" s="13">
        <f t="shared" si="329"/>
        <v>5.9732218405215727E-6</v>
      </c>
      <c r="BI225" s="13">
        <f t="shared" si="330"/>
        <v>2.0804071240603414E-6</v>
      </c>
      <c r="BJ225" s="14">
        <f t="shared" si="331"/>
        <v>0.61862690962960998</v>
      </c>
      <c r="BK225" s="14">
        <f t="shared" si="332"/>
        <v>0.23298112506893121</v>
      </c>
      <c r="BL225" s="14">
        <f t="shared" si="333"/>
        <v>0.14343380283020588</v>
      </c>
      <c r="BM225" s="14">
        <f t="shared" si="334"/>
        <v>0.44209822326122578</v>
      </c>
      <c r="BN225" s="14">
        <f t="shared" si="335"/>
        <v>0.55574935497167355</v>
      </c>
    </row>
    <row r="226" spans="1:66" x14ac:dyDescent="0.25">
      <c r="A226" t="s">
        <v>40</v>
      </c>
      <c r="B226" t="s">
        <v>238</v>
      </c>
      <c r="C226" t="s">
        <v>233</v>
      </c>
      <c r="D226" s="11">
        <v>44232</v>
      </c>
      <c r="E226" s="10">
        <f>VLOOKUP(A226,home!$A$2:$E$405,3,FALSE)</f>
        <v>1.50512820512821</v>
      </c>
      <c r="F226" s="10">
        <f>VLOOKUP(B226,home!$B$2:$E$405,3,FALSE)</f>
        <v>0.84</v>
      </c>
      <c r="G226" s="10">
        <f>VLOOKUP(C226,away!$B$2:$E$405,4,FALSE)</f>
        <v>0.94</v>
      </c>
      <c r="H226" s="10">
        <f>VLOOKUP(A226,away!$A$2:$E$405,3,FALSE)</f>
        <v>1.1769230769230801</v>
      </c>
      <c r="I226" s="10">
        <f>VLOOKUP(C226,away!$B$2:$E$405,3,FALSE)</f>
        <v>0.73</v>
      </c>
      <c r="J226" s="10">
        <f>VLOOKUP(B226,home!$B$2:$E$405,4,FALSE)</f>
        <v>1.25</v>
      </c>
      <c r="K226" s="12">
        <f t="shared" si="280"/>
        <v>1.1884492307692345</v>
      </c>
      <c r="L226" s="12">
        <f t="shared" si="281"/>
        <v>1.0739423076923105</v>
      </c>
      <c r="M226" s="13">
        <f t="shared" si="282"/>
        <v>0.10410122473325996</v>
      </c>
      <c r="N226" s="13">
        <f t="shared" si="283"/>
        <v>0.12371902045637798</v>
      </c>
      <c r="O226" s="13">
        <f t="shared" si="284"/>
        <v>0.11179870952363302</v>
      </c>
      <c r="P226" s="13">
        <f t="shared" si="285"/>
        <v>0.13286709033435473</v>
      </c>
      <c r="Q226" s="13">
        <f t="shared" si="286"/>
        <v>7.3516887346452814E-2</v>
      </c>
      <c r="R226" s="13">
        <f t="shared" si="287"/>
        <v>6.0032682051416361E-2</v>
      </c>
      <c r="S226" s="13">
        <f t="shared" si="288"/>
        <v>4.2395427477322722E-2</v>
      </c>
      <c r="T226" s="13">
        <f t="shared" si="289"/>
        <v>7.8952895651205154E-2</v>
      </c>
      <c r="U226" s="13">
        <f t="shared" si="290"/>
        <v>7.1345794805019791E-2</v>
      </c>
      <c r="V226" s="13">
        <f t="shared" si="291"/>
        <v>6.0122647258061979E-3</v>
      </c>
      <c r="W226" s="13">
        <f t="shared" si="292"/>
        <v>2.9123696071813431E-2</v>
      </c>
      <c r="X226" s="13">
        <f t="shared" si="293"/>
        <v>3.1277169367892793E-2</v>
      </c>
      <c r="Y226" s="13">
        <f t="shared" si="294"/>
        <v>1.6794937724519014E-2</v>
      </c>
      <c r="Z226" s="13">
        <f t="shared" si="295"/>
        <v>2.149054569975228E-2</v>
      </c>
      <c r="AA226" s="13">
        <f t="shared" si="296"/>
        <v>2.5540422505681674E-2</v>
      </c>
      <c r="AB226" s="13">
        <f t="shared" si="297"/>
        <v>1.5176747740199318E-2</v>
      </c>
      <c r="AC226" s="13">
        <f t="shared" si="298"/>
        <v>4.7960057775773396E-4</v>
      </c>
      <c r="AD226" s="13">
        <f t="shared" si="299"/>
        <v>8.6530085484259143E-3</v>
      </c>
      <c r="AE226" s="13">
        <f t="shared" si="300"/>
        <v>9.292831968977816E-3</v>
      </c>
      <c r="AF226" s="13">
        <f t="shared" si="301"/>
        <v>4.9899827048804565E-3</v>
      </c>
      <c r="AG226" s="13">
        <f t="shared" si="302"/>
        <v>1.7863178471413451E-3</v>
      </c>
      <c r="AH226" s="13">
        <f t="shared" si="303"/>
        <v>5.7699015605897552E-3</v>
      </c>
      <c r="AI226" s="13">
        <f t="shared" si="304"/>
        <v>6.857235071297099E-3</v>
      </c>
      <c r="AJ226" s="13">
        <f t="shared" si="305"/>
        <v>4.0747378728434279E-3</v>
      </c>
      <c r="AK226" s="13">
        <f t="shared" si="306"/>
        <v>1.6142063635223459E-3</v>
      </c>
      <c r="AL226" s="13">
        <f t="shared" si="307"/>
        <v>2.4485065743510428E-5</v>
      </c>
      <c r="AM226" s="13">
        <f t="shared" si="308"/>
        <v>2.0567322706432777E-3</v>
      </c>
      <c r="AN226" s="13">
        <f t="shared" si="309"/>
        <v>2.2088118010398874E-3</v>
      </c>
      <c r="AO226" s="13">
        <f t="shared" si="310"/>
        <v>1.1860682214333926E-3</v>
      </c>
      <c r="AP226" s="13">
        <f t="shared" si="311"/>
        <v>4.2458961426889737E-4</v>
      </c>
      <c r="AQ226" s="13">
        <f t="shared" si="312"/>
        <v>1.1399618754253188E-4</v>
      </c>
      <c r="AR226" s="13">
        <f t="shared" si="313"/>
        <v>1.2393082794274453E-3</v>
      </c>
      <c r="AS226" s="13">
        <f t="shared" si="314"/>
        <v>1.4728549713714906E-3</v>
      </c>
      <c r="AT226" s="13">
        <f t="shared" si="315"/>
        <v>8.7520667888054565E-4</v>
      </c>
      <c r="AU226" s="13">
        <f t="shared" si="316"/>
        <v>3.4671290142656024E-4</v>
      </c>
      <c r="AV226" s="13">
        <f t="shared" si="317"/>
        <v>1.0301267024954127E-4</v>
      </c>
      <c r="AW226" s="13">
        <f t="shared" si="318"/>
        <v>8.6808121676268164E-7</v>
      </c>
      <c r="AX226" s="13">
        <f t="shared" si="319"/>
        <v>4.0738698082404387E-4</v>
      </c>
      <c r="AY226" s="13">
        <f t="shared" si="320"/>
        <v>4.3751011430997669E-4</v>
      </c>
      <c r="AZ226" s="13">
        <f t="shared" si="321"/>
        <v>2.3493031090039145E-4</v>
      </c>
      <c r="BA226" s="13">
        <f t="shared" si="322"/>
        <v>8.4100533411746127E-5</v>
      </c>
      <c r="BB226" s="13">
        <f t="shared" si="323"/>
        <v>2.2579780232591221E-5</v>
      </c>
      <c r="BC226" s="13">
        <f t="shared" si="324"/>
        <v>4.8498762580348478E-6</v>
      </c>
      <c r="BD226" s="13">
        <f t="shared" si="325"/>
        <v>2.2182426559174952E-4</v>
      </c>
      <c r="BE226" s="13">
        <f t="shared" si="326"/>
        <v>2.6362687780846501E-4</v>
      </c>
      <c r="BF226" s="13">
        <f t="shared" si="327"/>
        <v>1.5665358007078265E-4</v>
      </c>
      <c r="BG226" s="13">
        <f t="shared" si="328"/>
        <v>6.2058275577456099E-5</v>
      </c>
      <c r="BH226" s="13">
        <f t="shared" si="329"/>
        <v>1.8438277468223225E-5</v>
      </c>
      <c r="BI226" s="13">
        <f t="shared" si="330"/>
        <v>4.3825913347639198E-6</v>
      </c>
      <c r="BJ226" s="14">
        <f t="shared" si="331"/>
        <v>0.38528830337855152</v>
      </c>
      <c r="BK226" s="14">
        <f t="shared" si="332"/>
        <v>0.2863176030285548</v>
      </c>
      <c r="BL226" s="14">
        <f t="shared" si="333"/>
        <v>0.30697451686340982</v>
      </c>
      <c r="BM226" s="14">
        <f t="shared" si="334"/>
        <v>0.39359871249168032</v>
      </c>
      <c r="BN226" s="14">
        <f t="shared" si="335"/>
        <v>0.60603561444549481</v>
      </c>
    </row>
    <row r="227" spans="1:66" x14ac:dyDescent="0.25">
      <c r="A227" t="s">
        <v>40</v>
      </c>
      <c r="B227" t="s">
        <v>316</v>
      </c>
      <c r="C227" t="s">
        <v>319</v>
      </c>
      <c r="D227" s="11">
        <v>44232</v>
      </c>
      <c r="E227" s="10">
        <f>VLOOKUP(A227,home!$A$2:$E$405,3,FALSE)</f>
        <v>1.50512820512821</v>
      </c>
      <c r="F227" s="10">
        <f>VLOOKUP(B227,home!$B$2:$E$405,3,FALSE)</f>
        <v>0.56000000000000005</v>
      </c>
      <c r="G227" s="10">
        <f>VLOOKUP(C227,away!$B$2:$E$405,4,FALSE)</f>
        <v>1.22</v>
      </c>
      <c r="H227" s="10">
        <f>VLOOKUP(A227,away!$A$2:$E$405,3,FALSE)</f>
        <v>1.1769230769230801</v>
      </c>
      <c r="I227" s="10">
        <f>VLOOKUP(C227,away!$B$2:$E$405,3,FALSE)</f>
        <v>0.73</v>
      </c>
      <c r="J227" s="10">
        <f>VLOOKUP(B227,home!$B$2:$E$405,4,FALSE)</f>
        <v>1.03</v>
      </c>
      <c r="K227" s="12">
        <f t="shared" si="280"/>
        <v>1.028303589743593</v>
      </c>
      <c r="L227" s="12">
        <f t="shared" si="281"/>
        <v>0.88492846153846383</v>
      </c>
      <c r="M227" s="13">
        <f t="shared" si="282"/>
        <v>0.14760255579490272</v>
      </c>
      <c r="N227" s="13">
        <f t="shared" si="283"/>
        <v>0.15178023797922743</v>
      </c>
      <c r="O227" s="13">
        <f t="shared" si="284"/>
        <v>0.13061770261872854</v>
      </c>
      <c r="P227" s="13">
        <f t="shared" si="285"/>
        <v>0.13431465248689967</v>
      </c>
      <c r="Q227" s="13">
        <f t="shared" si="286"/>
        <v>7.8038081783088201E-2</v>
      </c>
      <c r="R227" s="13">
        <f t="shared" si="287"/>
        <v>5.7793661314039999E-2</v>
      </c>
      <c r="S227" s="13">
        <f t="shared" si="288"/>
        <v>3.0555747790953259E-2</v>
      </c>
      <c r="T227" s="13">
        <f t="shared" si="289"/>
        <v>6.9058119653721065E-2</v>
      </c>
      <c r="U227" s="13">
        <f t="shared" si="290"/>
        <v>5.9429429393652741E-2</v>
      </c>
      <c r="V227" s="13">
        <f t="shared" si="291"/>
        <v>3.0894411188034233E-3</v>
      </c>
      <c r="W227" s="13">
        <f t="shared" si="292"/>
        <v>2.6748946544751236E-2</v>
      </c>
      <c r="X227" s="13">
        <f t="shared" si="293"/>
        <v>2.367090411362132E-2</v>
      </c>
      <c r="Y227" s="13">
        <f t="shared" si="294"/>
        <v>1.0473528380245702E-2</v>
      </c>
      <c r="Z227" s="13">
        <f t="shared" si="295"/>
        <v>1.704775193110282E-2</v>
      </c>
      <c r="AA227" s="13">
        <f t="shared" si="296"/>
        <v>1.7530264507811297E-2</v>
      </c>
      <c r="AB227" s="13">
        <f t="shared" si="297"/>
        <v>9.0132169612685293E-3</v>
      </c>
      <c r="AC227" s="13">
        <f t="shared" si="298"/>
        <v>1.7570715832802597E-4</v>
      </c>
      <c r="AD227" s="13">
        <f t="shared" si="299"/>
        <v>6.8765094384567928E-3</v>
      </c>
      <c r="AE227" s="13">
        <f t="shared" si="300"/>
        <v>6.0852189181282955E-3</v>
      </c>
      <c r="AF227" s="13">
        <f t="shared" si="301"/>
        <v>2.6924917076720134E-3</v>
      </c>
      <c r="AG227" s="13">
        <f t="shared" si="302"/>
        <v>7.9422084819175543E-4</v>
      </c>
      <c r="AH227" s="13">
        <f t="shared" si="303"/>
        <v>3.7715102222700479E-3</v>
      </c>
      <c r="AI227" s="13">
        <f t="shared" si="304"/>
        <v>3.8782575003149461E-3</v>
      </c>
      <c r="AJ227" s="13">
        <f t="shared" si="305"/>
        <v>1.9940130547619365E-3</v>
      </c>
      <c r="AK227" s="13">
        <f t="shared" si="306"/>
        <v>6.8348359406909581E-4</v>
      </c>
      <c r="AL227" s="13">
        <f t="shared" si="307"/>
        <v>6.3955656548609662E-6</v>
      </c>
      <c r="AM227" s="13">
        <f t="shared" si="308"/>
        <v>1.4142278680941641E-3</v>
      </c>
      <c r="AN227" s="13">
        <f t="shared" si="309"/>
        <v>1.2514904915773904E-3</v>
      </c>
      <c r="AO227" s="13">
        <f t="shared" si="310"/>
        <v>5.537397776707978E-4</v>
      </c>
      <c r="AP227" s="13">
        <f t="shared" si="311"/>
        <v>1.6334002984895674E-4</v>
      </c>
      <c r="AQ227" s="13">
        <f t="shared" si="312"/>
        <v>3.6136060330471007E-5</v>
      </c>
      <c r="AR227" s="13">
        <f t="shared" si="313"/>
        <v>6.6750334773400496E-4</v>
      </c>
      <c r="AS227" s="13">
        <f t="shared" si="314"/>
        <v>6.86396088640743E-4</v>
      </c>
      <c r="AT227" s="13">
        <f t="shared" si="315"/>
        <v>3.5291178096761878E-4</v>
      </c>
      <c r="AU227" s="13">
        <f t="shared" si="316"/>
        <v>1.2096681707726904E-4</v>
      </c>
      <c r="AV227" s="13">
        <f t="shared" si="317"/>
        <v>3.1097653060103076E-5</v>
      </c>
      <c r="AW227" s="13">
        <f t="shared" si="318"/>
        <v>1.6166126621506227E-7</v>
      </c>
      <c r="AX227" s="13">
        <f t="shared" si="319"/>
        <v>2.4237593224610951E-4</v>
      </c>
      <c r="AY227" s="13">
        <f t="shared" si="320"/>
        <v>2.1448536083650064E-4</v>
      </c>
      <c r="AZ227" s="13">
        <f t="shared" si="321"/>
        <v>9.4902100193783372E-5</v>
      </c>
      <c r="BA227" s="13">
        <f t="shared" si="322"/>
        <v>2.7993856507084628E-5</v>
      </c>
      <c r="BB227" s="13">
        <f t="shared" si="323"/>
        <v>6.1931400928357278E-6</v>
      </c>
      <c r="BC227" s="13">
        <f t="shared" si="324"/>
        <v>1.0960971868890603E-6</v>
      </c>
      <c r="BD227" s="13">
        <f t="shared" si="325"/>
        <v>9.8448785097004474E-5</v>
      </c>
      <c r="BE227" s="13">
        <f t="shared" si="326"/>
        <v>1.0123523912114524E-4</v>
      </c>
      <c r="BF227" s="13">
        <f t="shared" si="327"/>
        <v>5.2050279898412334E-5</v>
      </c>
      <c r="BG227" s="13">
        <f t="shared" si="328"/>
        <v>1.7841163222232063E-5</v>
      </c>
      <c r="BH227" s="13">
        <f t="shared" si="329"/>
        <v>4.5865330466556499E-6</v>
      </c>
      <c r="BI227" s="13">
        <f t="shared" si="330"/>
        <v>9.4326967927072491E-7</v>
      </c>
      <c r="BJ227" s="14">
        <f t="shared" si="331"/>
        <v>0.38022424008168887</v>
      </c>
      <c r="BK227" s="14">
        <f t="shared" si="332"/>
        <v>0.3159589852763785</v>
      </c>
      <c r="BL227" s="14">
        <f t="shared" si="333"/>
        <v>0.28684552012446168</v>
      </c>
      <c r="BM227" s="14">
        <f t="shared" si="334"/>
        <v>0.29971528173717499</v>
      </c>
      <c r="BN227" s="14">
        <f t="shared" si="335"/>
        <v>0.70014689197688651</v>
      </c>
    </row>
    <row r="228" spans="1:66" x14ac:dyDescent="0.25">
      <c r="A228" t="s">
        <v>40</v>
      </c>
      <c r="B228" t="s">
        <v>232</v>
      </c>
      <c r="C228" t="s">
        <v>42</v>
      </c>
      <c r="D228" s="11">
        <v>44232</v>
      </c>
      <c r="E228" s="10">
        <f>VLOOKUP(A228,home!$A$2:$E$405,3,FALSE)</f>
        <v>1.50512820512821</v>
      </c>
      <c r="F228" s="10">
        <f>VLOOKUP(B228,home!$B$2:$E$405,3,FALSE)</f>
        <v>0.91</v>
      </c>
      <c r="G228" s="10">
        <f>VLOOKUP(C228,away!$B$2:$E$405,4,FALSE)</f>
        <v>1.08</v>
      </c>
      <c r="H228" s="10">
        <f>VLOOKUP(A228,away!$A$2:$E$405,3,FALSE)</f>
        <v>1.1769230769230801</v>
      </c>
      <c r="I228" s="10">
        <f>VLOOKUP(C228,away!$B$2:$E$405,3,FALSE)</f>
        <v>0.7</v>
      </c>
      <c r="J228" s="10">
        <f>VLOOKUP(B228,home!$B$2:$E$405,4,FALSE)</f>
        <v>0.8</v>
      </c>
      <c r="K228" s="12">
        <f t="shared" si="280"/>
        <v>1.479240000000005</v>
      </c>
      <c r="L228" s="12">
        <f t="shared" si="281"/>
        <v>0.65907692307692489</v>
      </c>
      <c r="M228" s="13">
        <f t="shared" si="282"/>
        <v>0.11785303190974351</v>
      </c>
      <c r="N228" s="13">
        <f t="shared" si="283"/>
        <v>0.17433291892216959</v>
      </c>
      <c r="O228" s="13">
        <f t="shared" si="284"/>
        <v>7.7674213646360402E-2</v>
      </c>
      <c r="P228" s="13">
        <f t="shared" si="285"/>
        <v>0.11489880379424255</v>
      </c>
      <c r="Q228" s="13">
        <f t="shared" si="286"/>
        <v>0.12894011349321555</v>
      </c>
      <c r="R228" s="13">
        <f t="shared" si="287"/>
        <v>2.5596640866231448E-2</v>
      </c>
      <c r="S228" s="13">
        <f t="shared" si="288"/>
        <v>2.8004657367360422E-2</v>
      </c>
      <c r="T228" s="13">
        <f t="shared" si="289"/>
        <v>8.4981453262297987E-2</v>
      </c>
      <c r="U228" s="13">
        <f t="shared" si="290"/>
        <v>3.786357503496434E-2</v>
      </c>
      <c r="V228" s="13">
        <f t="shared" si="291"/>
        <v>3.0336292395859964E-3</v>
      </c>
      <c r="W228" s="13">
        <f t="shared" si="292"/>
        <v>6.3577791161234923E-2</v>
      </c>
      <c r="X228" s="13">
        <f t="shared" si="293"/>
        <v>4.1902654974574023E-2</v>
      </c>
      <c r="Y228" s="13">
        <f t="shared" si="294"/>
        <v>1.3808536454698121E-2</v>
      </c>
      <c r="Z228" s="13">
        <f t="shared" si="295"/>
        <v>5.6233851010736337E-3</v>
      </c>
      <c r="AA228" s="13">
        <f t="shared" si="296"/>
        <v>8.3183361769121906E-3</v>
      </c>
      <c r="AB228" s="13">
        <f t="shared" si="297"/>
        <v>6.1524078031678165E-3</v>
      </c>
      <c r="AC228" s="13">
        <f t="shared" si="298"/>
        <v>1.848490685471979E-4</v>
      </c>
      <c r="AD228" s="13">
        <f t="shared" si="299"/>
        <v>2.3511702949336362E-2</v>
      </c>
      <c r="AE228" s="13">
        <f t="shared" si="300"/>
        <v>1.5496020836147269E-2</v>
      </c>
      <c r="AF228" s="13">
        <f t="shared" si="301"/>
        <v>5.1065348663119287E-3</v>
      </c>
      <c r="AG228" s="13">
        <f t="shared" si="302"/>
        <v>1.1218664290913009E-3</v>
      </c>
      <c r="AH228" s="13">
        <f t="shared" si="303"/>
        <v>9.2656083742305797E-4</v>
      </c>
      <c r="AI228" s="13">
        <f t="shared" si="304"/>
        <v>1.3706058531496891E-3</v>
      </c>
      <c r="AJ228" s="13">
        <f t="shared" si="305"/>
        <v>1.0137275011065767E-3</v>
      </c>
      <c r="AK228" s="13">
        <f t="shared" si="306"/>
        <v>4.9984875624563242E-4</v>
      </c>
      <c r="AL228" s="13">
        <f t="shared" si="307"/>
        <v>7.2086178910759319E-6</v>
      </c>
      <c r="AM228" s="13">
        <f t="shared" si="308"/>
        <v>6.955890294155288E-3</v>
      </c>
      <c r="AN228" s="13">
        <f t="shared" si="309"/>
        <v>4.5844667723325128E-3</v>
      </c>
      <c r="AO228" s="13">
        <f t="shared" si="310"/>
        <v>1.5107581271286566E-3</v>
      </c>
      <c r="AP228" s="13">
        <f t="shared" si="311"/>
        <v>3.3190193931380437E-4</v>
      </c>
      <c r="AQ228" s="13">
        <f t="shared" si="312"/>
        <v>5.4687227231551595E-5</v>
      </c>
      <c r="AR228" s="13">
        <f t="shared" si="313"/>
        <v>1.2213497315447362E-4</v>
      </c>
      <c r="AS228" s="13">
        <f t="shared" si="314"/>
        <v>1.806669376890242E-4</v>
      </c>
      <c r="AT228" s="13">
        <f t="shared" si="315"/>
        <v>1.3362488045355655E-4</v>
      </c>
      <c r="AU228" s="13">
        <f t="shared" si="316"/>
        <v>6.5887756054039878E-5</v>
      </c>
      <c r="AV228" s="13">
        <f t="shared" si="317"/>
        <v>2.4365951066344563E-5</v>
      </c>
      <c r="AW228" s="13">
        <f t="shared" si="318"/>
        <v>1.9521997470372785E-7</v>
      </c>
      <c r="AX228" s="13">
        <f t="shared" si="319"/>
        <v>1.71490519312105E-3</v>
      </c>
      <c r="AY228" s="13">
        <f t="shared" si="320"/>
        <v>1.1302544380508612E-3</v>
      </c>
      <c r="AZ228" s="13">
        <f t="shared" si="321"/>
        <v>3.7246230866230015E-4</v>
      </c>
      <c r="BA228" s="13">
        <f t="shared" si="322"/>
        <v>8.1827104118425579E-5</v>
      </c>
      <c r="BB228" s="13">
        <f t="shared" si="323"/>
        <v>1.3482589001666771E-5</v>
      </c>
      <c r="BC228" s="13">
        <f t="shared" si="324"/>
        <v>1.7772126548658657E-6</v>
      </c>
      <c r="BD228" s="13">
        <f t="shared" si="325"/>
        <v>1.3416057051122212E-5</v>
      </c>
      <c r="BE228" s="13">
        <f t="shared" si="326"/>
        <v>1.9845568232302087E-5</v>
      </c>
      <c r="BF228" s="13">
        <f t="shared" si="327"/>
        <v>1.4678179175975324E-5</v>
      </c>
      <c r="BG228" s="13">
        <f t="shared" si="328"/>
        <v>7.2375165880899348E-6</v>
      </c>
      <c r="BH228" s="13">
        <f t="shared" si="329"/>
        <v>2.6765060094415475E-6</v>
      </c>
      <c r="BI228" s="13">
        <f t="shared" si="330"/>
        <v>7.9183894988126571E-7</v>
      </c>
      <c r="BJ228" s="14">
        <f t="shared" si="331"/>
        <v>0.56953200655484792</v>
      </c>
      <c r="BK228" s="14">
        <f t="shared" si="332"/>
        <v>0.2651124344354216</v>
      </c>
      <c r="BL228" s="14">
        <f t="shared" si="333"/>
        <v>0.16000124263998541</v>
      </c>
      <c r="BM228" s="14">
        <f t="shared" si="334"/>
        <v>0.35984328688128947</v>
      </c>
      <c r="BN228" s="14">
        <f t="shared" si="335"/>
        <v>0.6392957226319631</v>
      </c>
    </row>
    <row r="229" spans="1:66" x14ac:dyDescent="0.25">
      <c r="A229" t="s">
        <v>40</v>
      </c>
      <c r="B229" t="s">
        <v>41</v>
      </c>
      <c r="C229" t="s">
        <v>321</v>
      </c>
      <c r="D229" s="11">
        <v>44232</v>
      </c>
      <c r="E229" s="10">
        <f>VLOOKUP(A229,home!$A$2:$E$405,3,FALSE)</f>
        <v>1.50512820512821</v>
      </c>
      <c r="F229" s="10">
        <f>VLOOKUP(B229,home!$B$2:$E$405,3,FALSE)</f>
        <v>0.77</v>
      </c>
      <c r="G229" s="10">
        <f>VLOOKUP(C229,away!$B$2:$E$405,4,FALSE)</f>
        <v>0.63</v>
      </c>
      <c r="H229" s="10">
        <f>VLOOKUP(A229,away!$A$2:$E$405,3,FALSE)</f>
        <v>1.1769230769230801</v>
      </c>
      <c r="I229" s="10">
        <f>VLOOKUP(C229,away!$B$2:$E$405,3,FALSE)</f>
        <v>1.08</v>
      </c>
      <c r="J229" s="10">
        <f>VLOOKUP(B229,home!$B$2:$E$405,4,FALSE)</f>
        <v>1.43</v>
      </c>
      <c r="K229" s="12">
        <f t="shared" ref="K229:K257" si="336">E229*F229*G229</f>
        <v>0.73013769230769465</v>
      </c>
      <c r="L229" s="12">
        <f t="shared" ref="L229:L257" si="337">H229*I229*J229</f>
        <v>1.8176400000000048</v>
      </c>
      <c r="M229" s="13">
        <f t="shared" ref="M229:M257" si="338">_xlfn.POISSON.DIST(0,K229,FALSE) * _xlfn.POISSON.DIST(0,L229,FALSE)</f>
        <v>7.8255380440109226E-2</v>
      </c>
      <c r="N229" s="13">
        <f t="shared" ref="N229:N257" si="339">_xlfn.POISSON.DIST(1,K229,FALSE) * _xlfn.POISSON.DIST(0,L229,FALSE)</f>
        <v>5.7137202885202056E-2</v>
      </c>
      <c r="O229" s="13">
        <f t="shared" ref="O229:O257" si="340">_xlfn.POISSON.DIST(0,K229,FALSE) * _xlfn.POISSON.DIST(1,L229,FALSE)</f>
        <v>0.14224010970316051</v>
      </c>
      <c r="P229" s="13">
        <f t="shared" ref="P229:P257" si="341">_xlfn.POISSON.DIST(1,K229,FALSE) * _xlfn.POISSON.DIST(1,L229,FALSE)</f>
        <v>0.10385486545225894</v>
      </c>
      <c r="Q229" s="13">
        <f t="shared" ref="Q229:Q257" si="342">_xlfn.POISSON.DIST(2,K229,FALSE) * _xlfn.POISSON.DIST(0,L229,FALSE)</f>
        <v>2.0859012729758982E-2</v>
      </c>
      <c r="R229" s="13">
        <f t="shared" ref="R229:R257" si="343">_xlfn.POISSON.DIST(0,K229,FALSE) * _xlfn.POISSON.DIST(2,L229,FALSE)</f>
        <v>0.12927065650042668</v>
      </c>
      <c r="S229" s="13">
        <f t="shared" ref="S229:S257" si="344">_xlfn.POISSON.DIST(2,K229,FALSE) * _xlfn.POISSON.DIST(2,L229,FALSE)</f>
        <v>3.4457161339728808E-2</v>
      </c>
      <c r="T229" s="13">
        <f t="shared" ref="T229:T257" si="345">_xlfn.POISSON.DIST(2,K229,FALSE) * _xlfn.POISSON.DIST(1,L229,FALSE)</f>
        <v>3.7914175898119219E-2</v>
      </c>
      <c r="U229" s="13">
        <f t="shared" ref="U229:U257" si="346">_xlfn.POISSON.DIST(1,K229,FALSE) * _xlfn.POISSON.DIST(2,L229,FALSE)</f>
        <v>9.4385378820322233E-2</v>
      </c>
      <c r="V229" s="13">
        <f t="shared" ref="V229:V257" si="347">_xlfn.POISSON.DIST(3,K229,FALSE) * _xlfn.POISSON.DIST(3,L229,FALSE)</f>
        <v>5.0810050584502789E-3</v>
      </c>
      <c r="W229" s="13">
        <f t="shared" ref="W229:W257" si="348">_xlfn.POISSON.DIST(3,K229,FALSE) * _xlfn.POISSON.DIST(0,L229,FALSE)</f>
        <v>5.0766504727743512E-3</v>
      </c>
      <c r="X229" s="13">
        <f t="shared" ref="X229:X257" si="349">_xlfn.POISSON.DIST(3,K229,FALSE) * _xlfn.POISSON.DIST(1,L229,FALSE)</f>
        <v>9.2275229653335962E-3</v>
      </c>
      <c r="Y229" s="13">
        <f t="shared" ref="Y229:Y257" si="350">_xlfn.POISSON.DIST(3,K229,FALSE) * _xlfn.POISSON.DIST(2,L229,FALSE)</f>
        <v>8.3861574213545034E-3</v>
      </c>
      <c r="Z229" s="13">
        <f t="shared" ref="Z229:Z257" si="351">_xlfn.POISSON.DIST(0,K229,FALSE) * _xlfn.POISSON.DIST(3,L229,FALSE)</f>
        <v>7.8322505360478717E-2</v>
      </c>
      <c r="AA229" s="13">
        <f t="shared" ref="AA229:AA257" si="352">_xlfn.POISSON.DIST(1,K229,FALSE) * _xlfn.POISSON.DIST(3,L229,FALSE)</f>
        <v>5.7186213319656974E-2</v>
      </c>
      <c r="AB229" s="13">
        <f t="shared" ref="AB229:AB257" si="353">_xlfn.POISSON.DIST(2,K229,FALSE) * _xlfn.POISSON.DIST(3,L229,FALSE)</f>
        <v>2.087690491251494E-2</v>
      </c>
      <c r="AC229" s="13">
        <f t="shared" ref="AC229:AC257" si="354">_xlfn.POISSON.DIST(4,K229,FALSE) * _xlfn.POISSON.DIST(4,L229,FALSE)</f>
        <v>4.2144633836986827E-4</v>
      </c>
      <c r="AD229" s="13">
        <f t="shared" ref="AD229:AD257" si="355">_xlfn.POISSON.DIST(4,K229,FALSE) * _xlfn.POISSON.DIST(0,L229,FALSE)</f>
        <v>9.2666346521105771E-4</v>
      </c>
      <c r="AE229" s="13">
        <f t="shared" ref="AE229:AE257" si="356">_xlfn.POISSON.DIST(4,K229,FALSE) * _xlfn.POISSON.DIST(1,L229,FALSE)</f>
        <v>1.6843405809062314E-3</v>
      </c>
      <c r="AF229" s="13">
        <f t="shared" ref="AF229:AF257" si="357">_xlfn.POISSON.DIST(4,K229,FALSE) * _xlfn.POISSON.DIST(2,L229,FALSE)</f>
        <v>1.5307624067392056E-3</v>
      </c>
      <c r="AG229" s="13">
        <f t="shared" ref="AG229:AG257" si="358">_xlfn.POISSON.DIST(4,K229,FALSE) * _xlfn.POISSON.DIST(3,L229,FALSE)</f>
        <v>9.2745832699515224E-4</v>
      </c>
      <c r="AH229" s="13">
        <f t="shared" ref="AH229:AH257" si="359">_xlfn.POISSON.DIST(0,K229,FALSE) * _xlfn.POISSON.DIST(4,L229,FALSE)</f>
        <v>3.5590529660855227E-2</v>
      </c>
      <c r="AI229" s="13">
        <f t="shared" ref="AI229:AI257" si="360">_xlfn.POISSON.DIST(1,K229,FALSE) * _xlfn.POISSON.DIST(4,L229,FALSE)</f>
        <v>2.5985987194585398E-2</v>
      </c>
      <c r="AJ229" s="13">
        <f t="shared" ref="AJ229:AJ257" si="361">_xlfn.POISSON.DIST(2,K229,FALSE) * _xlfn.POISSON.DIST(4,L229,FALSE)</f>
        <v>9.4866743612959398E-3</v>
      </c>
      <c r="AK229" s="13">
        <f t="shared" ref="AK229:AK257" si="362">_xlfn.POISSON.DIST(3,K229,FALSE) * _xlfn.POISSON.DIST(4,L229,FALSE)</f>
        <v>2.3088595086103976E-3</v>
      </c>
      <c r="AL229" s="13">
        <f t="shared" ref="AL229:AL257" si="363">_xlfn.POISSON.DIST(5,K229,FALSE) * _xlfn.POISSON.DIST(5,L229,FALSE)</f>
        <v>2.2372520596330146E-5</v>
      </c>
      <c r="AM229" s="13">
        <f t="shared" ref="AM229:AM257" si="364">_xlfn.POISSON.DIST(5,K229,FALSE) * _xlfn.POISSON.DIST(0,L229,FALSE)</f>
        <v>1.3531838480701069E-4</v>
      </c>
      <c r="AN229" s="13">
        <f t="shared" ref="AN229:AN257" si="365">_xlfn.POISSON.DIST(5,K229,FALSE) * _xlfn.POISSON.DIST(1,L229,FALSE)</f>
        <v>2.4596010896061552E-4</v>
      </c>
      <c r="AO229" s="13">
        <f t="shared" ref="AO229:AO257" si="366">_xlfn.POISSON.DIST(5,K229,FALSE) * _xlfn.POISSON.DIST(2,L229,FALSE)</f>
        <v>2.2353346622558726E-4</v>
      </c>
      <c r="AP229" s="13">
        <f t="shared" ref="AP229:AP257" si="367">_xlfn.POISSON.DIST(5,K229,FALSE) * _xlfn.POISSON.DIST(3,L229,FALSE)</f>
        <v>1.3543445651675913E-4</v>
      </c>
      <c r="AQ229" s="13">
        <f t="shared" ref="AQ229:AQ257" si="368">_xlfn.POISSON.DIST(5,K229,FALSE) * _xlfn.POISSON.DIST(4,L229,FALSE)</f>
        <v>6.1542771385780692E-5</v>
      </c>
      <c r="AR229" s="13">
        <f t="shared" ref="AR229:AR257" si="369">_xlfn.POISSON.DIST(0,K229,FALSE) * _xlfn.POISSON.DIST(5,L229,FALSE)</f>
        <v>1.2938154066551417E-2</v>
      </c>
      <c r="AS229" s="13">
        <f t="shared" ref="AS229:AS257" si="370">_xlfn.POISSON.DIST(1,K229,FALSE) * _xlfn.POISSON.DIST(5,L229,FALSE)</f>
        <v>9.4466339528732676E-3</v>
      </c>
      <c r="AT229" s="13">
        <f t="shared" ref="AT229:AT257" si="371">_xlfn.POISSON.DIST(2,K229,FALSE) * _xlfn.POISSON.DIST(5,L229,FALSE)</f>
        <v>3.4486717572132001E-3</v>
      </c>
      <c r="AU229" s="13">
        <f t="shared" ref="AU229:AU257" si="372">_xlfn.POISSON.DIST(3,K229,FALSE) * _xlfn.POISSON.DIST(5,L229,FALSE)</f>
        <v>8.3933507944612294E-4</v>
      </c>
      <c r="AV229" s="13">
        <f t="shared" ref="AV229:AV257" si="373">_xlfn.POISSON.DIST(4,K229,FALSE) * _xlfn.POISSON.DIST(5,L229,FALSE)</f>
        <v>1.532075444949219E-4</v>
      </c>
      <c r="AW229" s="13">
        <f t="shared" ref="AW229:AW257" si="374">_xlfn.POISSON.DIST(6,K229,FALSE) * _xlfn.POISSON.DIST(6,L229,FALSE)</f>
        <v>8.2475518803960779E-7</v>
      </c>
      <c r="AX229" s="13">
        <f t="shared" ref="AX229:AX257" si="375">_xlfn.POISSON.DIST(6,K229,FALSE) * _xlfn.POISSON.DIST(0,L229,FALSE)</f>
        <v>1.6466842201632562E-5</v>
      </c>
      <c r="AY229" s="13">
        <f t="shared" ref="AY229:AY257" si="376">_xlfn.POISSON.DIST(6,K229,FALSE) * _xlfn.POISSON.DIST(1,L229,FALSE)</f>
        <v>2.9930791059375489E-5</v>
      </c>
      <c r="AZ229" s="13">
        <f t="shared" ref="AZ229:AZ257" si="377">_xlfn.POISSON.DIST(6,K229,FALSE) * _xlfn.POISSON.DIST(2,L229,FALSE)</f>
        <v>2.7201701530581709E-5</v>
      </c>
      <c r="BA229" s="13">
        <f t="shared" ref="BA229:BA257" si="378">_xlfn.POISSON.DIST(6,K229,FALSE) * _xlfn.POISSON.DIST(3,L229,FALSE)</f>
        <v>1.6480966923348888E-5</v>
      </c>
      <c r="BB229" s="13">
        <f t="shared" ref="BB229:BB257" si="379">_xlfn.POISSON.DIST(6,K229,FALSE) * _xlfn.POISSON.DIST(4,L229,FALSE)</f>
        <v>7.4891161796389876E-6</v>
      </c>
      <c r="BC229" s="13">
        <f t="shared" ref="BC229:BC257" si="380">_xlfn.POISSON.DIST(6,K229,FALSE) * _xlfn.POISSON.DIST(5,L229,FALSE)</f>
        <v>2.7225034265518099E-6</v>
      </c>
      <c r="BD229" s="13">
        <f t="shared" ref="BD229:BD257" si="381">_xlfn.POISSON.DIST(0,K229,FALSE) * _xlfn.POISSON.DIST(6,L229,FALSE)</f>
        <v>3.9194843929210984E-3</v>
      </c>
      <c r="BE229" s="13">
        <f t="shared" ref="BE229:BE257" si="382">_xlfn.POISSON.DIST(1,K229,FALSE) * _xlfn.POISSON.DIST(6,L229,FALSE)</f>
        <v>2.8617632896834363E-3</v>
      </c>
      <c r="BF229" s="13">
        <f t="shared" ref="BF229:BF257" si="383">_xlfn.POISSON.DIST(2,K229,FALSE) * _xlfn.POISSON.DIST(6,L229,FALSE)</f>
        <v>1.04474062213017E-3</v>
      </c>
      <c r="BG229" s="13">
        <f t="shared" ref="BG229:BG257" si="384">_xlfn.POISSON.DIST(3,K229,FALSE) * _xlfn.POISSON.DIST(6,L229,FALSE)</f>
        <v>2.5426816896740928E-4</v>
      </c>
      <c r="BH229" s="13">
        <f t="shared" ref="BH229:BH257" si="385">_xlfn.POISSON.DIST(4,K229,FALSE) * _xlfn.POISSON.DIST(6,L229,FALSE)</f>
        <v>4.6412693529291784E-5</v>
      </c>
      <c r="BI229" s="13">
        <f t="shared" ref="BI229:BI257" si="386">_xlfn.POISSON.DIST(5,K229,FALSE) * _xlfn.POISSON.DIST(6,L229,FALSE)</f>
        <v>6.7775313894522751E-6</v>
      </c>
      <c r="BJ229" s="14">
        <f t="shared" ref="BJ229:BJ257" si="387">SUM(N229,Q229,T229,W229,X229,Y229,AD229,AE229,AF229,AG229,AM229,AN229,AO229,AP229,AQ229,AX229,AY229,AZ229,BA229,BB229,BC229)</f>
        <v>0.14457202826161125</v>
      </c>
      <c r="BK229" s="14">
        <f t="shared" ref="BK229:BK257" si="388">SUM(M229,P229,S229,V229,AC229,AL229,AY229)</f>
        <v>0.22212216194057285</v>
      </c>
      <c r="BL229" s="14">
        <f t="shared" ref="BL229:BL257" si="389">SUM(O229,R229,U229,AA229,AB229,AH229,AI229,AJ229,AK229,AR229,AS229,AT229,AU229,AV229,BD229,BE229,BF229,BG229,BH229,BI229)</f>
        <v>0.55229076308062808</v>
      </c>
      <c r="BM229" s="14">
        <f t="shared" ref="BM229:BM257" si="390">SUM(S229:BI229)</f>
        <v>0.46566112489650313</v>
      </c>
      <c r="BN229" s="14">
        <f t="shared" ref="BN229:BN257" si="391">SUM(M229:R229)</f>
        <v>0.53161722771091646</v>
      </c>
    </row>
    <row r="230" spans="1:66" s="10" customFormat="1" x14ac:dyDescent="0.25">
      <c r="A230" t="s">
        <v>13</v>
      </c>
      <c r="B230" t="s">
        <v>52</v>
      </c>
      <c r="C230" t="s">
        <v>54</v>
      </c>
      <c r="D230" s="11">
        <v>44260</v>
      </c>
      <c r="E230" s="10">
        <f>VLOOKUP(A230,home!$A$2:$E$405,3,FALSE)</f>
        <v>1.64259927797834</v>
      </c>
      <c r="F230" s="10">
        <f>VLOOKUP(B230,home!$B$2:$E$405,3,FALSE)</f>
        <v>0.56999999999999995</v>
      </c>
      <c r="G230" s="10">
        <f>VLOOKUP(C230,away!$B$2:$E$405,4,FALSE)</f>
        <v>0.93</v>
      </c>
      <c r="H230" s="10">
        <f>VLOOKUP(A230,away!$A$2:$E$405,3,FALSE)</f>
        <v>1.3501805054151601</v>
      </c>
      <c r="I230" s="10">
        <f>VLOOKUP(C230,away!$B$2:$E$405,3,FALSE)</f>
        <v>0.69</v>
      </c>
      <c r="J230" s="10">
        <f>VLOOKUP(B230,home!$B$2:$E$405,4,FALSE)</f>
        <v>1.06</v>
      </c>
      <c r="K230" s="12">
        <f t="shared" si="336"/>
        <v>0.87074187725631802</v>
      </c>
      <c r="L230" s="12">
        <f t="shared" si="337"/>
        <v>0.98752202166064806</v>
      </c>
      <c r="M230" s="13">
        <f t="shared" si="338"/>
        <v>0.1559431285283113</v>
      </c>
      <c r="N230" s="13">
        <f t="shared" si="339"/>
        <v>0.13578621247996503</v>
      </c>
      <c r="O230" s="13">
        <f t="shared" si="340"/>
        <v>0.15399727354836426</v>
      </c>
      <c r="P230" s="13">
        <f t="shared" si="341"/>
        <v>0.13409187506185741</v>
      </c>
      <c r="Q230" s="13">
        <f t="shared" si="342"/>
        <v>5.9117370780165018E-2</v>
      </c>
      <c r="R230" s="13">
        <f t="shared" si="343"/>
        <v>7.6037849452354242E-2</v>
      </c>
      <c r="S230" s="13">
        <f t="shared" si="344"/>
        <v>2.8825622403651486E-2</v>
      </c>
      <c r="T230" s="13">
        <f t="shared" si="345"/>
        <v>5.8379705508090685E-2</v>
      </c>
      <c r="U230" s="13">
        <f t="shared" si="346"/>
        <v>6.6209339774676218E-2</v>
      </c>
      <c r="V230" s="13">
        <f t="shared" si="347"/>
        <v>2.7540537049262777E-3</v>
      </c>
      <c r="W230" s="13">
        <f t="shared" si="348"/>
        <v>1.7158656803859564E-2</v>
      </c>
      <c r="X230" s="13">
        <f t="shared" si="349"/>
        <v>1.6944551455928634E-2</v>
      </c>
      <c r="Y230" s="13">
        <f t="shared" si="350"/>
        <v>8.3665588549457579E-3</v>
      </c>
      <c r="Z230" s="13">
        <f t="shared" si="351"/>
        <v>2.5029683604638957E-2</v>
      </c>
      <c r="AA230" s="13">
        <f t="shared" si="352"/>
        <v>2.1794393689035008E-2</v>
      </c>
      <c r="AB230" s="13">
        <f t="shared" si="353"/>
        <v>9.488645637226796E-3</v>
      </c>
      <c r="AC230" s="13">
        <f t="shared" si="354"/>
        <v>1.4800917680687296E-4</v>
      </c>
      <c r="AD230" s="13">
        <f t="shared" si="355"/>
        <v>3.7351902591473921E-3</v>
      </c>
      <c r="AE230" s="13">
        <f t="shared" si="356"/>
        <v>3.6885826360003927E-3</v>
      </c>
      <c r="AF230" s="13">
        <f t="shared" si="357"/>
        <v>1.8212782908827347E-3</v>
      </c>
      <c r="AG230" s="13">
        <f t="shared" si="358"/>
        <v>5.9951747327305609E-4</v>
      </c>
      <c r="AH230" s="13">
        <f t="shared" si="359"/>
        <v>6.179340938694859E-3</v>
      </c>
      <c r="AI230" s="13">
        <f t="shared" si="360"/>
        <v>5.3806109291659795E-3</v>
      </c>
      <c r="AJ230" s="13">
        <f t="shared" si="361"/>
        <v>2.3425616306239233E-3</v>
      </c>
      <c r="AK230" s="13">
        <f t="shared" si="362"/>
        <v>6.799221706126989E-4</v>
      </c>
      <c r="AL230" s="13">
        <f t="shared" si="363"/>
        <v>5.0907861684440725E-6</v>
      </c>
      <c r="AM230" s="13">
        <f t="shared" si="364"/>
        <v>6.5047731563190278E-4</v>
      </c>
      <c r="AN230" s="13">
        <f t="shared" si="365"/>
        <v>6.4236067377720809E-4</v>
      </c>
      <c r="AO230" s="13">
        <f t="shared" si="366"/>
        <v>3.1717265560188225E-4</v>
      </c>
      <c r="AP230" s="13">
        <f t="shared" si="367"/>
        <v>1.044049940251491E-4</v>
      </c>
      <c r="AQ230" s="13">
        <f t="shared" si="368"/>
        <v>2.5775557692795776E-5</v>
      </c>
      <c r="AR230" s="13">
        <f t="shared" si="369"/>
        <v>1.2204470512620711E-3</v>
      </c>
      <c r="AS230" s="13">
        <f t="shared" si="370"/>
        <v>1.0626943565078737E-3</v>
      </c>
      <c r="AT230" s="13">
        <f t="shared" si="371"/>
        <v>4.6266623946768036E-4</v>
      </c>
      <c r="AU230" s="13">
        <f t="shared" si="372"/>
        <v>1.3428762329906974E-4</v>
      </c>
      <c r="AV230" s="13">
        <f t="shared" si="373"/>
        <v>2.9232464300930308E-5</v>
      </c>
      <c r="AW230" s="13">
        <f t="shared" si="374"/>
        <v>1.215958003600194E-7</v>
      </c>
      <c r="AX230" s="13">
        <f t="shared" si="375"/>
        <v>9.4399639820995558E-5</v>
      </c>
      <c r="AY230" s="13">
        <f t="shared" si="376"/>
        <v>9.3221723160066559E-5</v>
      </c>
      <c r="AZ230" s="13">
        <f t="shared" si="377"/>
        <v>4.6029252258859081E-5</v>
      </c>
      <c r="BA230" s="13">
        <f t="shared" si="378"/>
        <v>1.5151633415398828E-5</v>
      </c>
      <c r="BB230" s="13">
        <f t="shared" si="379"/>
        <v>3.7406429154589196E-6</v>
      </c>
      <c r="BC230" s="13">
        <f t="shared" si="380"/>
        <v>7.387934508369148E-7</v>
      </c>
      <c r="BD230" s="13">
        <f t="shared" si="381"/>
        <v>2.0086972323201614E-4</v>
      </c>
      <c r="BE230" s="13">
        <f t="shared" si="382"/>
        <v>1.7490567989100276E-4</v>
      </c>
      <c r="BF230" s="13">
        <f t="shared" si="383"/>
        <v>7.6148850025542186E-5</v>
      </c>
      <c r="BG230" s="13">
        <f t="shared" si="384"/>
        <v>2.2101997540716809E-5</v>
      </c>
      <c r="BH230" s="13">
        <f t="shared" si="385"/>
        <v>4.8112837074295688E-6</v>
      </c>
      <c r="BI230" s="13">
        <f t="shared" si="386"/>
        <v>8.3787724148399217E-7</v>
      </c>
      <c r="BJ230" s="14">
        <f t="shared" si="387"/>
        <v>0.30759109742400892</v>
      </c>
      <c r="BK230" s="14">
        <f t="shared" si="388"/>
        <v>0.32186100138488183</v>
      </c>
      <c r="BL230" s="14">
        <f t="shared" si="389"/>
        <v>0.34549894091722977</v>
      </c>
      <c r="BM230" s="14">
        <f t="shared" si="390"/>
        <v>0.28491391335238248</v>
      </c>
      <c r="BN230" s="14">
        <f t="shared" si="391"/>
        <v>0.71497370985101716</v>
      </c>
    </row>
    <row r="231" spans="1:66" x14ac:dyDescent="0.25">
      <c r="A231" t="s">
        <v>16</v>
      </c>
      <c r="B231" t="s">
        <v>66</v>
      </c>
      <c r="C231" t="s">
        <v>255</v>
      </c>
      <c r="D231" s="11">
        <v>44260</v>
      </c>
      <c r="E231" s="10">
        <f>VLOOKUP(A231,home!$A$2:$E$405,3,FALSE)</f>
        <v>1.5543478260869601</v>
      </c>
      <c r="F231" s="10">
        <f>VLOOKUP(B231,home!$B$2:$E$405,3,FALSE)</f>
        <v>1.1599999999999999</v>
      </c>
      <c r="G231" s="10">
        <f>VLOOKUP(C231,away!$B$2:$E$405,4,FALSE)</f>
        <v>0.99</v>
      </c>
      <c r="H231" s="10">
        <f>VLOOKUP(A231,away!$A$2:$E$405,3,FALSE)</f>
        <v>1.2971014492753601</v>
      </c>
      <c r="I231" s="10">
        <f>VLOOKUP(C231,away!$B$2:$E$405,3,FALSE)</f>
        <v>1.2</v>
      </c>
      <c r="J231" s="10">
        <f>VLOOKUP(B231,home!$B$2:$E$405,4,FALSE)</f>
        <v>0.93</v>
      </c>
      <c r="K231" s="12">
        <f t="shared" si="336"/>
        <v>1.7850130434782647</v>
      </c>
      <c r="L231" s="12">
        <f t="shared" si="337"/>
        <v>1.4475652173913018</v>
      </c>
      <c r="M231" s="13">
        <f t="shared" si="338"/>
        <v>3.9455640602087262E-2</v>
      </c>
      <c r="N231" s="13">
        <f t="shared" si="339"/>
        <v>7.0428833113516373E-2</v>
      </c>
      <c r="O231" s="13">
        <f t="shared" si="340"/>
        <v>5.7114612965473509E-2</v>
      </c>
      <c r="P231" s="13">
        <f t="shared" si="341"/>
        <v>0.10195032911658303</v>
      </c>
      <c r="Q231" s="13">
        <f t="shared" si="342"/>
        <v>6.2858192872290344E-2</v>
      </c>
      <c r="R231" s="13">
        <f t="shared" si="343"/>
        <v>4.1338563566792878E-2</v>
      </c>
      <c r="S231" s="13">
        <f t="shared" si="344"/>
        <v>6.5857944823418696E-2</v>
      </c>
      <c r="T231" s="13">
        <f t="shared" si="345"/>
        <v>9.0991333630001323E-2</v>
      </c>
      <c r="U231" s="13">
        <f t="shared" si="346"/>
        <v>7.3789875165380658E-2</v>
      </c>
      <c r="V231" s="13">
        <f t="shared" si="347"/>
        <v>1.8907982757431999E-2</v>
      </c>
      <c r="W231" s="13">
        <f t="shared" si="348"/>
        <v>3.7400898055503569E-2</v>
      </c>
      <c r="X231" s="13">
        <f t="shared" si="349"/>
        <v>5.414023912434493E-2</v>
      </c>
      <c r="Y231" s="13">
        <f t="shared" si="350"/>
        <v>3.9185763508824724E-2</v>
      </c>
      <c r="Z231" s="13">
        <f t="shared" si="351"/>
        <v>1.9946755585402889E-2</v>
      </c>
      <c r="AA231" s="13">
        <f t="shared" si="352"/>
        <v>3.5605218895017089E-2</v>
      </c>
      <c r="AB231" s="13">
        <f t="shared" si="353"/>
        <v>3.1777890071752142E-2</v>
      </c>
      <c r="AC231" s="13">
        <f t="shared" si="354"/>
        <v>3.0535479776066764E-3</v>
      </c>
      <c r="AD231" s="13">
        <f t="shared" si="355"/>
        <v>1.669027271671869E-2</v>
      </c>
      <c r="AE231" s="13">
        <f t="shared" si="356"/>
        <v>2.4160258253497002E-2</v>
      </c>
      <c r="AF231" s="13">
        <f t="shared" si="357"/>
        <v>1.7486774745476698E-2</v>
      </c>
      <c r="AG231" s="13">
        <f t="shared" si="358"/>
        <v>8.4377489619695649E-3</v>
      </c>
      <c r="AH231" s="13">
        <f t="shared" si="359"/>
        <v>7.2185573963087241E-3</v>
      </c>
      <c r="AI231" s="13">
        <f t="shared" si="360"/>
        <v>1.2885219107507574E-2</v>
      </c>
      <c r="AJ231" s="13">
        <f t="shared" si="361"/>
        <v>1.1500142087488195E-2</v>
      </c>
      <c r="AK231" s="13">
        <f t="shared" si="362"/>
        <v>6.8426345426732598E-3</v>
      </c>
      <c r="AL231" s="13">
        <f t="shared" si="363"/>
        <v>3.1560528891659507E-4</v>
      </c>
      <c r="AM231" s="13">
        <f t="shared" si="364"/>
        <v>5.9584708997104585E-3</v>
      </c>
      <c r="AN231" s="13">
        <f t="shared" si="365"/>
        <v>8.6252752232591143E-3</v>
      </c>
      <c r="AO231" s="13">
        <f t="shared" si="366"/>
        <v>6.2428242018084468E-3</v>
      </c>
      <c r="AP231" s="13">
        <f t="shared" si="367"/>
        <v>3.0122983909421745E-3</v>
      </c>
      <c r="AQ231" s="13">
        <f t="shared" si="368"/>
        <v>1.0901245937829194E-3</v>
      </c>
      <c r="AR231" s="13">
        <f t="shared" si="369"/>
        <v>2.0898665213278447E-3</v>
      </c>
      <c r="AS231" s="13">
        <f t="shared" si="370"/>
        <v>3.73043899969875E-3</v>
      </c>
      <c r="AT231" s="13">
        <f t="shared" si="371"/>
        <v>3.3294411361811404E-3</v>
      </c>
      <c r="AU231" s="13">
        <f t="shared" si="372"/>
        <v>1.9810319518588086E-3</v>
      </c>
      <c r="AV231" s="13">
        <f t="shared" si="373"/>
        <v>8.8404196840379532E-4</v>
      </c>
      <c r="AW231" s="13">
        <f t="shared" si="374"/>
        <v>2.265276944562095E-5</v>
      </c>
      <c r="AX231" s="13">
        <f t="shared" si="375"/>
        <v>1.7726580458614714E-3</v>
      </c>
      <c r="AY231" s="13">
        <f t="shared" si="376"/>
        <v>2.5660381295179008E-3</v>
      </c>
      <c r="AZ231" s="13">
        <f t="shared" si="377"/>
        <v>1.8572537713949751E-3</v>
      </c>
      <c r="BA231" s="13">
        <f t="shared" si="378"/>
        <v>8.961653197800607E-4</v>
      </c>
      <c r="BB231" s="13">
        <f t="shared" si="379"/>
        <v>3.2431443648649227E-4</v>
      </c>
      <c r="BC231" s="13">
        <f t="shared" si="380"/>
        <v>9.3893259551141298E-5</v>
      </c>
      <c r="BD231" s="13">
        <f t="shared" si="381"/>
        <v>5.0420301421079058E-4</v>
      </c>
      <c r="BE231" s="13">
        <f t="shared" si="382"/>
        <v>9.0000895692731809E-4</v>
      </c>
      <c r="BF231" s="13">
        <f t="shared" si="383"/>
        <v>8.0326386368126542E-4</v>
      </c>
      <c r="BG231" s="13">
        <f t="shared" si="384"/>
        <v>4.7794549134193499E-4</v>
      </c>
      <c r="BH231" s="13">
        <f t="shared" si="385"/>
        <v>2.1328473402924559E-4</v>
      </c>
      <c r="BI231" s="13">
        <f t="shared" si="386"/>
        <v>7.614320644339922E-5</v>
      </c>
      <c r="BJ231" s="14">
        <f t="shared" si="387"/>
        <v>0.45421963125423842</v>
      </c>
      <c r="BK231" s="14">
        <f t="shared" si="388"/>
        <v>0.23210708869556212</v>
      </c>
      <c r="BL231" s="14">
        <f t="shared" si="389"/>
        <v>0.29306238364249843</v>
      </c>
      <c r="BM231" s="14">
        <f t="shared" si="390"/>
        <v>0.62364630158088619</v>
      </c>
      <c r="BN231" s="14">
        <f t="shared" si="391"/>
        <v>0.3731461722367434</v>
      </c>
    </row>
    <row r="232" spans="1:66" x14ac:dyDescent="0.25">
      <c r="A232" t="s">
        <v>69</v>
      </c>
      <c r="B232" t="s">
        <v>71</v>
      </c>
      <c r="C232" t="s">
        <v>70</v>
      </c>
      <c r="D232" s="11">
        <v>44260</v>
      </c>
      <c r="E232" s="10">
        <f>VLOOKUP(A232,home!$A$2:$E$405,3,FALSE)</f>
        <v>1.33234421364985</v>
      </c>
      <c r="F232" s="10">
        <f>VLOOKUP(B232,home!$B$2:$E$405,3,FALSE)</f>
        <v>0.56999999999999995</v>
      </c>
      <c r="G232" s="10">
        <f>VLOOKUP(C232,away!$B$2:$E$405,4,FALSE)</f>
        <v>1.06</v>
      </c>
      <c r="H232" s="10">
        <f>VLOOKUP(A232,away!$A$2:$E$405,3,FALSE)</f>
        <v>1.3145400593471801</v>
      </c>
      <c r="I232" s="10">
        <f>VLOOKUP(C232,away!$B$2:$E$405,3,FALSE)</f>
        <v>0.66</v>
      </c>
      <c r="J232" s="10">
        <f>VLOOKUP(B232,home!$B$2:$E$405,4,FALSE)</f>
        <v>1.52</v>
      </c>
      <c r="K232" s="12">
        <f t="shared" si="336"/>
        <v>0.80500237388723939</v>
      </c>
      <c r="L232" s="12">
        <f t="shared" si="337"/>
        <v>1.3187465875370912</v>
      </c>
      <c r="M232" s="13">
        <f t="shared" si="338"/>
        <v>0.11958247701833617</v>
      </c>
      <c r="N232" s="13">
        <f t="shared" si="339"/>
        <v>9.6264177875076865E-2</v>
      </c>
      <c r="O232" s="13">
        <f t="shared" si="340"/>
        <v>0.15769898349716349</v>
      </c>
      <c r="P232" s="13">
        <f t="shared" si="341"/>
        <v>0.12694805607482118</v>
      </c>
      <c r="Q232" s="13">
        <f t="shared" si="342"/>
        <v>3.8746445854870165E-2</v>
      </c>
      <c r="R232" s="13">
        <f t="shared" si="343"/>
        <v>0.10398249817247622</v>
      </c>
      <c r="S232" s="13">
        <f t="shared" si="344"/>
        <v>3.3691827897796484E-2</v>
      </c>
      <c r="T232" s="13">
        <f t="shared" si="345"/>
        <v>5.1096743250300704E-2</v>
      </c>
      <c r="U232" s="13">
        <f t="shared" si="346"/>
        <v>8.370615787156889E-2</v>
      </c>
      <c r="V232" s="13">
        <f t="shared" si="347"/>
        <v>3.9741163159965698E-3</v>
      </c>
      <c r="W232" s="13">
        <f t="shared" si="348"/>
        <v>1.0396993630954626E-2</v>
      </c>
      <c r="X232" s="13">
        <f t="shared" si="349"/>
        <v>1.3710999871466284E-2</v>
      </c>
      <c r="Y232" s="13">
        <f t="shared" si="350"/>
        <v>9.0406671461088304E-3</v>
      </c>
      <c r="Z232" s="13">
        <f t="shared" si="351"/>
        <v>4.5708854876178262E-2</v>
      </c>
      <c r="AA232" s="13">
        <f t="shared" si="352"/>
        <v>3.6795736682990819E-2</v>
      </c>
      <c r="AB232" s="13">
        <f t="shared" si="353"/>
        <v>1.4810327689368689E-2</v>
      </c>
      <c r="AC232" s="13">
        <f t="shared" si="354"/>
        <v>2.6368116043751347E-4</v>
      </c>
      <c r="AD232" s="13">
        <f t="shared" si="355"/>
        <v>2.092401138552245E-3</v>
      </c>
      <c r="AE232" s="13">
        <f t="shared" si="356"/>
        <v>2.7593468612244977E-3</v>
      </c>
      <c r="AF232" s="13">
        <f t="shared" si="357"/>
        <v>1.8194396285354953E-3</v>
      </c>
      <c r="AG232" s="13">
        <f t="shared" si="358"/>
        <v>7.9979326712031212E-4</v>
      </c>
      <c r="AH232" s="13">
        <f t="shared" si="359"/>
        <v>1.5069599097047068E-2</v>
      </c>
      <c r="AI232" s="13">
        <f t="shared" si="360"/>
        <v>1.2131063046651888E-2</v>
      </c>
      <c r="AJ232" s="13">
        <f t="shared" si="361"/>
        <v>4.882767275165267E-3</v>
      </c>
      <c r="AK232" s="13">
        <f t="shared" si="362"/>
        <v>1.3102130825489895E-3</v>
      </c>
      <c r="AL232" s="13">
        <f t="shared" si="363"/>
        <v>1.1196894921640625E-5</v>
      </c>
      <c r="AM232" s="13">
        <f t="shared" si="364"/>
        <v>3.368775767317841E-4</v>
      </c>
      <c r="AN232" s="13">
        <f t="shared" si="365"/>
        <v>4.4425615473280493E-4</v>
      </c>
      <c r="AO232" s="13">
        <f t="shared" si="366"/>
        <v>2.9293064402311831E-4</v>
      </c>
      <c r="AP232" s="13">
        <f t="shared" si="367"/>
        <v>1.2876709573017651E-4</v>
      </c>
      <c r="AQ232" s="13">
        <f t="shared" si="368"/>
        <v>4.2452792020308095E-5</v>
      </c>
      <c r="AR232" s="13">
        <f t="shared" si="369"/>
        <v>3.9745964769565684E-3</v>
      </c>
      <c r="AS232" s="13">
        <f t="shared" si="370"/>
        <v>3.1995595991938957E-3</v>
      </c>
      <c r="AT232" s="13">
        <f t="shared" si="371"/>
        <v>1.2878265363723948E-3</v>
      </c>
      <c r="AU232" s="13">
        <f t="shared" si="372"/>
        <v>3.4556780631158642E-4</v>
      </c>
      <c r="AV232" s="13">
        <f t="shared" si="373"/>
        <v>6.9545726104958195E-5</v>
      </c>
      <c r="AW232" s="13">
        <f t="shared" si="374"/>
        <v>3.3018216562465962E-7</v>
      </c>
      <c r="AX232" s="13">
        <f t="shared" si="375"/>
        <v>4.5197874829744454E-5</v>
      </c>
      <c r="AY232" s="13">
        <f t="shared" si="376"/>
        <v>5.96045431956541E-5</v>
      </c>
      <c r="AZ232" s="13">
        <f t="shared" si="377"/>
        <v>3.9301643970488E-5</v>
      </c>
      <c r="BA232" s="13">
        <f t="shared" si="378"/>
        <v>1.7276302956892908E-5</v>
      </c>
      <c r="BB232" s="13">
        <f t="shared" si="379"/>
        <v>5.6957663924148765E-6</v>
      </c>
      <c r="BC232" s="13">
        <f t="shared" si="380"/>
        <v>1.5022544986811124E-6</v>
      </c>
      <c r="BD232" s="13">
        <f t="shared" si="381"/>
        <v>8.7358092347056856E-4</v>
      </c>
      <c r="BE232" s="13">
        <f t="shared" si="382"/>
        <v>7.0323471717641446E-4</v>
      </c>
      <c r="BF232" s="13">
        <f t="shared" si="383"/>
        <v>2.8305280836346742E-4</v>
      </c>
      <c r="BG232" s="13">
        <f t="shared" si="384"/>
        <v>7.5952727556013734E-5</v>
      </c>
      <c r="BH232" s="13">
        <f t="shared" si="385"/>
        <v>1.5285531496450445E-5</v>
      </c>
      <c r="BI232" s="13">
        <f t="shared" si="386"/>
        <v>2.4609778281541565E-6</v>
      </c>
      <c r="BJ232" s="14">
        <f t="shared" si="387"/>
        <v>0.2281408711732921</v>
      </c>
      <c r="BK232" s="14">
        <f t="shared" si="388"/>
        <v>0.28453095990550525</v>
      </c>
      <c r="BL232" s="14">
        <f t="shared" si="389"/>
        <v>0.44121801024581175</v>
      </c>
      <c r="BM232" s="14">
        <f t="shared" si="390"/>
        <v>0.35631678334701317</v>
      </c>
      <c r="BN232" s="14">
        <f t="shared" si="391"/>
        <v>0.64322263849274408</v>
      </c>
    </row>
    <row r="233" spans="1:66" x14ac:dyDescent="0.25">
      <c r="A233" t="s">
        <v>69</v>
      </c>
      <c r="B233" t="s">
        <v>75</v>
      </c>
      <c r="C233" t="s">
        <v>74</v>
      </c>
      <c r="D233" s="11">
        <v>44260</v>
      </c>
      <c r="E233" s="10">
        <f>VLOOKUP(A233,home!$A$2:$E$405,3,FALSE)</f>
        <v>1.33234421364985</v>
      </c>
      <c r="F233" s="10">
        <f>VLOOKUP(B233,home!$B$2:$E$405,3,FALSE)</f>
        <v>0.62</v>
      </c>
      <c r="G233" s="10">
        <f>VLOOKUP(C233,away!$B$2:$E$405,4,FALSE)</f>
        <v>1.02</v>
      </c>
      <c r="H233" s="10">
        <f>VLOOKUP(A233,away!$A$2:$E$405,3,FALSE)</f>
        <v>1.3145400593471801</v>
      </c>
      <c r="I233" s="10">
        <f>VLOOKUP(C233,away!$B$2:$E$405,3,FALSE)</f>
        <v>1.1499999999999999</v>
      </c>
      <c r="J233" s="10">
        <f>VLOOKUP(B233,home!$B$2:$E$405,4,FALSE)</f>
        <v>0.89</v>
      </c>
      <c r="K233" s="12">
        <f t="shared" si="336"/>
        <v>0.84257448071216512</v>
      </c>
      <c r="L233" s="12">
        <f t="shared" si="337"/>
        <v>1.3454317507418387</v>
      </c>
      <c r="M233" s="13">
        <f t="shared" si="338"/>
        <v>0.11214010729925986</v>
      </c>
      <c r="N233" s="13">
        <f t="shared" si="339"/>
        <v>9.4486392674680356E-2</v>
      </c>
      <c r="O233" s="13">
        <f t="shared" si="340"/>
        <v>0.15087686089202082</v>
      </c>
      <c r="P233" s="13">
        <f t="shared" si="341"/>
        <v>0.12712499271757602</v>
      </c>
      <c r="Q233" s="13">
        <f t="shared" si="342"/>
        <v>3.9805911621117254E-2</v>
      </c>
      <c r="R233" s="13">
        <f t="shared" si="343"/>
        <v>0.10149725954819223</v>
      </c>
      <c r="S233" s="13">
        <f t="shared" si="344"/>
        <v>3.6028063827147822E-2</v>
      </c>
      <c r="T233" s="13">
        <f t="shared" si="345"/>
        <v>5.3556137362274686E-2</v>
      </c>
      <c r="U233" s="13">
        <f t="shared" si="346"/>
        <v>8.5519000757525915E-2</v>
      </c>
      <c r="V233" s="13">
        <f t="shared" si="347"/>
        <v>4.5380407123029199E-3</v>
      </c>
      <c r="W233" s="13">
        <f t="shared" si="348"/>
        <v>1.1179815104479072E-2</v>
      </c>
      <c r="X233" s="13">
        <f t="shared" si="349"/>
        <v>1.5041678208989329E-2</v>
      </c>
      <c r="Y233" s="13">
        <f t="shared" si="350"/>
        <v>1.0118775723407941E-2</v>
      </c>
      <c r="Z233" s="13">
        <f t="shared" si="351"/>
        <v>4.5519211869807695E-2</v>
      </c>
      <c r="AA233" s="13">
        <f t="shared" si="352"/>
        <v>3.8353326303630239E-2</v>
      </c>
      <c r="AB233" s="13">
        <f t="shared" si="353"/>
        <v>1.6157766996932735E-2</v>
      </c>
      <c r="AC233" s="13">
        <f t="shared" si="354"/>
        <v>3.2152768888701823E-4</v>
      </c>
      <c r="AD233" s="13">
        <f t="shared" si="355"/>
        <v>2.3549567265286177E-3</v>
      </c>
      <c r="AE233" s="13">
        <f t="shared" si="356"/>
        <v>3.1684335514946677E-3</v>
      </c>
      <c r="AF233" s="13">
        <f t="shared" si="357"/>
        <v>2.1314555501483266E-3</v>
      </c>
      <c r="AG233" s="13">
        <f t="shared" si="358"/>
        <v>9.5590932415482398E-4</v>
      </c>
      <c r="AH233" s="13">
        <f t="shared" si="359"/>
        <v>1.5310748229596017E-2</v>
      </c>
      <c r="AI233" s="13">
        <f t="shared" si="360"/>
        <v>1.2900445738866565E-2</v>
      </c>
      <c r="AJ233" s="13">
        <f t="shared" si="361"/>
        <v>5.4347931846904785E-3</v>
      </c>
      <c r="AK233" s="13">
        <f t="shared" si="362"/>
        <v>1.5264060151228651E-3</v>
      </c>
      <c r="AL233" s="13">
        <f t="shared" si="363"/>
        <v>1.4579691813271885E-5</v>
      </c>
      <c r="AM233" s="13">
        <f t="shared" si="364"/>
        <v>3.9684528819089427E-4</v>
      </c>
      <c r="AN233" s="13">
        <f t="shared" si="365"/>
        <v>5.3392825086432435E-4</v>
      </c>
      <c r="AO233" s="13">
        <f t="shared" si="366"/>
        <v>3.5918201066545787E-4</v>
      </c>
      <c r="AP233" s="13">
        <f t="shared" si="367"/>
        <v>1.6108496048153359E-4</v>
      </c>
      <c r="AQ233" s="13">
        <f t="shared" si="368"/>
        <v>5.4182205099712418E-5</v>
      </c>
      <c r="AR233" s="13">
        <f t="shared" si="369"/>
        <v>4.1199133591425735E-3</v>
      </c>
      <c r="AS233" s="13">
        <f t="shared" si="370"/>
        <v>3.4713338591586653E-3</v>
      </c>
      <c r="AT233" s="13">
        <f t="shared" si="371"/>
        <v>1.4624286618795841E-3</v>
      </c>
      <c r="AU233" s="13">
        <f t="shared" si="372"/>
        <v>4.1073502345392578E-4</v>
      </c>
      <c r="AV233" s="13">
        <f t="shared" si="373"/>
        <v>8.6518712274247586E-5</v>
      </c>
      <c r="AW233" s="13">
        <f t="shared" si="374"/>
        <v>4.5910901109541556E-7</v>
      </c>
      <c r="AX233" s="13">
        <f t="shared" si="375"/>
        <v>5.572861877008534E-5</v>
      </c>
      <c r="AY233" s="13">
        <f t="shared" si="376"/>
        <v>7.4979053118260402E-5</v>
      </c>
      <c r="AZ233" s="13">
        <f t="shared" si="377"/>
        <v>5.0439599352933219E-5</v>
      </c>
      <c r="BA233" s="13">
        <f t="shared" si="378"/>
        <v>2.2621012821377951E-5</v>
      </c>
      <c r="BB233" s="13">
        <f t="shared" si="379"/>
        <v>7.6087572209550315E-6</v>
      </c>
      <c r="BC233" s="13">
        <f t="shared" si="380"/>
        <v>2.0474127097518259E-6</v>
      </c>
      <c r="BD233" s="13">
        <f t="shared" si="381"/>
        <v>9.2384370728264764E-4</v>
      </c>
      <c r="BE233" s="13">
        <f t="shared" si="382"/>
        <v>7.7840713192287839E-4</v>
      </c>
      <c r="BF233" s="13">
        <f t="shared" si="383"/>
        <v>3.2793299248128245E-4</v>
      </c>
      <c r="BG233" s="13">
        <f t="shared" si="384"/>
        <v>9.2102656949434326E-5</v>
      </c>
      <c r="BH233" s="13">
        <f t="shared" si="385"/>
        <v>1.9400837087845072E-5</v>
      </c>
      <c r="BI233" s="13">
        <f t="shared" si="386"/>
        <v>3.2693300469344765E-6</v>
      </c>
      <c r="BJ233" s="14">
        <f t="shared" si="387"/>
        <v>0.23451811301657033</v>
      </c>
      <c r="BK233" s="14">
        <f t="shared" si="388"/>
        <v>0.28024229099010517</v>
      </c>
      <c r="BL233" s="14">
        <f t="shared" si="389"/>
        <v>0.4392724939382579</v>
      </c>
      <c r="BM233" s="14">
        <f t="shared" si="390"/>
        <v>0.37354606511778748</v>
      </c>
      <c r="BN233" s="14">
        <f t="shared" si="391"/>
        <v>0.62593152475284652</v>
      </c>
    </row>
    <row r="234" spans="1:66" x14ac:dyDescent="0.25">
      <c r="A234" t="s">
        <v>154</v>
      </c>
      <c r="B234" t="s">
        <v>156</v>
      </c>
      <c r="C234" t="s">
        <v>167</v>
      </c>
      <c r="D234" s="11">
        <v>44260</v>
      </c>
      <c r="E234" s="10">
        <f>VLOOKUP(A234,home!$A$2:$E$405,3,FALSE)</f>
        <v>1.32212885154062</v>
      </c>
      <c r="F234" s="10">
        <f>VLOOKUP(B234,home!$B$2:$E$405,3,FALSE)</f>
        <v>1.43</v>
      </c>
      <c r="G234" s="10">
        <f>VLOOKUP(C234,away!$B$2:$E$405,4,FALSE)</f>
        <v>0.59</v>
      </c>
      <c r="H234" s="10">
        <f>VLOOKUP(A234,away!$A$2:$E$405,3,FALSE)</f>
        <v>1.0308123249299701</v>
      </c>
      <c r="I234" s="10">
        <f>VLOOKUP(C234,away!$B$2:$E$405,3,FALSE)</f>
        <v>0.97</v>
      </c>
      <c r="J234" s="10">
        <f>VLOOKUP(B234,home!$B$2:$E$405,4,FALSE)</f>
        <v>0.75</v>
      </c>
      <c r="K234" s="12">
        <f t="shared" si="336"/>
        <v>1.115480112044821</v>
      </c>
      <c r="L234" s="12">
        <f t="shared" si="337"/>
        <v>0.74991596638655322</v>
      </c>
      <c r="M234" s="13">
        <f t="shared" si="338"/>
        <v>0.15483487098537946</v>
      </c>
      <c r="N234" s="13">
        <f t="shared" si="339"/>
        <v>0.17271521923521649</v>
      </c>
      <c r="O234" s="13">
        <f t="shared" si="340"/>
        <v>0.11611314190533811</v>
      </c>
      <c r="P234" s="13">
        <f t="shared" si="341"/>
        <v>0.12952190054244278</v>
      </c>
      <c r="Q234" s="13">
        <f t="shared" si="342"/>
        <v>9.6330196052172593E-2</v>
      </c>
      <c r="R234" s="13">
        <f t="shared" si="343"/>
        <v>4.3537549511060307E-2</v>
      </c>
      <c r="S234" s="13">
        <f t="shared" si="344"/>
        <v>2.708679674895479E-2</v>
      </c>
      <c r="T234" s="13">
        <f t="shared" si="345"/>
        <v>7.2239552064671142E-2</v>
      </c>
      <c r="U234" s="13">
        <f t="shared" si="346"/>
        <v>4.8565270606754501E-2</v>
      </c>
      <c r="V234" s="13">
        <f t="shared" si="347"/>
        <v>2.5176164718826045E-3</v>
      </c>
      <c r="W234" s="13">
        <f t="shared" si="348"/>
        <v>3.5818139295192335E-2</v>
      </c>
      <c r="X234" s="13">
        <f t="shared" si="349"/>
        <v>2.6860594543722336E-2</v>
      </c>
      <c r="Y234" s="13">
        <f t="shared" si="350"/>
        <v>1.0071594357486457E-2</v>
      </c>
      <c r="Z234" s="13">
        <f t="shared" si="351"/>
        <v>1.0883167838563067E-2</v>
      </c>
      <c r="AA234" s="13">
        <f t="shared" si="352"/>
        <v>1.2139957279962924E-2</v>
      </c>
      <c r="AB234" s="13">
        <f t="shared" si="353"/>
        <v>6.7709404534361944E-3</v>
      </c>
      <c r="AC234" s="13">
        <f t="shared" si="354"/>
        <v>1.3162670826343835E-4</v>
      </c>
      <c r="AD234" s="13">
        <f t="shared" si="355"/>
        <v>9.9886055085595428E-3</v>
      </c>
      <c r="AE234" s="13">
        <f t="shared" si="356"/>
        <v>7.4906147528054782E-3</v>
      </c>
      <c r="AF234" s="13">
        <f t="shared" si="357"/>
        <v>2.8086658005897461E-3</v>
      </c>
      <c r="AG234" s="13">
        <f t="shared" si="358"/>
        <v>7.0208777603537398E-4</v>
      </c>
      <c r="AH234" s="13">
        <f t="shared" si="359"/>
        <v>2.0403653317507694E-3</v>
      </c>
      <c r="AI234" s="13">
        <f t="shared" si="360"/>
        <v>2.2759869488737168E-3</v>
      </c>
      <c r="AJ234" s="13">
        <f t="shared" si="361"/>
        <v>1.2694090883711025E-3</v>
      </c>
      <c r="AK234" s="13">
        <f t="shared" si="362"/>
        <v>4.7200019737563692E-4</v>
      </c>
      <c r="AL234" s="13">
        <f t="shared" si="363"/>
        <v>4.4043157224023631E-6</v>
      </c>
      <c r="AM234" s="13">
        <f t="shared" si="364"/>
        <v>2.2284181583719044E-3</v>
      </c>
      <c r="AN234" s="13">
        <f t="shared" si="365"/>
        <v>1.6711263567488097E-3</v>
      </c>
      <c r="AO234" s="13">
        <f t="shared" si="366"/>
        <v>6.2660216838766175E-4</v>
      </c>
      <c r="AP234" s="13">
        <f t="shared" si="367"/>
        <v>1.566329902154477E-4</v>
      </c>
      <c r="AQ234" s="13">
        <f t="shared" si="368"/>
        <v>2.936539505635825E-5</v>
      </c>
      <c r="AR234" s="13">
        <f t="shared" si="369"/>
        <v>3.0602050790829984E-4</v>
      </c>
      <c r="AS234" s="13">
        <f t="shared" si="370"/>
        <v>3.4135979044956334E-4</v>
      </c>
      <c r="AT234" s="13">
        <f t="shared" si="371"/>
        <v>1.9039002864913786E-4</v>
      </c>
      <c r="AU234" s="13">
        <f t="shared" si="372"/>
        <v>7.0792096829918957E-5</v>
      </c>
      <c r="AV234" s="13">
        <f t="shared" si="373"/>
        <v>1.9741794025931465E-5</v>
      </c>
      <c r="AW234" s="13">
        <f t="shared" si="374"/>
        <v>1.0234116932375512E-7</v>
      </c>
      <c r="AX234" s="13">
        <f t="shared" si="375"/>
        <v>4.1429268949723293E-4</v>
      </c>
      <c r="AY234" s="13">
        <f t="shared" si="376"/>
        <v>3.1068470261120162E-4</v>
      </c>
      <c r="AZ234" s="13">
        <f t="shared" si="377"/>
        <v>1.1649370950009908E-4</v>
      </c>
      <c r="BA234" s="13">
        <f t="shared" si="378"/>
        <v>2.9120164245907069E-5</v>
      </c>
      <c r="BB234" s="13">
        <f t="shared" si="379"/>
        <v>5.4594190279511378E-6</v>
      </c>
      <c r="BC234" s="13">
        <f t="shared" si="380"/>
        <v>8.1882109925102328E-7</v>
      </c>
      <c r="BD234" s="13">
        <f t="shared" si="381"/>
        <v>3.8248277487026077E-5</v>
      </c>
      <c r="BE234" s="13">
        <f t="shared" si="382"/>
        <v>4.2665192856749253E-5</v>
      </c>
      <c r="BF234" s="13">
        <f t="shared" si="383"/>
        <v>2.3796087054130286E-5</v>
      </c>
      <c r="BG234" s="13">
        <f t="shared" si="384"/>
        <v>8.8480206177898518E-6</v>
      </c>
      <c r="BH234" s="13">
        <f t="shared" si="385"/>
        <v>2.4674477575267785E-6</v>
      </c>
      <c r="BI234" s="13">
        <f t="shared" si="386"/>
        <v>5.5047778020614297E-7</v>
      </c>
      <c r="BJ234" s="14">
        <f t="shared" si="387"/>
        <v>0.44061428396121338</v>
      </c>
      <c r="BK234" s="14">
        <f t="shared" si="388"/>
        <v>0.31440790047525669</v>
      </c>
      <c r="BL234" s="14">
        <f t="shared" si="389"/>
        <v>0.23422950104433957</v>
      </c>
      <c r="BM234" s="14">
        <f t="shared" si="390"/>
        <v>0.28677139272632096</v>
      </c>
      <c r="BN234" s="14">
        <f t="shared" si="391"/>
        <v>0.71305287823160968</v>
      </c>
    </row>
    <row r="235" spans="1:66" x14ac:dyDescent="0.25">
      <c r="A235" t="s">
        <v>24</v>
      </c>
      <c r="B235" t="s">
        <v>182</v>
      </c>
      <c r="C235" t="s">
        <v>291</v>
      </c>
      <c r="D235" s="11">
        <v>44260</v>
      </c>
      <c r="E235" s="10">
        <f>VLOOKUP(A235,home!$A$2:$E$405,3,FALSE)</f>
        <v>1.6283185840708001</v>
      </c>
      <c r="F235" s="10">
        <f>VLOOKUP(B235,home!$B$2:$E$405,3,FALSE)</f>
        <v>0.87</v>
      </c>
      <c r="G235" s="10">
        <f>VLOOKUP(C235,away!$B$2:$E$405,4,FALSE)</f>
        <v>1.45</v>
      </c>
      <c r="H235" s="10">
        <f>VLOOKUP(A235,away!$A$2:$E$405,3,FALSE)</f>
        <v>1.4070796460177</v>
      </c>
      <c r="I235" s="10">
        <f>VLOOKUP(C235,away!$B$2:$E$405,3,FALSE)</f>
        <v>0.83</v>
      </c>
      <c r="J235" s="10">
        <f>VLOOKUP(B235,home!$B$2:$E$405,4,FALSE)</f>
        <v>1.17</v>
      </c>
      <c r="K235" s="12">
        <f t="shared" si="336"/>
        <v>2.0541238938053143</v>
      </c>
      <c r="L235" s="12">
        <f t="shared" si="337"/>
        <v>1.3664150442477883</v>
      </c>
      <c r="M235" s="13">
        <f t="shared" si="338"/>
        <v>3.2694809712900674E-2</v>
      </c>
      <c r="N235" s="13">
        <f t="shared" si="339"/>
        <v>6.7159189834687327E-2</v>
      </c>
      <c r="O235" s="13">
        <f t="shared" si="340"/>
        <v>4.4674679860526187E-2</v>
      </c>
      <c r="P235" s="13">
        <f t="shared" si="341"/>
        <v>9.1767327349609906E-2</v>
      </c>
      <c r="Q235" s="13">
        <f t="shared" si="342"/>
        <v>6.8976648264019128E-2</v>
      </c>
      <c r="R235" s="13">
        <f t="shared" si="343"/>
        <v>3.0522077329188338E-2</v>
      </c>
      <c r="S235" s="13">
        <f t="shared" si="344"/>
        <v>6.4392807626340337E-2</v>
      </c>
      <c r="T235" s="13">
        <f t="shared" si="345"/>
        <v>9.4250729889743826E-2</v>
      </c>
      <c r="U235" s="13">
        <f t="shared" si="346"/>
        <v>6.2696128330459247E-2</v>
      </c>
      <c r="V235" s="13">
        <f t="shared" si="347"/>
        <v>2.0081868611549768E-2</v>
      </c>
      <c r="W235" s="13">
        <f t="shared" si="348"/>
        <v>4.7228860437908853E-2</v>
      </c>
      <c r="X235" s="13">
        <f t="shared" si="349"/>
        <v>6.4534225425037839E-2</v>
      </c>
      <c r="Y235" s="13">
        <f t="shared" si="350"/>
        <v>4.4090268244824919E-2</v>
      </c>
      <c r="Z235" s="13">
        <f t="shared" si="351"/>
        <v>1.3901941881432435E-2</v>
      </c>
      <c r="AA235" s="13">
        <f t="shared" si="352"/>
        <v>2.8556310988943168E-2</v>
      </c>
      <c r="AB235" s="13">
        <f t="shared" si="353"/>
        <v>2.9329100360661723E-2</v>
      </c>
      <c r="AC235" s="13">
        <f t="shared" si="354"/>
        <v>3.5228439675334586E-3</v>
      </c>
      <c r="AD235" s="13">
        <f t="shared" si="355"/>
        <v>2.4253482675676268E-2</v>
      </c>
      <c r="AE235" s="13">
        <f t="shared" si="356"/>
        <v>3.3140323603447153E-2</v>
      </c>
      <c r="AF235" s="13">
        <f t="shared" si="357"/>
        <v>2.2641718371495135E-2</v>
      </c>
      <c r="AG235" s="13">
        <f t="shared" si="358"/>
        <v>1.0312661536810831E-2</v>
      </c>
      <c r="AH235" s="13">
        <f t="shared" si="359"/>
        <v>4.7489556327619201E-3</v>
      </c>
      <c r="AI235" s="13">
        <f t="shared" si="360"/>
        <v>9.7549432358775938E-3</v>
      </c>
      <c r="AJ235" s="13">
        <f t="shared" si="361"/>
        <v>1.0018930991765351E-2</v>
      </c>
      <c r="AK235" s="13">
        <f t="shared" si="362"/>
        <v>6.8600418468572613E-3</v>
      </c>
      <c r="AL235" s="13">
        <f t="shared" si="363"/>
        <v>3.9551473571376196E-4</v>
      </c>
      <c r="AM235" s="13">
        <f t="shared" si="364"/>
        <v>9.9639316544199701E-3</v>
      </c>
      <c r="AN235" s="13">
        <f t="shared" si="365"/>
        <v>1.3614866112456202E-2</v>
      </c>
      <c r="AO235" s="13">
        <f t="shared" si="366"/>
        <v>9.3017789407397779E-3</v>
      </c>
      <c r="AP235" s="13">
        <f t="shared" si="367"/>
        <v>4.2366968942980305E-3</v>
      </c>
      <c r="AQ235" s="13">
        <f t="shared" si="368"/>
        <v>1.4472715935716775E-3</v>
      </c>
      <c r="AR235" s="13">
        <f t="shared" si="369"/>
        <v>1.2978088842142319E-3</v>
      </c>
      <c r="AS235" s="13">
        <f t="shared" si="370"/>
        <v>2.6658602386572679E-3</v>
      </c>
      <c r="AT235" s="13">
        <f t="shared" si="371"/>
        <v>2.7380036068857167E-3</v>
      </c>
      <c r="AU235" s="13">
        <f t="shared" si="372"/>
        <v>1.8747328767430278E-3</v>
      </c>
      <c r="AV235" s="13">
        <f t="shared" si="373"/>
        <v>9.6273339915505657E-4</v>
      </c>
      <c r="AW235" s="13">
        <f t="shared" si="374"/>
        <v>3.0836809456366194E-5</v>
      </c>
      <c r="AX235" s="13">
        <f t="shared" si="375"/>
        <v>3.411191681264534E-3</v>
      </c>
      <c r="AY235" s="13">
        <f t="shared" si="376"/>
        <v>4.6611036320927651E-3</v>
      </c>
      <c r="AZ235" s="13">
        <f t="shared" si="377"/>
        <v>3.1845010628447816E-3</v>
      </c>
      <c r="BA235" s="13">
        <f t="shared" si="378"/>
        <v>1.4504500535647274E-3</v>
      </c>
      <c r="BB235" s="13">
        <f t="shared" si="379"/>
        <v>4.954791935302134E-4</v>
      </c>
      <c r="BC235" s="13">
        <f t="shared" si="380"/>
        <v>1.3540604483028895E-4</v>
      </c>
      <c r="BD235" s="13">
        <f t="shared" si="381"/>
        <v>2.9555759732479358E-4</v>
      </c>
      <c r="BE235" s="13">
        <f t="shared" si="382"/>
        <v>6.0711192266054814E-4</v>
      </c>
      <c r="BF235" s="13">
        <f t="shared" si="383"/>
        <v>6.235415532755581E-4</v>
      </c>
      <c r="BG235" s="13">
        <f t="shared" si="384"/>
        <v>4.2694386778793444E-4</v>
      </c>
      <c r="BH235" s="13">
        <f t="shared" si="385"/>
        <v>2.1924890003421327E-4</v>
      </c>
      <c r="BI235" s="13">
        <f t="shared" si="386"/>
        <v>9.0072880850162017E-5</v>
      </c>
      <c r="BJ235" s="14">
        <f t="shared" si="387"/>
        <v>0.52849078514726422</v>
      </c>
      <c r="BK235" s="14">
        <f t="shared" si="388"/>
        <v>0.21751627563574066</v>
      </c>
      <c r="BL235" s="14">
        <f t="shared" si="389"/>
        <v>0.23896278430462936</v>
      </c>
      <c r="BM235" s="14">
        <f t="shared" si="390"/>
        <v>0.65844678779549881</v>
      </c>
      <c r="BN235" s="14">
        <f t="shared" si="391"/>
        <v>0.33579473235093155</v>
      </c>
    </row>
    <row r="236" spans="1:66" x14ac:dyDescent="0.25">
      <c r="A236" t="s">
        <v>340</v>
      </c>
      <c r="B236" t="s">
        <v>415</v>
      </c>
      <c r="C236" t="s">
        <v>352</v>
      </c>
      <c r="D236" s="11">
        <v>44260</v>
      </c>
      <c r="E236" s="10">
        <f>VLOOKUP(A236,home!$A$2:$E$405,3,FALSE)</f>
        <v>1.3441176470588201</v>
      </c>
      <c r="F236" s="10">
        <f>VLOOKUP(B236,home!$B$2:$E$405,3,FALSE)</f>
        <v>1.0900000000000001</v>
      </c>
      <c r="G236" s="10">
        <f>VLOOKUP(C236,away!$B$2:$E$405,4,FALSE)</f>
        <v>0.88</v>
      </c>
      <c r="H236" s="10">
        <f>VLOOKUP(A236,away!$A$2:$E$405,3,FALSE)</f>
        <v>1.1264705882352899</v>
      </c>
      <c r="I236" s="10">
        <f>VLOOKUP(C236,away!$B$2:$E$405,3,FALSE)</f>
        <v>0.74</v>
      </c>
      <c r="J236" s="10">
        <f>VLOOKUP(B236,home!$B$2:$E$405,4,FALSE)</f>
        <v>0.56999999999999995</v>
      </c>
      <c r="K236" s="12">
        <f t="shared" si="336"/>
        <v>1.2892776470588203</v>
      </c>
      <c r="L236" s="12">
        <f t="shared" si="337"/>
        <v>0.47514529411764522</v>
      </c>
      <c r="M236" s="13">
        <f t="shared" si="338"/>
        <v>0.17128559983837124</v>
      </c>
      <c r="N236" s="13">
        <f t="shared" si="339"/>
        <v>0.22083469513467396</v>
      </c>
      <c r="O236" s="13">
        <f t="shared" si="340"/>
        <v>8.1385546713320212E-2</v>
      </c>
      <c r="P236" s="13">
        <f t="shared" si="341"/>
        <v>0.1049285661711452</v>
      </c>
      <c r="Q236" s="13">
        <f t="shared" si="342"/>
        <v>0.14235861806609218</v>
      </c>
      <c r="R236" s="13">
        <f t="shared" si="343"/>
        <v>1.9334979765012937E-2</v>
      </c>
      <c r="S236" s="13">
        <f t="shared" si="344"/>
        <v>1.6069657941358853E-2</v>
      </c>
      <c r="T236" s="13">
        <f t="shared" si="345"/>
        <v>6.7641027451194907E-2</v>
      </c>
      <c r="U236" s="13">
        <f t="shared" si="346"/>
        <v>2.4928157217365788E-2</v>
      </c>
      <c r="V236" s="13">
        <f t="shared" si="347"/>
        <v>1.0937977067013247E-3</v>
      </c>
      <c r="W236" s="13">
        <f t="shared" si="348"/>
        <v>6.1179928046265535E-2</v>
      </c>
      <c r="X236" s="13">
        <f t="shared" si="349"/>
        <v>2.9069354905639215E-2</v>
      </c>
      <c r="Y236" s="13">
        <f t="shared" si="350"/>
        <v>6.9060835932250771E-3</v>
      </c>
      <c r="Z236" s="13">
        <f t="shared" si="351"/>
        <v>3.062308215735264E-3</v>
      </c>
      <c r="AA236" s="13">
        <f t="shared" si="352"/>
        <v>3.9481655309520558E-3</v>
      </c>
      <c r="AB236" s="13">
        <f t="shared" si="353"/>
        <v>2.5451407829723024E-3</v>
      </c>
      <c r="AC236" s="13">
        <f t="shared" si="354"/>
        <v>4.1878383659279017E-5</v>
      </c>
      <c r="AD236" s="13">
        <f t="shared" si="355"/>
        <v>1.9719478419679297E-2</v>
      </c>
      <c r="AE236" s="13">
        <f t="shared" si="356"/>
        <v>9.3696173735650801E-3</v>
      </c>
      <c r="AF236" s="13">
        <f t="shared" si="357"/>
        <v>2.2259648013661887E-3</v>
      </c>
      <c r="AG236" s="13">
        <f t="shared" si="358"/>
        <v>3.525522334135545E-4</v>
      </c>
      <c r="AH236" s="13">
        <f t="shared" si="359"/>
        <v>3.6376033446110332E-4</v>
      </c>
      <c r="AI236" s="13">
        <f t="shared" si="360"/>
        <v>4.6898806810734088E-4</v>
      </c>
      <c r="AJ236" s="13">
        <f t="shared" si="361"/>
        <v>3.0232791647404706E-4</v>
      </c>
      <c r="AK236" s="13">
        <f t="shared" si="362"/>
        <v>1.2992820826395168E-4</v>
      </c>
      <c r="AL236" s="13">
        <f t="shared" si="363"/>
        <v>1.0261782088114258E-6</v>
      </c>
      <c r="AM236" s="13">
        <f t="shared" si="364"/>
        <v>5.0847765476302572E-3</v>
      </c>
      <c r="AN236" s="13">
        <f t="shared" si="365"/>
        <v>2.4160076482462834E-3</v>
      </c>
      <c r="AO236" s="13">
        <f t="shared" si="366"/>
        <v>5.7397733230823023E-4</v>
      </c>
      <c r="AP236" s="13">
        <f t="shared" si="367"/>
        <v>9.0907542792151831E-5</v>
      </c>
      <c r="AQ236" s="13">
        <f t="shared" si="368"/>
        <v>1.0798572789372349E-5</v>
      </c>
      <c r="AR236" s="13">
        <f t="shared" si="369"/>
        <v>3.4567802221170809E-5</v>
      </c>
      <c r="AS236" s="13">
        <f t="shared" si="370"/>
        <v>4.4567494711705773E-5</v>
      </c>
      <c r="AT236" s="13">
        <f t="shared" si="371"/>
        <v>2.8729937358607216E-5</v>
      </c>
      <c r="AU236" s="13">
        <f t="shared" si="372"/>
        <v>1.2346955345950804E-5</v>
      </c>
      <c r="AV236" s="13">
        <f t="shared" si="373"/>
        <v>3.9796633841919456E-6</v>
      </c>
      <c r="AW236" s="13">
        <f t="shared" si="374"/>
        <v>1.7461967385378832E-8</v>
      </c>
      <c r="AX236" s="13">
        <f t="shared" si="375"/>
        <v>1.0926147905247678E-3</v>
      </c>
      <c r="AY236" s="13">
        <f t="shared" si="376"/>
        <v>5.1915077600118032E-4</v>
      </c>
      <c r="AZ236" s="13">
        <f t="shared" si="377"/>
        <v>1.2333602407724225E-4</v>
      </c>
      <c r="BA236" s="13">
        <f t="shared" si="378"/>
        <v>1.953417714516075E-5</v>
      </c>
      <c r="BB236" s="13">
        <f t="shared" si="379"/>
        <v>2.3203930862458966E-6</v>
      </c>
      <c r="BC236" s="13">
        <f t="shared" si="380"/>
        <v>2.2050477108657155E-7</v>
      </c>
      <c r="BD236" s="13">
        <f t="shared" si="381"/>
        <v>2.7374547588964637E-6</v>
      </c>
      <c r="BE236" s="13">
        <f t="shared" si="382"/>
        <v>3.5293392304800034E-6</v>
      </c>
      <c r="BF236" s="13">
        <f t="shared" si="383"/>
        <v>2.2751490893728229E-6</v>
      </c>
      <c r="BG236" s="13">
        <f t="shared" si="384"/>
        <v>9.7776628821820382E-7</v>
      </c>
      <c r="BH236" s="13">
        <f t="shared" si="385"/>
        <v>3.1515305486185065E-7</v>
      </c>
      <c r="BI236" s="13">
        <f t="shared" si="386"/>
        <v>8.1263957807137148E-8</v>
      </c>
      <c r="BJ236" s="14">
        <f t="shared" si="387"/>
        <v>0.56959096433448697</v>
      </c>
      <c r="BK236" s="14">
        <f t="shared" si="388"/>
        <v>0.29393967699544582</v>
      </c>
      <c r="BL236" s="14">
        <f t="shared" si="389"/>
        <v>0.13354110251633106</v>
      </c>
      <c r="BM236" s="14">
        <f t="shared" si="390"/>
        <v>0.25948691305934957</v>
      </c>
      <c r="BN236" s="14">
        <f t="shared" si="391"/>
        <v>0.74012800568861581</v>
      </c>
    </row>
    <row r="237" spans="1:66" x14ac:dyDescent="0.25">
      <c r="A237" t="s">
        <v>342</v>
      </c>
      <c r="B237" t="s">
        <v>414</v>
      </c>
      <c r="C237" t="s">
        <v>430</v>
      </c>
      <c r="D237" s="11">
        <v>44260</v>
      </c>
      <c r="E237" s="10">
        <f>VLOOKUP(A237,home!$A$2:$E$405,3,FALSE)</f>
        <v>1.17936117936118</v>
      </c>
      <c r="F237" s="10">
        <f>VLOOKUP(B237,home!$B$2:$E$405,3,FALSE)</f>
        <v>0.8</v>
      </c>
      <c r="G237" s="10">
        <f>VLOOKUP(C237,away!$B$2:$E$405,4,FALSE)</f>
        <v>0.85</v>
      </c>
      <c r="H237" s="10">
        <f>VLOOKUP(A237,away!$A$2:$E$405,3,FALSE)</f>
        <v>0.85012285012285005</v>
      </c>
      <c r="I237" s="10">
        <f>VLOOKUP(C237,away!$B$2:$E$405,3,FALSE)</f>
        <v>0.76</v>
      </c>
      <c r="J237" s="10">
        <f>VLOOKUP(B237,home!$B$2:$E$405,4,FALSE)</f>
        <v>1.18</v>
      </c>
      <c r="K237" s="12">
        <f t="shared" si="336"/>
        <v>0.8019656019656024</v>
      </c>
      <c r="L237" s="12">
        <f t="shared" si="337"/>
        <v>0.76239017199017201</v>
      </c>
      <c r="M237" s="13">
        <f t="shared" si="338"/>
        <v>0.20922275651482933</v>
      </c>
      <c r="N237" s="13">
        <f t="shared" si="339"/>
        <v>0.16778945387331778</v>
      </c>
      <c r="O237" s="13">
        <f t="shared" si="340"/>
        <v>0.15950937332359863</v>
      </c>
      <c r="P237" s="13">
        <f t="shared" si="341"/>
        <v>0.12792103059661578</v>
      </c>
      <c r="Q237" s="13">
        <f t="shared" si="342"/>
        <v>6.7280685189497466E-2</v>
      </c>
      <c r="R237" s="13">
        <f t="shared" si="343"/>
        <v>6.0804189281111434E-2</v>
      </c>
      <c r="S237" s="13">
        <f t="shared" si="344"/>
        <v>1.9553071498391791E-2</v>
      </c>
      <c r="T237" s="13">
        <f t="shared" si="345"/>
        <v>5.1294133153237595E-2</v>
      </c>
      <c r="U237" s="13">
        <f t="shared" si="346"/>
        <v>4.8762868258856965E-2</v>
      </c>
      <c r="V237" s="13">
        <f t="shared" si="347"/>
        <v>1.3283285554744821E-3</v>
      </c>
      <c r="W237" s="13">
        <f t="shared" si="348"/>
        <v>1.7985598399551175E-2</v>
      </c>
      <c r="X237" s="13">
        <f t="shared" si="349"/>
        <v>1.3712043457179985E-2</v>
      </c>
      <c r="Y237" s="13">
        <f t="shared" si="350"/>
        <v>5.2269635848280795E-3</v>
      </c>
      <c r="Z237" s="13">
        <f t="shared" si="351"/>
        <v>1.5452172107916511E-2</v>
      </c>
      <c r="AA237" s="13">
        <f t="shared" si="352"/>
        <v>1.2392110506201356E-2</v>
      </c>
      <c r="AB237" s="13">
        <f t="shared" si="353"/>
        <v>4.9690231808650169E-3</v>
      </c>
      <c r="AC237" s="13">
        <f t="shared" si="354"/>
        <v>5.0759642682309606E-5</v>
      </c>
      <c r="AD237" s="13">
        <f t="shared" si="355"/>
        <v>3.6059578118019086E-3</v>
      </c>
      <c r="AE237" s="13">
        <f t="shared" si="356"/>
        <v>2.7491467963289616E-3</v>
      </c>
      <c r="AF237" s="13">
        <f t="shared" si="357"/>
        <v>1.0479612494397334E-3</v>
      </c>
      <c r="AG237" s="13">
        <f t="shared" si="358"/>
        <v>2.6631845239979805E-4</v>
      </c>
      <c r="AH237" s="13">
        <f t="shared" si="359"/>
        <v>2.9451460377440514E-3</v>
      </c>
      <c r="AI237" s="13">
        <f t="shared" si="360"/>
        <v>2.3619058150360171E-3</v>
      </c>
      <c r="AJ237" s="13">
        <f t="shared" si="361"/>
        <v>9.470836093707079E-4</v>
      </c>
      <c r="AK237" s="13">
        <f t="shared" si="362"/>
        <v>2.5317615896691177E-4</v>
      </c>
      <c r="AL237" s="13">
        <f t="shared" si="363"/>
        <v>1.2413995327849123E-6</v>
      </c>
      <c r="AM237" s="13">
        <f t="shared" si="364"/>
        <v>5.7837082544085698E-4</v>
      </c>
      <c r="AN237" s="13">
        <f t="shared" si="365"/>
        <v>4.4094423308195269E-4</v>
      </c>
      <c r="AO237" s="13">
        <f t="shared" si="366"/>
        <v>1.6808577484871216E-4</v>
      </c>
      <c r="AP237" s="13">
        <f t="shared" si="367"/>
        <v>4.2715647598670341E-5</v>
      </c>
      <c r="AQ237" s="13">
        <f t="shared" si="368"/>
        <v>8.1414974798554641E-6</v>
      </c>
      <c r="AR237" s="13">
        <f t="shared" si="369"/>
        <v>4.4907007885037239E-4</v>
      </c>
      <c r="AS237" s="13">
        <f t="shared" si="370"/>
        <v>3.6013875610997945E-4</v>
      </c>
      <c r="AT237" s="13">
        <f t="shared" si="371"/>
        <v>1.4440944716744141E-4</v>
      </c>
      <c r="AU237" s="13">
        <f t="shared" si="372"/>
        <v>3.8603803075719012E-5</v>
      </c>
      <c r="AV237" s="13">
        <f t="shared" si="373"/>
        <v>7.7397305429451429E-6</v>
      </c>
      <c r="AW237" s="13">
        <f t="shared" si="374"/>
        <v>2.1083470802611544E-8</v>
      </c>
      <c r="AX237" s="13">
        <f t="shared" si="375"/>
        <v>7.7305584530669831E-5</v>
      </c>
      <c r="AY237" s="13">
        <f t="shared" si="376"/>
        <v>5.8937017886138156E-5</v>
      </c>
      <c r="AZ237" s="13">
        <f t="shared" si="377"/>
        <v>2.246650160140035E-5</v>
      </c>
      <c r="BA237" s="13">
        <f t="shared" si="378"/>
        <v>5.709413339969697E-6</v>
      </c>
      <c r="BB237" s="13">
        <f t="shared" si="379"/>
        <v>1.0882001545556199E-6</v>
      </c>
      <c r="BC237" s="13">
        <f t="shared" si="380"/>
        <v>1.6592662059827822E-7</v>
      </c>
      <c r="BD237" s="13">
        <f t="shared" si="381"/>
        <v>5.7061102441729207E-5</v>
      </c>
      <c r="BE237" s="13">
        <f t="shared" si="382"/>
        <v>4.5761041368502277E-5</v>
      </c>
      <c r="BF237" s="13">
        <f t="shared" si="383"/>
        <v>1.8349390543831873E-5</v>
      </c>
      <c r="BG237" s="13">
        <f t="shared" si="384"/>
        <v>4.905193344395354E-6</v>
      </c>
      <c r="BH237" s="13">
        <f t="shared" si="385"/>
        <v>9.8344908329892178E-7</v>
      </c>
      <c r="BI237" s="13">
        <f t="shared" si="386"/>
        <v>1.5773846721806795E-7</v>
      </c>
      <c r="BJ237" s="14">
        <f t="shared" si="387"/>
        <v>0.33236219259016592</v>
      </c>
      <c r="BK237" s="14">
        <f t="shared" si="388"/>
        <v>0.3581361252254126</v>
      </c>
      <c r="BL237" s="14">
        <f t="shared" si="389"/>
        <v>0.29407205590274654</v>
      </c>
      <c r="BM237" s="14">
        <f t="shared" si="390"/>
        <v>0.20743614111285569</v>
      </c>
      <c r="BN237" s="14">
        <f t="shared" si="391"/>
        <v>0.79252748877897039</v>
      </c>
    </row>
    <row r="238" spans="1:66" x14ac:dyDescent="0.25">
      <c r="A238" t="s">
        <v>342</v>
      </c>
      <c r="B238" t="s">
        <v>343</v>
      </c>
      <c r="C238" t="s">
        <v>346</v>
      </c>
      <c r="D238" s="11">
        <v>44260</v>
      </c>
      <c r="E238" s="10">
        <f>VLOOKUP(A238,home!$A$2:$E$405,3,FALSE)</f>
        <v>1.17936117936118</v>
      </c>
      <c r="F238" s="10">
        <f>VLOOKUP(B238,home!$B$2:$E$405,3,FALSE)</f>
        <v>0.62</v>
      </c>
      <c r="G238" s="10">
        <f>VLOOKUP(C238,away!$B$2:$E$405,4,FALSE)</f>
        <v>0.71</v>
      </c>
      <c r="H238" s="10">
        <f>VLOOKUP(A238,away!$A$2:$E$405,3,FALSE)</f>
        <v>0.85012285012285005</v>
      </c>
      <c r="I238" s="10">
        <f>VLOOKUP(C238,away!$B$2:$E$405,3,FALSE)</f>
        <v>0.54</v>
      </c>
      <c r="J238" s="10">
        <f>VLOOKUP(B238,home!$B$2:$E$405,4,FALSE)</f>
        <v>1.24</v>
      </c>
      <c r="K238" s="12">
        <f t="shared" si="336"/>
        <v>0.51915479115479135</v>
      </c>
      <c r="L238" s="12">
        <f t="shared" si="337"/>
        <v>0.56924226044226045</v>
      </c>
      <c r="M238" s="13">
        <f t="shared" si="338"/>
        <v>0.33675586357390896</v>
      </c>
      <c r="N238" s="13">
        <f t="shared" si="339"/>
        <v>0.17482842002386409</v>
      </c>
      <c r="O238" s="13">
        <f t="shared" si="340"/>
        <v>0.19169566899799736</v>
      </c>
      <c r="P238" s="13">
        <f t="shared" si="341"/>
        <v>9.9519725003933329E-2</v>
      </c>
      <c r="Q238" s="13">
        <f t="shared" si="342"/>
        <v>4.5381505942705652E-2</v>
      </c>
      <c r="R238" s="13">
        <f t="shared" si="343"/>
        <v>5.4560637968705687E-2</v>
      </c>
      <c r="S238" s="13">
        <f t="shared" si="344"/>
        <v>7.3526378722465896E-3</v>
      </c>
      <c r="T238" s="13">
        <f t="shared" si="345"/>
        <v>2.5833071025099637E-2</v>
      </c>
      <c r="U238" s="13">
        <f t="shared" si="346"/>
        <v>2.8325416609915579E-2</v>
      </c>
      <c r="V238" s="13">
        <f t="shared" si="347"/>
        <v>2.4143190900434035E-4</v>
      </c>
      <c r="W238" s="13">
        <f t="shared" si="348"/>
        <v>7.853342079991759E-3</v>
      </c>
      <c r="X238" s="13">
        <f t="shared" si="349"/>
        <v>4.4704541976408312E-3</v>
      </c>
      <c r="Y238" s="13">
        <f t="shared" si="350"/>
        <v>1.2723857263343293E-3</v>
      </c>
      <c r="Z238" s="13">
        <f t="shared" si="351"/>
        <v>1.0352740296159284E-2</v>
      </c>
      <c r="AA238" s="13">
        <f t="shared" si="352"/>
        <v>5.3746747263323652E-3</v>
      </c>
      <c r="AB238" s="13">
        <f t="shared" si="353"/>
        <v>1.3951440675370071E-3</v>
      </c>
      <c r="AC238" s="13">
        <f t="shared" si="354"/>
        <v>4.4593204956202028E-6</v>
      </c>
      <c r="AD238" s="13">
        <f t="shared" si="355"/>
        <v>1.0192750418513139E-3</v>
      </c>
      <c r="AE238" s="13">
        <f t="shared" si="356"/>
        <v>5.8021442883582147E-4</v>
      </c>
      <c r="AF238" s="13">
        <f t="shared" si="357"/>
        <v>1.6514128650585905E-4</v>
      </c>
      <c r="AG238" s="13">
        <f t="shared" si="358"/>
        <v>3.1335133074312722E-5</v>
      </c>
      <c r="AH238" s="13">
        <f t="shared" si="359"/>
        <v>1.4733043219893468E-3</v>
      </c>
      <c r="AI238" s="13">
        <f t="shared" si="360"/>
        <v>7.6487299758983072E-4</v>
      </c>
      <c r="AJ238" s="13">
        <f t="shared" si="361"/>
        <v>1.985437406618439E-4</v>
      </c>
      <c r="AK238" s="13">
        <f t="shared" si="362"/>
        <v>3.4358311406130204E-5</v>
      </c>
      <c r="AL238" s="13">
        <f t="shared" si="363"/>
        <v>5.2713600258500204E-8</v>
      </c>
      <c r="AM238" s="13">
        <f t="shared" si="364"/>
        <v>1.0583230429632208E-4</v>
      </c>
      <c r="AN238" s="13">
        <f t="shared" si="365"/>
        <v>6.0244220125451525E-5</v>
      </c>
      <c r="AO238" s="13">
        <f t="shared" si="366"/>
        <v>1.714677802139657E-5</v>
      </c>
      <c r="AP238" s="13">
        <f t="shared" si="367"/>
        <v>3.2535568934004851E-6</v>
      </c>
      <c r="AQ238" s="13">
        <f t="shared" si="368"/>
        <v>4.6301552011919768E-7</v>
      </c>
      <c r="AR238" s="13">
        <f t="shared" si="369"/>
        <v>1.6773341651371354E-4</v>
      </c>
      <c r="AS238" s="13">
        <f t="shared" si="370"/>
        <v>8.7079606819856582E-5</v>
      </c>
      <c r="AT238" s="13">
        <f t="shared" si="371"/>
        <v>2.260389754620199E-5</v>
      </c>
      <c r="AU238" s="13">
        <f t="shared" si="372"/>
        <v>3.9116405699609318E-6</v>
      </c>
      <c r="AV238" s="13">
        <f t="shared" si="373"/>
        <v>5.0768673579266908E-7</v>
      </c>
      <c r="AW238" s="13">
        <f t="shared" si="374"/>
        <v>4.3272718451632184E-10</v>
      </c>
      <c r="AX238" s="13">
        <f t="shared" si="375"/>
        <v>9.1572246390645645E-6</v>
      </c>
      <c r="AY238" s="13">
        <f t="shared" si="376"/>
        <v>5.2126792529186748E-6</v>
      </c>
      <c r="AZ238" s="13">
        <f t="shared" si="377"/>
        <v>1.4836386604459498E-6</v>
      </c>
      <c r="BA238" s="13">
        <f t="shared" si="378"/>
        <v>2.8151660825059329E-7</v>
      </c>
      <c r="BB238" s="13">
        <f t="shared" si="379"/>
        <v>4.0062787608151506E-8</v>
      </c>
      <c r="BC238" s="13">
        <f t="shared" si="380"/>
        <v>4.5610863555364692E-9</v>
      </c>
      <c r="BD238" s="13">
        <f t="shared" si="381"/>
        <v>1.5913491527994913E-5</v>
      </c>
      <c r="BE238" s="13">
        <f t="shared" si="382"/>
        <v>8.2615653707597396E-6</v>
      </c>
      <c r="BF238" s="13">
        <f t="shared" si="383"/>
        <v>2.1445156223342143E-6</v>
      </c>
      <c r="BG238" s="13">
        <f t="shared" si="384"/>
        <v>3.7111185334703548E-7</v>
      </c>
      <c r="BH238" s="13">
        <f t="shared" si="385"/>
        <v>4.8166124179861936E-8</v>
      </c>
      <c r="BI238" s="13">
        <f t="shared" si="386"/>
        <v>5.0011348278663967E-9</v>
      </c>
      <c r="BJ238" s="14">
        <f t="shared" si="387"/>
        <v>0.26163826444379484</v>
      </c>
      <c r="BK238" s="14">
        <f t="shared" si="388"/>
        <v>0.44387938307244207</v>
      </c>
      <c r="BL238" s="14">
        <f t="shared" si="389"/>
        <v>0.28413120184195423</v>
      </c>
      <c r="BM238" s="14">
        <f t="shared" si="390"/>
        <v>9.7254555896709519E-2</v>
      </c>
      <c r="BN238" s="14">
        <f t="shared" si="391"/>
        <v>0.90274182151111515</v>
      </c>
    </row>
    <row r="239" spans="1:66" x14ac:dyDescent="0.25">
      <c r="A239" t="s">
        <v>40</v>
      </c>
      <c r="B239" t="s">
        <v>234</v>
      </c>
      <c r="C239" t="s">
        <v>333</v>
      </c>
      <c r="D239" s="11">
        <v>44260</v>
      </c>
      <c r="E239" s="10">
        <f>VLOOKUP(A239,home!$A$2:$E$405,3,FALSE)</f>
        <v>1.50512820512821</v>
      </c>
      <c r="F239" s="10">
        <f>VLOOKUP(B239,home!$B$2:$E$405,3,FALSE)</f>
        <v>0.91</v>
      </c>
      <c r="G239" s="10">
        <f>VLOOKUP(C239,away!$B$2:$E$405,4,FALSE)</f>
        <v>1.29</v>
      </c>
      <c r="H239" s="10">
        <f>VLOOKUP(A239,away!$A$2:$E$405,3,FALSE)</f>
        <v>1.1769230769230801</v>
      </c>
      <c r="I239" s="10">
        <f>VLOOKUP(C239,away!$B$2:$E$405,3,FALSE)</f>
        <v>0.66</v>
      </c>
      <c r="J239" s="10">
        <f>VLOOKUP(B239,home!$B$2:$E$405,4,FALSE)</f>
        <v>1.25</v>
      </c>
      <c r="K239" s="12">
        <f t="shared" si="336"/>
        <v>1.7668700000000059</v>
      </c>
      <c r="L239" s="12">
        <f t="shared" si="337"/>
        <v>0.9709615384615411</v>
      </c>
      <c r="M239" s="13">
        <f t="shared" si="338"/>
        <v>6.4710517128887382E-2</v>
      </c>
      <c r="N239" s="13">
        <f t="shared" si="339"/>
        <v>0.11433507139951765</v>
      </c>
      <c r="O239" s="13">
        <f t="shared" si="340"/>
        <v>6.2831423266106412E-2</v>
      </c>
      <c r="P239" s="13">
        <f t="shared" si="341"/>
        <v>0.11101495682618581</v>
      </c>
      <c r="Q239" s="13">
        <f t="shared" si="342"/>
        <v>0.10100760380183323</v>
      </c>
      <c r="R239" s="13">
        <f t="shared" si="343"/>
        <v>3.0503447699093467E-2</v>
      </c>
      <c r="S239" s="13">
        <f t="shared" si="344"/>
        <v>4.7613282917260927E-2</v>
      </c>
      <c r="T239" s="13">
        <f t="shared" si="345"/>
        <v>9.8074498383741812E-2</v>
      </c>
      <c r="U239" s="13">
        <f t="shared" si="346"/>
        <v>5.3895626636097455E-2</v>
      </c>
      <c r="V239" s="13">
        <f t="shared" si="347"/>
        <v>9.0759530666307611E-3</v>
      </c>
      <c r="W239" s="13">
        <f t="shared" si="348"/>
        <v>5.9489101643115209E-2</v>
      </c>
      <c r="X239" s="13">
        <f t="shared" si="349"/>
        <v>5.7761629653094143E-2</v>
      </c>
      <c r="Y239" s="13">
        <f t="shared" si="350"/>
        <v>2.8042160396007022E-2</v>
      </c>
      <c r="Z239" s="13">
        <f t="shared" si="351"/>
        <v>9.8725581687643185E-3</v>
      </c>
      <c r="AA239" s="13">
        <f t="shared" si="352"/>
        <v>1.7443526851644669E-2</v>
      </c>
      <c r="AB239" s="13">
        <f t="shared" si="353"/>
        <v>1.5410222144182764E-2</v>
      </c>
      <c r="AC239" s="13">
        <f t="shared" si="354"/>
        <v>9.7314797361462777E-4</v>
      </c>
      <c r="AD239" s="13">
        <f t="shared" si="355"/>
        <v>2.6277377255042839E-2</v>
      </c>
      <c r="AE239" s="13">
        <f t="shared" si="356"/>
        <v>2.5514322646290704E-2</v>
      </c>
      <c r="AF239" s="13">
        <f t="shared" si="357"/>
        <v>1.2386712984723278E-2</v>
      </c>
      <c r="AG239" s="13">
        <f t="shared" si="358"/>
        <v>4.0090072987094879E-3</v>
      </c>
      <c r="AH239" s="13">
        <f t="shared" si="359"/>
        <v>2.3964685670236139E-3</v>
      </c>
      <c r="AI239" s="13">
        <f t="shared" si="360"/>
        <v>4.2342484170170272E-3</v>
      </c>
      <c r="AJ239" s="13">
        <f t="shared" si="361"/>
        <v>3.7406832502874508E-3</v>
      </c>
      <c r="AK239" s="13">
        <f t="shared" si="362"/>
        <v>2.203100338145136E-3</v>
      </c>
      <c r="AL239" s="13">
        <f t="shared" si="363"/>
        <v>6.6779859021148639E-5</v>
      </c>
      <c r="AM239" s="13">
        <f t="shared" si="364"/>
        <v>9.2857419101235374E-3</v>
      </c>
      <c r="AN239" s="13">
        <f t="shared" si="365"/>
        <v>9.0160982508103588E-3</v>
      </c>
      <c r="AO239" s="13">
        <f t="shared" si="366"/>
        <v>4.3771423142636174E-3</v>
      </c>
      <c r="AP239" s="13">
        <f t="shared" si="367"/>
        <v>1.4166789451741709E-3</v>
      </c>
      <c r="AQ239" s="13">
        <f t="shared" si="368"/>
        <v>3.4388519202809654E-4</v>
      </c>
      <c r="AR239" s="13">
        <f t="shared" si="369"/>
        <v>4.6537576134239475E-4</v>
      </c>
      <c r="AS239" s="13">
        <f t="shared" si="370"/>
        <v>8.2225847144303985E-4</v>
      </c>
      <c r="AT239" s="13">
        <f t="shared" si="371"/>
        <v>7.2641191271928442E-4</v>
      </c>
      <c r="AU239" s="13">
        <f t="shared" si="372"/>
        <v>4.2782513874210868E-4</v>
      </c>
      <c r="AV239" s="13">
        <f t="shared" si="373"/>
        <v>1.8897785072231809E-4</v>
      </c>
      <c r="AW239" s="13">
        <f t="shared" si="374"/>
        <v>3.1823623006913138E-6</v>
      </c>
      <c r="AX239" s="13">
        <f t="shared" si="375"/>
        <v>2.7344498014566713E-3</v>
      </c>
      <c r="AY239" s="13">
        <f t="shared" si="376"/>
        <v>2.6550455860682256E-3</v>
      </c>
      <c r="AZ239" s="13">
        <f t="shared" si="377"/>
        <v>1.2889735734671638E-3</v>
      </c>
      <c r="BA239" s="13">
        <f t="shared" si="378"/>
        <v>4.1718125464331596E-4</v>
      </c>
      <c r="BB239" s="13">
        <f t="shared" si="379"/>
        <v>1.0126673820644748E-4</v>
      </c>
      <c r="BC239" s="13">
        <f t="shared" si="380"/>
        <v>1.966522158478288E-5</v>
      </c>
      <c r="BD239" s="13">
        <f t="shared" si="381"/>
        <v>7.5310327532620392E-5</v>
      </c>
      <c r="BE239" s="13">
        <f t="shared" si="382"/>
        <v>1.3306355840756145E-4</v>
      </c>
      <c r="BF239" s="13">
        <f t="shared" si="383"/>
        <v>1.1755300472178446E-4</v>
      </c>
      <c r="BG239" s="13">
        <f t="shared" si="384"/>
        <v>6.9233625817593323E-5</v>
      </c>
      <c r="BH239" s="13">
        <f t="shared" si="385"/>
        <v>3.0581704112082893E-5</v>
      </c>
      <c r="BI239" s="13">
        <f t="shared" si="386"/>
        <v>1.0806779108903213E-5</v>
      </c>
      <c r="BJ239" s="14">
        <f t="shared" si="387"/>
        <v>0.5585536142499018</v>
      </c>
      <c r="BK239" s="14">
        <f t="shared" si="388"/>
        <v>0.23610968335766888</v>
      </c>
      <c r="BL239" s="14">
        <f t="shared" si="389"/>
        <v>0.1957261453042676</v>
      </c>
      <c r="BM239" s="14">
        <f t="shared" si="390"/>
        <v>0.51320711773521122</v>
      </c>
      <c r="BN239" s="14">
        <f t="shared" si="391"/>
        <v>0.48440302012162395</v>
      </c>
    </row>
    <row r="240" spans="1:66" x14ac:dyDescent="0.25">
      <c r="A240" t="s">
        <v>40</v>
      </c>
      <c r="B240" t="s">
        <v>334</v>
      </c>
      <c r="C240" t="s">
        <v>339</v>
      </c>
      <c r="D240" s="11">
        <v>44260</v>
      </c>
      <c r="E240" s="10">
        <f>VLOOKUP(A240,home!$A$2:$E$405,3,FALSE)</f>
        <v>1.50512820512821</v>
      </c>
      <c r="F240" s="10">
        <f>VLOOKUP(B240,home!$B$2:$E$405,3,FALSE)</f>
        <v>0.8</v>
      </c>
      <c r="G240" s="10">
        <f>VLOOKUP(C240,away!$B$2:$E$405,4,FALSE)</f>
        <v>0.84</v>
      </c>
      <c r="H240" s="10">
        <f>VLOOKUP(A240,away!$A$2:$E$405,3,FALSE)</f>
        <v>1.1769230769230801</v>
      </c>
      <c r="I240" s="10">
        <f>VLOOKUP(C240,away!$B$2:$E$405,3,FALSE)</f>
        <v>0.52</v>
      </c>
      <c r="J240" s="10">
        <f>VLOOKUP(B240,home!$B$2:$E$405,4,FALSE)</f>
        <v>1.07</v>
      </c>
      <c r="K240" s="12">
        <f t="shared" si="336"/>
        <v>1.011446153846157</v>
      </c>
      <c r="L240" s="12">
        <f t="shared" si="337"/>
        <v>0.65484000000000175</v>
      </c>
      <c r="M240" s="13">
        <f t="shared" si="338"/>
        <v>0.1889474861013071</v>
      </c>
      <c r="N240" s="13">
        <f t="shared" si="339"/>
        <v>0.1911102080960673</v>
      </c>
      <c r="O240" s="13">
        <f t="shared" si="340"/>
        <v>0.12373037179858026</v>
      </c>
      <c r="P240" s="13">
        <f t="shared" si="341"/>
        <v>0.12514660866962904</v>
      </c>
      <c r="Q240" s="13">
        <f t="shared" si="342"/>
        <v>9.6648842469752957E-2</v>
      </c>
      <c r="R240" s="13">
        <f t="shared" si="343"/>
        <v>4.0511798334291256E-2</v>
      </c>
      <c r="S240" s="13">
        <f t="shared" si="344"/>
        <v>2.0722257258707341E-2</v>
      </c>
      <c r="T240" s="13">
        <f t="shared" si="345"/>
        <v>6.3289528002893183E-2</v>
      </c>
      <c r="U240" s="13">
        <f t="shared" si="346"/>
        <v>4.0975502610610039E-2</v>
      </c>
      <c r="V240" s="13">
        <f t="shared" si="347"/>
        <v>1.525009393066306E-3</v>
      </c>
      <c r="W240" s="13">
        <f t="shared" si="348"/>
        <v>3.2585033329904915E-2</v>
      </c>
      <c r="X240" s="13">
        <f t="shared" si="349"/>
        <v>2.1337983225754989E-2</v>
      </c>
      <c r="Y240" s="13">
        <f t="shared" si="350"/>
        <v>6.9864824677767171E-3</v>
      </c>
      <c r="Z240" s="13">
        <f t="shared" si="351"/>
        <v>8.8429153404091191E-3</v>
      </c>
      <c r="AA240" s="13">
        <f t="shared" si="352"/>
        <v>8.9441327098439844E-3</v>
      </c>
      <c r="AB240" s="13">
        <f t="shared" si="353"/>
        <v>4.5232543144306508E-3</v>
      </c>
      <c r="AC240" s="13">
        <f t="shared" si="354"/>
        <v>6.3129231588866694E-5</v>
      </c>
      <c r="AD240" s="13">
        <f t="shared" si="355"/>
        <v>8.2395016586202883E-3</v>
      </c>
      <c r="AE240" s="13">
        <f t="shared" si="356"/>
        <v>5.3955552661309235E-3</v>
      </c>
      <c r="AF240" s="13">
        <f t="shared" si="357"/>
        <v>1.7666127052365917E-3</v>
      </c>
      <c r="AG240" s="13">
        <f t="shared" si="358"/>
        <v>3.8561622129904428E-4</v>
      </c>
      <c r="AH240" s="13">
        <f t="shared" si="359"/>
        <v>1.4476736703783804E-3</v>
      </c>
      <c r="AI240" s="13">
        <f t="shared" si="360"/>
        <v>1.4642439659285622E-3</v>
      </c>
      <c r="AJ240" s="13">
        <f t="shared" si="361"/>
        <v>7.4050196381544365E-4</v>
      </c>
      <c r="AK240" s="13">
        <f t="shared" si="362"/>
        <v>2.4965928773888556E-4</v>
      </c>
      <c r="AL240" s="13">
        <f t="shared" si="363"/>
        <v>1.6725089926902468E-6</v>
      </c>
      <c r="AM240" s="13">
        <f t="shared" si="364"/>
        <v>1.666762452444105E-3</v>
      </c>
      <c r="AN240" s="13">
        <f t="shared" si="365"/>
        <v>1.0914627243585006E-3</v>
      </c>
      <c r="AO240" s="13">
        <f t="shared" si="366"/>
        <v>3.5736672520946119E-4</v>
      </c>
      <c r="AP240" s="13">
        <f t="shared" si="367"/>
        <v>7.80060087787214E-5</v>
      </c>
      <c r="AQ240" s="13">
        <f t="shared" si="368"/>
        <v>1.277036369716451E-5</v>
      </c>
      <c r="AR240" s="13">
        <f t="shared" si="369"/>
        <v>1.895989252621163E-4</v>
      </c>
      <c r="AS240" s="13">
        <f t="shared" si="370"/>
        <v>1.9176910372973251E-4</v>
      </c>
      <c r="AT240" s="13">
        <f t="shared" si="371"/>
        <v>9.6982061196981321E-5</v>
      </c>
      <c r="AU240" s="13">
        <f t="shared" si="372"/>
        <v>3.269737759658646E-5</v>
      </c>
      <c r="AV240" s="13">
        <f t="shared" si="373"/>
        <v>8.2679092027307177E-6</v>
      </c>
      <c r="AW240" s="13">
        <f t="shared" si="374"/>
        <v>3.0771164212440579E-8</v>
      </c>
      <c r="AX240" s="13">
        <f t="shared" si="375"/>
        <v>2.8097341198329628E-4</v>
      </c>
      <c r="AY240" s="13">
        <f t="shared" si="376"/>
        <v>1.839926291031422E-4</v>
      </c>
      <c r="AZ240" s="13">
        <f t="shared" si="377"/>
        <v>6.0242866620950976E-5</v>
      </c>
      <c r="BA240" s="13">
        <f t="shared" si="378"/>
        <v>1.3149812926021214E-5</v>
      </c>
      <c r="BB240" s="13">
        <f t="shared" si="379"/>
        <v>2.152755874118938E-6</v>
      </c>
      <c r="BC240" s="13">
        <f t="shared" si="380"/>
        <v>2.8194213132160994E-7</v>
      </c>
      <c r="BD240" s="13">
        <f t="shared" si="381"/>
        <v>2.0692826703107417E-5</v>
      </c>
      <c r="BE240" s="13">
        <f t="shared" si="382"/>
        <v>2.0929679981063053E-5</v>
      </c>
      <c r="BF240" s="13">
        <f t="shared" si="383"/>
        <v>1.0584622159038564E-5</v>
      </c>
      <c r="BG240" s="13">
        <f t="shared" si="384"/>
        <v>3.5685917908914544E-6</v>
      </c>
      <c r="BH240" s="13">
        <f t="shared" si="385"/>
        <v>9.0235961038603246E-7</v>
      </c>
      <c r="BI240" s="13">
        <f t="shared" si="386"/>
        <v>1.8253763146221394E-7</v>
      </c>
      <c r="BJ240" s="14">
        <f t="shared" si="387"/>
        <v>0.43149252513656372</v>
      </c>
      <c r="BK240" s="14">
        <f t="shared" si="388"/>
        <v>0.33659015579239449</v>
      </c>
      <c r="BL240" s="14">
        <f t="shared" si="389"/>
        <v>0.22316331465048156</v>
      </c>
      <c r="BM240" s="14">
        <f t="shared" si="390"/>
        <v>0.23380963359228199</v>
      </c>
      <c r="BN240" s="14">
        <f t="shared" si="391"/>
        <v>0.76609531546962784</v>
      </c>
    </row>
    <row r="241" spans="1:66" x14ac:dyDescent="0.25">
      <c r="A241" t="s">
        <v>40</v>
      </c>
      <c r="B241" t="s">
        <v>318</v>
      </c>
      <c r="C241" t="s">
        <v>237</v>
      </c>
      <c r="D241" s="11">
        <v>44260</v>
      </c>
      <c r="E241" s="10">
        <f>VLOOKUP(A241,home!$A$2:$E$405,3,FALSE)</f>
        <v>1.50512820512821</v>
      </c>
      <c r="F241" s="10">
        <f>VLOOKUP(B241,home!$B$2:$E$405,3,FALSE)</f>
        <v>0.87</v>
      </c>
      <c r="G241" s="10">
        <f>VLOOKUP(C241,away!$B$2:$E$405,4,FALSE)</f>
        <v>0.94</v>
      </c>
      <c r="H241" s="10">
        <f>VLOOKUP(A241,away!$A$2:$E$405,3,FALSE)</f>
        <v>1.1769230769230801</v>
      </c>
      <c r="I241" s="10">
        <f>VLOOKUP(C241,away!$B$2:$E$405,3,FALSE)</f>
        <v>0.52</v>
      </c>
      <c r="J241" s="10">
        <f>VLOOKUP(B241,home!$B$2:$E$405,4,FALSE)</f>
        <v>0.94</v>
      </c>
      <c r="K241" s="12">
        <f t="shared" si="336"/>
        <v>1.2308938461538501</v>
      </c>
      <c r="L241" s="12">
        <f t="shared" si="337"/>
        <v>0.57528000000000157</v>
      </c>
      <c r="M241" s="13">
        <f t="shared" si="338"/>
        <v>0.16428150214046286</v>
      </c>
      <c r="N241" s="13">
        <f t="shared" si="339"/>
        <v>0.20221309002160634</v>
      </c>
      <c r="O241" s="13">
        <f t="shared" si="340"/>
        <v>9.4507862551365729E-2</v>
      </c>
      <c r="P241" s="13">
        <f t="shared" si="341"/>
        <v>0.11632914642763</v>
      </c>
      <c r="Q241" s="13">
        <f t="shared" si="342"/>
        <v>0.12445142405967489</v>
      </c>
      <c r="R241" s="13">
        <f t="shared" si="343"/>
        <v>2.7184241584274911E-2</v>
      </c>
      <c r="S241" s="13">
        <f t="shared" si="344"/>
        <v>2.0593417597634549E-2</v>
      </c>
      <c r="T241" s="13">
        <f t="shared" si="345"/>
        <v>7.1594415233049963E-2</v>
      </c>
      <c r="U241" s="13">
        <f t="shared" si="346"/>
        <v>3.3460915678443587E-2</v>
      </c>
      <c r="V241" s="13">
        <f t="shared" si="347"/>
        <v>1.6202640386217327E-3</v>
      </c>
      <c r="W241" s="13">
        <f t="shared" si="348"/>
        <v>5.1062164006712325E-2</v>
      </c>
      <c r="X241" s="13">
        <f t="shared" si="349"/>
        <v>2.9375041709781544E-2</v>
      </c>
      <c r="Y241" s="13">
        <f t="shared" si="350"/>
        <v>8.4494369974015861E-3</v>
      </c>
      <c r="Z241" s="13">
        <f t="shared" si="351"/>
        <v>5.2128501662005713E-3</v>
      </c>
      <c r="AA241" s="13">
        <f t="shared" si="352"/>
        <v>6.4164651904983598E-3</v>
      </c>
      <c r="AB241" s="13">
        <f t="shared" si="353"/>
        <v>3.948993758522412E-3</v>
      </c>
      <c r="AC241" s="13">
        <f t="shared" si="354"/>
        <v>7.1707682447676966E-5</v>
      </c>
      <c r="AD241" s="13">
        <f t="shared" si="355"/>
        <v>1.5713025861790218E-2</v>
      </c>
      <c r="AE241" s="13">
        <f t="shared" si="356"/>
        <v>9.0393895177706997E-3</v>
      </c>
      <c r="AF241" s="13">
        <f t="shared" si="357"/>
        <v>2.6000900008915713E-3</v>
      </c>
      <c r="AG241" s="13">
        <f t="shared" si="358"/>
        <v>4.9859325857096908E-4</v>
      </c>
      <c r="AH241" s="13">
        <f t="shared" si="359"/>
        <v>7.4971211090296816E-4</v>
      </c>
      <c r="AI241" s="13">
        <f t="shared" si="360"/>
        <v>9.2281602369747651E-4</v>
      </c>
      <c r="AJ241" s="13">
        <f t="shared" si="361"/>
        <v>5.6794428235069482E-4</v>
      </c>
      <c r="AK241" s="13">
        <f t="shared" si="362"/>
        <v>2.3302637403457821E-4</v>
      </c>
      <c r="AL241" s="13">
        <f t="shared" si="363"/>
        <v>2.0310730989809281E-6</v>
      </c>
      <c r="AM241" s="13">
        <f t="shared" si="364"/>
        <v>3.8682133675467692E-3</v>
      </c>
      <c r="AN241" s="13">
        <f t="shared" si="365"/>
        <v>2.2253057860823111E-3</v>
      </c>
      <c r="AO241" s="13">
        <f t="shared" si="366"/>
        <v>6.4008695630871776E-4</v>
      </c>
      <c r="AP241" s="13">
        <f t="shared" si="367"/>
        <v>1.2274307474176006E-4</v>
      </c>
      <c r="AQ241" s="13">
        <f t="shared" si="368"/>
        <v>1.7652909009359978E-5</v>
      </c>
      <c r="AR241" s="13">
        <f t="shared" si="369"/>
        <v>8.6258876632052173E-5</v>
      </c>
      <c r="AS241" s="13">
        <f t="shared" si="370"/>
        <v>1.0617552042253718E-4</v>
      </c>
      <c r="AT241" s="13">
        <f t="shared" si="371"/>
        <v>6.5345397350141741E-5</v>
      </c>
      <c r="AU241" s="13">
        <f t="shared" si="372"/>
        <v>2.6811082490922511E-5</v>
      </c>
      <c r="AV241" s="13">
        <f t="shared" si="373"/>
        <v>8.2503991116999462E-6</v>
      </c>
      <c r="AW241" s="13">
        <f t="shared" si="374"/>
        <v>3.9950565350415626E-8</v>
      </c>
      <c r="AX241" s="13">
        <f t="shared" si="375"/>
        <v>7.9356000495389603E-4</v>
      </c>
      <c r="AY241" s="13">
        <f t="shared" si="376"/>
        <v>4.5651919964987851E-4</v>
      </c>
      <c r="AZ241" s="13">
        <f t="shared" si="377"/>
        <v>1.313131825872914E-4</v>
      </c>
      <c r="BA241" s="13">
        <f t="shared" si="378"/>
        <v>2.5180615892939072E-5</v>
      </c>
      <c r="BB241" s="13">
        <f t="shared" si="379"/>
        <v>3.6214761777225071E-6</v>
      </c>
      <c r="BC241" s="13">
        <f t="shared" si="380"/>
        <v>4.1667256310404203E-7</v>
      </c>
      <c r="BD241" s="13">
        <f t="shared" si="381"/>
        <v>8.2705010914811788E-6</v>
      </c>
      <c r="BE241" s="13">
        <f t="shared" si="382"/>
        <v>1.0180108898112886E-5</v>
      </c>
      <c r="BF241" s="13">
        <f t="shared" si="383"/>
        <v>6.2653166979316023E-6</v>
      </c>
      <c r="BG241" s="13">
        <f t="shared" si="384"/>
        <v>2.5706465892296555E-6</v>
      </c>
      <c r="BH241" s="13">
        <f t="shared" si="385"/>
        <v>7.9104826682979243E-7</v>
      </c>
      <c r="BI241" s="13">
        <f t="shared" si="386"/>
        <v>1.9473928873029174E-7</v>
      </c>
      <c r="BJ241" s="14">
        <f t="shared" si="387"/>
        <v>0.52328128391276374</v>
      </c>
      <c r="BK241" s="14">
        <f t="shared" si="388"/>
        <v>0.30335458815954575</v>
      </c>
      <c r="BL241" s="14">
        <f t="shared" si="389"/>
        <v>0.16831309119093035</v>
      </c>
      <c r="BM241" s="14">
        <f t="shared" si="390"/>
        <v>0.27073806739534129</v>
      </c>
      <c r="BN241" s="14">
        <f t="shared" si="391"/>
        <v>0.72896726678501478</v>
      </c>
    </row>
    <row r="242" spans="1:66" x14ac:dyDescent="0.25">
      <c r="A242" t="s">
        <v>40</v>
      </c>
      <c r="B242" t="s">
        <v>332</v>
      </c>
      <c r="C242" t="s">
        <v>335</v>
      </c>
      <c r="D242" s="11">
        <v>44260</v>
      </c>
      <c r="E242" s="10">
        <f>VLOOKUP(A242,home!$A$2:$E$405,3,FALSE)</f>
        <v>1.50512820512821</v>
      </c>
      <c r="F242" s="10">
        <f>VLOOKUP(B242,home!$B$2:$E$405,3,FALSE)</f>
        <v>1.1499999999999999</v>
      </c>
      <c r="G242" s="10">
        <f>VLOOKUP(C242,away!$B$2:$E$405,4,FALSE)</f>
        <v>1.26</v>
      </c>
      <c r="H242" s="10">
        <f>VLOOKUP(A242,away!$A$2:$E$405,3,FALSE)</f>
        <v>1.1769230769230801</v>
      </c>
      <c r="I242" s="10">
        <f>VLOOKUP(C242,away!$B$2:$E$405,3,FALSE)</f>
        <v>0.8</v>
      </c>
      <c r="J242" s="10">
        <f>VLOOKUP(B242,home!$B$2:$E$405,4,FALSE)</f>
        <v>1.03</v>
      </c>
      <c r="K242" s="12">
        <f t="shared" si="336"/>
        <v>2.180930769230776</v>
      </c>
      <c r="L242" s="12">
        <f t="shared" si="337"/>
        <v>0.96978461538461802</v>
      </c>
      <c r="M242" s="13">
        <f t="shared" si="338"/>
        <v>4.2821482077455029E-2</v>
      </c>
      <c r="N242" s="13">
        <f t="shared" si="339"/>
        <v>9.3390687846785878E-2</v>
      </c>
      <c r="O242" s="13">
        <f t="shared" si="340"/>
        <v>4.1527614526684041E-2</v>
      </c>
      <c r="P242" s="13">
        <f t="shared" si="341"/>
        <v>9.0568852294000163E-2</v>
      </c>
      <c r="Q242" s="13">
        <f t="shared" si="342"/>
        <v>0.10183931234234103</v>
      </c>
      <c r="R242" s="13">
        <f t="shared" si="343"/>
        <v>2.0136420840800476E-2</v>
      </c>
      <c r="S242" s="13">
        <f t="shared" si="344"/>
        <v>4.7889030271158262E-2</v>
      </c>
      <c r="T242" s="13">
        <f t="shared" si="345"/>
        <v>9.876219835095118E-2</v>
      </c>
      <c r="U242" s="13">
        <f t="shared" si="346"/>
        <v>4.3916139793881606E-2</v>
      </c>
      <c r="V242" s="13">
        <f t="shared" si="347"/>
        <v>1.1254098277345567E-2</v>
      </c>
      <c r="W242" s="13">
        <f t="shared" si="348"/>
        <v>7.4034829934905025E-2</v>
      </c>
      <c r="X242" s="13">
        <f t="shared" si="349"/>
        <v>7.1797839073487482E-2</v>
      </c>
      <c r="Y242" s="13">
        <f t="shared" si="350"/>
        <v>3.4814219875664368E-2</v>
      </c>
      <c r="Z242" s="13">
        <f t="shared" si="351"/>
        <v>6.509330380106166E-3</v>
      </c>
      <c r="AA242" s="13">
        <f t="shared" si="352"/>
        <v>1.4196398913062199E-2</v>
      </c>
      <c r="AB242" s="13">
        <f t="shared" si="353"/>
        <v>1.5480681600885851E-2</v>
      </c>
      <c r="AC242" s="13">
        <f t="shared" si="354"/>
        <v>1.4876744030300991E-3</v>
      </c>
      <c r="AD242" s="13">
        <f t="shared" si="355"/>
        <v>4.0366209649950517E-2</v>
      </c>
      <c r="AE242" s="13">
        <f t="shared" si="356"/>
        <v>3.9146529099912127E-2</v>
      </c>
      <c r="AF242" s="13">
        <f t="shared" si="357"/>
        <v>1.8981850833400513E-2</v>
      </c>
      <c r="AG242" s="13">
        <f t="shared" si="358"/>
        <v>6.136102303252503E-3</v>
      </c>
      <c r="AH242" s="13">
        <f t="shared" si="359"/>
        <v>1.5781621147706666E-3</v>
      </c>
      <c r="AI242" s="13">
        <f t="shared" si="360"/>
        <v>3.4418623149376579E-3</v>
      </c>
      <c r="AJ242" s="13">
        <f t="shared" si="361"/>
        <v>3.7532317130517037E-3</v>
      </c>
      <c r="AK242" s="13">
        <f t="shared" si="362"/>
        <v>2.7285128423490653E-3</v>
      </c>
      <c r="AL242" s="13">
        <f t="shared" si="363"/>
        <v>1.2585922460683387E-4</v>
      </c>
      <c r="AM242" s="13">
        <f t="shared" si="364"/>
        <v>1.7607181732559485E-2</v>
      </c>
      <c r="AN242" s="13">
        <f t="shared" si="365"/>
        <v>1.7075173964517274E-2</v>
      </c>
      <c r="AO242" s="13">
        <f t="shared" si="366"/>
        <v>8.2796205079024108E-3</v>
      </c>
      <c r="AP242" s="13">
        <f t="shared" si="367"/>
        <v>2.6764828632622455E-3</v>
      </c>
      <c r="AQ242" s="13">
        <f t="shared" si="368"/>
        <v>6.4890297603307438E-4</v>
      </c>
      <c r="AR242" s="13">
        <f t="shared" si="369"/>
        <v>3.0609546789748941E-4</v>
      </c>
      <c r="AS242" s="13">
        <f t="shared" si="370"/>
        <v>6.6757302425972571E-4</v>
      </c>
      <c r="AT242" s="13">
        <f t="shared" si="371"/>
        <v>7.2796527465823974E-4</v>
      </c>
      <c r="AU242" s="13">
        <f t="shared" si="372"/>
        <v>5.2921395547789597E-4</v>
      </c>
      <c r="AV242" s="13">
        <f t="shared" si="373"/>
        <v>2.8854474975201726E-4</v>
      </c>
      <c r="AW242" s="13">
        <f t="shared" si="374"/>
        <v>7.3943451914544118E-6</v>
      </c>
      <c r="AX242" s="13">
        <f t="shared" si="375"/>
        <v>6.4000073999961648E-3</v>
      </c>
      <c r="AY242" s="13">
        <f t="shared" si="376"/>
        <v>6.2066287148639897E-3</v>
      </c>
      <c r="AZ242" s="13">
        <f t="shared" si="377"/>
        <v>3.0095465205397494E-3</v>
      </c>
      <c r="BA242" s="13">
        <f t="shared" si="378"/>
        <v>9.7287063830125227E-4</v>
      </c>
      <c r="BB242" s="13">
        <f t="shared" si="379"/>
        <v>2.3586874444599191E-4</v>
      </c>
      <c r="BC242" s="13">
        <f t="shared" si="380"/>
        <v>4.5748375922761815E-5</v>
      </c>
      <c r="BD242" s="13">
        <f t="shared" si="381"/>
        <v>4.9474445934323553E-5</v>
      </c>
      <c r="BE242" s="13">
        <f t="shared" si="382"/>
        <v>1.079003414288107E-4</v>
      </c>
      <c r="BF242" s="13">
        <f t="shared" si="383"/>
        <v>1.1766158731629977E-4</v>
      </c>
      <c r="BG242" s="13">
        <f t="shared" si="384"/>
        <v>8.5537258711550587E-5</v>
      </c>
      <c r="BH242" s="13">
        <f t="shared" si="385"/>
        <v>4.6637709859918474E-5</v>
      </c>
      <c r="BI242" s="13">
        <f t="shared" si="386"/>
        <v>2.0342723287990762E-5</v>
      </c>
      <c r="BJ242" s="14">
        <f t="shared" si="387"/>
        <v>0.64242781174899488</v>
      </c>
      <c r="BK242" s="14">
        <f t="shared" si="388"/>
        <v>0.20035362526245998</v>
      </c>
      <c r="BL242" s="14">
        <f t="shared" si="389"/>
        <v>0.14970597119900747</v>
      </c>
      <c r="BM242" s="14">
        <f t="shared" si="390"/>
        <v>0.60251313429282949</v>
      </c>
      <c r="BN242" s="14">
        <f t="shared" si="391"/>
        <v>0.39028436992806659</v>
      </c>
    </row>
    <row r="243" spans="1:66" x14ac:dyDescent="0.25">
      <c r="A243" t="s">
        <v>40</v>
      </c>
      <c r="B243" t="s">
        <v>236</v>
      </c>
      <c r="C243" t="s">
        <v>235</v>
      </c>
      <c r="D243" s="11">
        <v>44260</v>
      </c>
      <c r="E243" s="10">
        <f>VLOOKUP(A243,home!$A$2:$E$405,3,FALSE)</f>
        <v>1.50512820512821</v>
      </c>
      <c r="F243" s="10">
        <f>VLOOKUP(B243,home!$B$2:$E$405,3,FALSE)</f>
        <v>1.1499999999999999</v>
      </c>
      <c r="G243" s="10">
        <f>VLOOKUP(C243,away!$B$2:$E$405,4,FALSE)</f>
        <v>0.94</v>
      </c>
      <c r="H243" s="10">
        <f>VLOOKUP(A243,away!$A$2:$E$405,3,FALSE)</f>
        <v>1.1769230769230801</v>
      </c>
      <c r="I243" s="10">
        <f>VLOOKUP(C243,away!$B$2:$E$405,3,FALSE)</f>
        <v>1.1499999999999999</v>
      </c>
      <c r="J243" s="10">
        <f>VLOOKUP(B243,home!$B$2:$E$405,4,FALSE)</f>
        <v>0.85</v>
      </c>
      <c r="K243" s="12">
        <f t="shared" si="336"/>
        <v>1.6270435897435949</v>
      </c>
      <c r="L243" s="12">
        <f t="shared" si="337"/>
        <v>1.1504423076923107</v>
      </c>
      <c r="M243" s="13">
        <f t="shared" si="338"/>
        <v>6.2194674775999582E-2</v>
      </c>
      <c r="N243" s="13">
        <f t="shared" si="339"/>
        <v>0.10119344691047777</v>
      </c>
      <c r="O243" s="13">
        <f t="shared" si="340"/>
        <v>7.15513851754737E-2</v>
      </c>
      <c r="P243" s="13">
        <f t="shared" si="341"/>
        <v>0.11641722258702937</v>
      </c>
      <c r="Q243" s="13">
        <f t="shared" si="342"/>
        <v>8.2323074559875822E-2</v>
      </c>
      <c r="R243" s="13">
        <f t="shared" si="343"/>
        <v>4.1157870339926676E-2</v>
      </c>
      <c r="S243" s="13">
        <f t="shared" si="344"/>
        <v>5.4478015053902665E-2</v>
      </c>
      <c r="T243" s="13">
        <f t="shared" si="345"/>
        <v>9.4707947872989695E-2</v>
      </c>
      <c r="U243" s="13">
        <f t="shared" si="346"/>
        <v>6.6965649104075736E-2</v>
      </c>
      <c r="V243" s="13">
        <f t="shared" si="347"/>
        <v>1.1330336251941051E-2</v>
      </c>
      <c r="W243" s="13">
        <f t="shared" si="348"/>
        <v>4.4647743583543335E-2</v>
      </c>
      <c r="X243" s="13">
        <f t="shared" si="349"/>
        <v>5.1364653161506145E-2</v>
      </c>
      <c r="Y243" s="13">
        <f t="shared" si="350"/>
        <v>2.9546035058469138E-2</v>
      </c>
      <c r="Z243" s="13">
        <f t="shared" si="351"/>
        <v>1.5783251777855386E-2</v>
      </c>
      <c r="AA243" s="13">
        <f t="shared" si="352"/>
        <v>2.5680038630468801E-2</v>
      </c>
      <c r="AB243" s="13">
        <f t="shared" si="353"/>
        <v>2.0891271119036076E-2</v>
      </c>
      <c r="AC243" s="13">
        <f t="shared" si="354"/>
        <v>1.3255217208896788E-3</v>
      </c>
      <c r="AD243" s="13">
        <f t="shared" si="355"/>
        <v>1.8160956248529973E-2</v>
      </c>
      <c r="AE243" s="13">
        <f t="shared" si="356"/>
        <v>2.0893132416457908E-2</v>
      </c>
      <c r="AF243" s="13">
        <f t="shared" si="357"/>
        <v>1.2018171736055431E-2</v>
      </c>
      <c r="AG243" s="13">
        <f t="shared" si="358"/>
        <v>4.6087377420900378E-3</v>
      </c>
      <c r="AH243" s="13">
        <f t="shared" si="359"/>
        <v>4.539430149551181E-3</v>
      </c>
      <c r="AI243" s="13">
        <f t="shared" si="360"/>
        <v>7.3858507259160567E-3</v>
      </c>
      <c r="AJ243" s="13">
        <f t="shared" si="361"/>
        <v>6.0085505392023985E-3</v>
      </c>
      <c r="AK243" s="13">
        <f t="shared" si="362"/>
        <v>3.2587245461532283E-3</v>
      </c>
      <c r="AL243" s="13">
        <f t="shared" si="363"/>
        <v>9.924551115061328E-5</v>
      </c>
      <c r="AM243" s="13">
        <f t="shared" si="364"/>
        <v>5.9097334895569092E-3</v>
      </c>
      <c r="AN243" s="13">
        <f t="shared" si="365"/>
        <v>6.7988074335723825E-3</v>
      </c>
      <c r="AO243" s="13">
        <f t="shared" si="366"/>
        <v>3.9108178567173243E-3</v>
      </c>
      <c r="AP243" s="13">
        <f t="shared" si="367"/>
        <v>1.4997234400153916E-3</v>
      </c>
      <c r="AQ243" s="13">
        <f t="shared" si="368"/>
        <v>4.3133632380788962E-4</v>
      </c>
      <c r="AR243" s="13">
        <f t="shared" si="369"/>
        <v>1.0444704993715424E-3</v>
      </c>
      <c r="AS243" s="13">
        <f t="shared" si="370"/>
        <v>1.6993990306787595E-3</v>
      </c>
      <c r="AT243" s="13">
        <f t="shared" si="371"/>
        <v>1.3824981496411773E-3</v>
      </c>
      <c r="AU243" s="13">
        <f t="shared" si="372"/>
        <v>7.4979491740201972E-4</v>
      </c>
      <c r="AV243" s="13">
        <f t="shared" si="373"/>
        <v>3.0498725349532103E-4</v>
      </c>
      <c r="AW243" s="13">
        <f t="shared" si="374"/>
        <v>5.1602697515667756E-6</v>
      </c>
      <c r="AX243" s="13">
        <f t="shared" si="375"/>
        <v>1.6025656652127707E-3</v>
      </c>
      <c r="AY243" s="13">
        <f t="shared" si="376"/>
        <v>1.8436593421158429E-3</v>
      </c>
      <c r="AZ243" s="13">
        <f t="shared" si="377"/>
        <v>1.0605118540711188E-3</v>
      </c>
      <c r="BA243" s="13">
        <f t="shared" si="378"/>
        <v>4.0668590157754298E-4</v>
      </c>
      <c r="BB243" s="13">
        <f t="shared" si="379"/>
        <v>1.1696716677919918E-4</v>
      </c>
      <c r="BC243" s="13">
        <f t="shared" si="380"/>
        <v>2.6912795454738661E-5</v>
      </c>
      <c r="BD243" s="13">
        <f t="shared" si="381"/>
        <v>2.0026717526892279E-4</v>
      </c>
      <c r="BE243" s="13">
        <f t="shared" si="382"/>
        <v>3.2584342375735779E-4</v>
      </c>
      <c r="BF243" s="13">
        <f t="shared" si="383"/>
        <v>2.6508072694225742E-4</v>
      </c>
      <c r="BG243" s="13">
        <f t="shared" si="384"/>
        <v>1.4376596584532409E-4</v>
      </c>
      <c r="BH243" s="13">
        <f t="shared" si="385"/>
        <v>5.8478373287982778E-5</v>
      </c>
      <c r="BI243" s="13">
        <f t="shared" si="386"/>
        <v>1.9029372479369072E-5</v>
      </c>
      <c r="BJ243" s="14">
        <f t="shared" si="387"/>
        <v>0.48307162055887631</v>
      </c>
      <c r="BK243" s="14">
        <f t="shared" si="388"/>
        <v>0.24768867524302879</v>
      </c>
      <c r="BL243" s="14">
        <f t="shared" si="389"/>
        <v>0.25363238521797393</v>
      </c>
      <c r="BM243" s="14">
        <f t="shared" si="390"/>
        <v>0.52349975937658721</v>
      </c>
      <c r="BN243" s="14">
        <f t="shared" si="391"/>
        <v>0.47483767434878288</v>
      </c>
    </row>
    <row r="244" spans="1:66" x14ac:dyDescent="0.25">
      <c r="A244" t="s">
        <v>69</v>
      </c>
      <c r="B244" t="s">
        <v>79</v>
      </c>
      <c r="C244" t="s">
        <v>78</v>
      </c>
      <c r="D244" t="s">
        <v>493</v>
      </c>
      <c r="E244" s="10">
        <f>VLOOKUP(A244,home!$A$2:$E$405,3,FALSE)</f>
        <v>1.33234421364985</v>
      </c>
      <c r="F244" s="10">
        <f>VLOOKUP(B244,home!$B$2:$E$405,3,FALSE)</f>
        <v>1.03</v>
      </c>
      <c r="G244" s="10">
        <f>VLOOKUP(C244,away!$B$2:$E$405,4,FALSE)</f>
        <v>0.75</v>
      </c>
      <c r="H244" s="10">
        <f>VLOOKUP(A244,away!$A$2:$E$405,3,FALSE)</f>
        <v>1.3145400593471801</v>
      </c>
      <c r="I244" s="10">
        <f>VLOOKUP(C244,away!$B$2:$E$405,3,FALSE)</f>
        <v>1.37</v>
      </c>
      <c r="J244" s="10">
        <f>VLOOKUP(B244,home!$B$2:$E$405,4,FALSE)</f>
        <v>1</v>
      </c>
      <c r="K244" s="12">
        <f t="shared" si="336"/>
        <v>1.029235905044509</v>
      </c>
      <c r="L244" s="12">
        <f t="shared" si="337"/>
        <v>1.8009198813056368</v>
      </c>
      <c r="M244" s="13">
        <f t="shared" si="338"/>
        <v>5.9003660988428699E-2</v>
      </c>
      <c r="N244" s="13">
        <f t="shared" si="339"/>
        <v>6.0728686418364798E-2</v>
      </c>
      <c r="O244" s="13">
        <f t="shared" si="340"/>
        <v>0.10626086614387903</v>
      </c>
      <c r="P244" s="13">
        <f t="shared" si="341"/>
        <v>0.10936749873640875</v>
      </c>
      <c r="Q244" s="13">
        <f t="shared" si="342"/>
        <v>3.125207226398493E-2</v>
      </c>
      <c r="R244" s="13">
        <f t="shared" si="343"/>
        <v>9.5683653221634413E-2</v>
      </c>
      <c r="S244" s="13">
        <f t="shared" si="344"/>
        <v>5.06801170447886E-2</v>
      </c>
      <c r="T244" s="13">
        <f t="shared" si="345"/>
        <v>5.6282478272210917E-2</v>
      </c>
      <c r="U244" s="13">
        <f t="shared" si="346"/>
        <v>9.8481051421533849E-2</v>
      </c>
      <c r="V244" s="13">
        <f t="shared" si="347"/>
        <v>1.0437690633663423E-2</v>
      </c>
      <c r="W244" s="13">
        <f t="shared" si="348"/>
        <v>1.0721918293712978E-2</v>
      </c>
      <c r="X244" s="13">
        <f t="shared" si="349"/>
        <v>1.9309315820882307E-2</v>
      </c>
      <c r="Y244" s="13">
        <f t="shared" si="350"/>
        <v>1.7387265378118216E-2</v>
      </c>
      <c r="Z244" s="13">
        <f t="shared" si="351"/>
        <v>5.7439531134265191E-2</v>
      </c>
      <c r="AA244" s="13">
        <f t="shared" si="352"/>
        <v>5.9118827812307685E-2</v>
      </c>
      <c r="AB244" s="13">
        <f t="shared" si="353"/>
        <v>3.0423610124285492E-2</v>
      </c>
      <c r="AC244" s="13">
        <f t="shared" si="354"/>
        <v>1.2091878051135681E-3</v>
      </c>
      <c r="AD244" s="13">
        <f t="shared" si="355"/>
        <v>2.7588458197107383E-3</v>
      </c>
      <c r="AE244" s="13">
        <f t="shared" si="356"/>
        <v>4.9684602861740142E-3</v>
      </c>
      <c r="AF244" s="13">
        <f t="shared" si="357"/>
        <v>4.4738994544241389E-3</v>
      </c>
      <c r="AG244" s="13">
        <f t="shared" si="358"/>
        <v>2.6857114914782916E-3</v>
      </c>
      <c r="AH244" s="13">
        <f t="shared" si="359"/>
        <v>2.5860998398143091E-2</v>
      </c>
      <c r="AI244" s="13">
        <f t="shared" si="360"/>
        <v>2.66170680916674E-2</v>
      </c>
      <c r="AJ244" s="13">
        <f t="shared" si="361"/>
        <v>1.3697621083479307E-2</v>
      </c>
      <c r="AK244" s="13">
        <f t="shared" si="362"/>
        <v>4.6993611442705252E-3</v>
      </c>
      <c r="AL244" s="13">
        <f t="shared" si="363"/>
        <v>8.9652637502458702E-5</v>
      </c>
      <c r="AM244" s="13">
        <f t="shared" si="364"/>
        <v>5.6790063482564863E-4</v>
      </c>
      <c r="AN244" s="13">
        <f t="shared" si="365"/>
        <v>1.0227435438636026E-3</v>
      </c>
      <c r="AO244" s="13">
        <f t="shared" si="366"/>
        <v>9.209395908104732E-4</v>
      </c>
      <c r="AP244" s="13">
        <f t="shared" si="367"/>
        <v>5.5284613952401968E-4</v>
      </c>
      <c r="AQ244" s="13">
        <f t="shared" si="368"/>
        <v>2.4890790099296939E-4</v>
      </c>
      <c r="AR244" s="13">
        <f t="shared" si="369"/>
        <v>9.3147172331258209E-3</v>
      </c>
      <c r="AS244" s="13">
        <f t="shared" si="370"/>
        <v>9.5870414216699378E-3</v>
      </c>
      <c r="AT244" s="13">
        <f t="shared" si="371"/>
        <v>4.9336636271658267E-3</v>
      </c>
      <c r="AU244" s="13">
        <f t="shared" si="372"/>
        <v>1.6926345828303985E-3</v>
      </c>
      <c r="AV244" s="13">
        <f t="shared" si="373"/>
        <v>4.3553007169226996E-4</v>
      </c>
      <c r="AW244" s="13">
        <f t="shared" si="374"/>
        <v>4.6160434767526736E-6</v>
      </c>
      <c r="AX244" s="13">
        <f t="shared" si="375"/>
        <v>9.7417287310021239E-5</v>
      </c>
      <c r="AY244" s="13">
        <f t="shared" si="376"/>
        <v>1.7544072949948053E-4</v>
      </c>
      <c r="AZ244" s="13">
        <f t="shared" si="377"/>
        <v>1.5797734887318946E-4</v>
      </c>
      <c r="BA244" s="13">
        <f t="shared" si="378"/>
        <v>9.4834849460561185E-5</v>
      </c>
      <c r="BB244" s="13">
        <f t="shared" si="379"/>
        <v>4.269749145853797E-5</v>
      </c>
      <c r="BC244" s="13">
        <f t="shared" si="380"/>
        <v>1.5378952249911723E-5</v>
      </c>
      <c r="BD244" s="13">
        <f t="shared" si="381"/>
        <v>2.7958432423127503E-3</v>
      </c>
      <c r="BE244" s="13">
        <f t="shared" si="382"/>
        <v>2.877582249864338E-3</v>
      </c>
      <c r="BF244" s="13">
        <f t="shared" si="383"/>
        <v>1.4808554856395679E-3</v>
      </c>
      <c r="BG244" s="13">
        <f t="shared" si="384"/>
        <v>5.0804987866745564E-4</v>
      </c>
      <c r="BH244" s="13">
        <f t="shared" si="385"/>
        <v>1.3072579416951289E-4</v>
      </c>
      <c r="BI244" s="13">
        <f t="shared" si="386"/>
        <v>2.6909536214944171E-5</v>
      </c>
      <c r="BJ244" s="14">
        <f t="shared" si="387"/>
        <v>0.21446573796792973</v>
      </c>
      <c r="BK244" s="14">
        <f t="shared" si="388"/>
        <v>0.23096324857540498</v>
      </c>
      <c r="BL244" s="14">
        <f t="shared" si="389"/>
        <v>0.49462661056455381</v>
      </c>
      <c r="BM244" s="14">
        <f t="shared" si="390"/>
        <v>0.53502786578343053</v>
      </c>
      <c r="BN244" s="14">
        <f t="shared" si="391"/>
        <v>0.46229643777270063</v>
      </c>
    </row>
    <row r="245" spans="1:66" x14ac:dyDescent="0.25">
      <c r="A245" t="s">
        <v>122</v>
      </c>
      <c r="B245" t="s">
        <v>135</v>
      </c>
      <c r="C245" t="s">
        <v>130</v>
      </c>
      <c r="D245" t="s">
        <v>493</v>
      </c>
      <c r="E245" s="10">
        <f>VLOOKUP(A245,home!$A$2:$E$405,3,FALSE)</f>
        <v>1.26111111111111</v>
      </c>
      <c r="F245" s="10">
        <f>VLOOKUP(B245,home!$B$2:$E$405,3,FALSE)</f>
        <v>0.83</v>
      </c>
      <c r="G245" s="10">
        <f>VLOOKUP(C245,away!$B$2:$E$405,4,FALSE)</f>
        <v>1</v>
      </c>
      <c r="H245" s="10">
        <f>VLOOKUP(A245,away!$A$2:$E$405,3,FALSE)</f>
        <v>1.0981481481481501</v>
      </c>
      <c r="I245" s="10">
        <f>VLOOKUP(C245,away!$B$2:$E$405,3,FALSE)</f>
        <v>1.48</v>
      </c>
      <c r="J245" s="10">
        <f>VLOOKUP(B245,home!$B$2:$E$405,4,FALSE)</f>
        <v>1.1499999999999999</v>
      </c>
      <c r="K245" s="12">
        <f t="shared" si="336"/>
        <v>1.0467222222222212</v>
      </c>
      <c r="L245" s="12">
        <f t="shared" si="337"/>
        <v>1.8690481481481513</v>
      </c>
      <c r="M245" s="13">
        <f t="shared" si="338"/>
        <v>5.416228993362833E-2</v>
      </c>
      <c r="N245" s="13">
        <f t="shared" si="339"/>
        <v>5.6692872479971686E-2</v>
      </c>
      <c r="O245" s="13">
        <f t="shared" si="340"/>
        <v>0.10123192769991129</v>
      </c>
      <c r="P245" s="13">
        <f t="shared" si="341"/>
        <v>0.10596170832189039</v>
      </c>
      <c r="Q245" s="13">
        <f t="shared" si="342"/>
        <v>2.9670844733198483E-2</v>
      </c>
      <c r="R245" s="13">
        <f t="shared" si="343"/>
        <v>9.460367350049341E-2</v>
      </c>
      <c r="S245" s="13">
        <f t="shared" si="344"/>
        <v>5.1825188910274433E-2</v>
      </c>
      <c r="T245" s="13">
        <f t="shared" si="345"/>
        <v>5.5456237402575957E-2</v>
      </c>
      <c r="U245" s="13">
        <f t="shared" si="346"/>
        <v>9.9023767356821918E-2</v>
      </c>
      <c r="V245" s="13">
        <f t="shared" si="347"/>
        <v>1.1265496011599282E-2</v>
      </c>
      <c r="W245" s="13">
        <f t="shared" si="348"/>
        <v>1.0352377511448001E-2</v>
      </c>
      <c r="X245" s="13">
        <f t="shared" si="349"/>
        <v>1.9349092016702457E-2</v>
      </c>
      <c r="Y245" s="13">
        <f t="shared" si="350"/>
        <v>1.8082192301082958E-2</v>
      </c>
      <c r="Z245" s="13">
        <f t="shared" si="351"/>
        <v>5.8939606921369826E-2</v>
      </c>
      <c r="AA245" s="13">
        <f t="shared" si="352"/>
        <v>6.1693396333640432E-2</v>
      </c>
      <c r="AB245" s="13">
        <f t="shared" si="353"/>
        <v>3.2287924453392167E-2</v>
      </c>
      <c r="AC245" s="13">
        <f t="shared" si="354"/>
        <v>1.3774703810821411E-3</v>
      </c>
      <c r="AD245" s="13">
        <f t="shared" si="355"/>
        <v>2.7090158985165502E-3</v>
      </c>
      <c r="AE245" s="13">
        <f t="shared" si="356"/>
        <v>5.0632811484262593E-3</v>
      </c>
      <c r="AF245" s="13">
        <f t="shared" si="357"/>
        <v>4.7317581270097733E-3</v>
      </c>
      <c r="AG245" s="13">
        <f t="shared" si="358"/>
        <v>2.9479612549241931E-3</v>
      </c>
      <c r="AH245" s="13">
        <f t="shared" si="359"/>
        <v>2.7540240792241561E-2</v>
      </c>
      <c r="AI245" s="13">
        <f t="shared" si="360"/>
        <v>2.8826982042590155E-2</v>
      </c>
      <c r="AJ245" s="13">
        <f t="shared" si="361"/>
        <v>1.5086921351790013E-2</v>
      </c>
      <c r="AK245" s="13">
        <f t="shared" si="362"/>
        <v>5.2639386146125068E-3</v>
      </c>
      <c r="AL245" s="13">
        <f t="shared" si="363"/>
        <v>1.077939023044488E-4</v>
      </c>
      <c r="AM245" s="13">
        <f t="shared" si="364"/>
        <v>5.6711742826611432E-4</v>
      </c>
      <c r="AN245" s="13">
        <f t="shared" si="365"/>
        <v>1.059969779083323E-3</v>
      </c>
      <c r="AO245" s="13">
        <f t="shared" si="366"/>
        <v>9.9056727634434533E-4</v>
      </c>
      <c r="AP245" s="13">
        <f t="shared" si="367"/>
        <v>6.1713931115585201E-4</v>
      </c>
      <c r="AQ245" s="13">
        <f t="shared" si="368"/>
        <v>2.8836577166631777E-4</v>
      </c>
      <c r="AR245" s="13">
        <f t="shared" si="369"/>
        <v>1.0294807210458655E-2</v>
      </c>
      <c r="AS245" s="13">
        <f t="shared" si="370"/>
        <v>1.0775803480680629E-2</v>
      </c>
      <c r="AT245" s="13">
        <f t="shared" si="371"/>
        <v>5.6396364827639867E-3</v>
      </c>
      <c r="AU245" s="13">
        <f t="shared" si="372"/>
        <v>1.9677109439214103E-3</v>
      </c>
      <c r="AV245" s="13">
        <f t="shared" si="373"/>
        <v>5.1491169297810085E-4</v>
      </c>
      <c r="AW245" s="13">
        <f t="shared" si="374"/>
        <v>5.8579225759693391E-6</v>
      </c>
      <c r="AX245" s="13">
        <f t="shared" si="375"/>
        <v>9.8935735795943001E-5</v>
      </c>
      <c r="AY245" s="13">
        <f t="shared" si="376"/>
        <v>1.8491565377508207E-4</v>
      </c>
      <c r="AZ245" s="13">
        <f t="shared" si="377"/>
        <v>1.7280813012596097E-4</v>
      </c>
      <c r="BA245" s="13">
        <f t="shared" si="378"/>
        <v>1.0766223853229067E-4</v>
      </c>
      <c r="BB245" s="13">
        <f t="shared" si="379"/>
        <v>5.0306476888565606E-5</v>
      </c>
      <c r="BC245" s="13">
        <f t="shared" si="380"/>
        <v>1.8805045493686269E-5</v>
      </c>
      <c r="BD245" s="13">
        <f t="shared" si="381"/>
        <v>3.2069150587083288E-3</v>
      </c>
      <c r="BE245" s="13">
        <f t="shared" si="382"/>
        <v>3.3567492567290872E-3</v>
      </c>
      <c r="BF245" s="13">
        <f t="shared" si="383"/>
        <v>1.7567920207231295E-3</v>
      </c>
      <c r="BG245" s="13">
        <f t="shared" si="384"/>
        <v>6.1295774930452687E-4</v>
      </c>
      <c r="BH245" s="13">
        <f t="shared" si="385"/>
        <v>1.6039912437009138E-4</v>
      </c>
      <c r="BI245" s="13">
        <f t="shared" si="386"/>
        <v>3.3578665580632109E-5</v>
      </c>
      <c r="BJ245" s="14">
        <f t="shared" si="387"/>
        <v>0.20921222572098372</v>
      </c>
      <c r="BK245" s="14">
        <f t="shared" si="388"/>
        <v>0.22488486311455408</v>
      </c>
      <c r="BL245" s="14">
        <f t="shared" si="389"/>
        <v>0.50387903383171195</v>
      </c>
      <c r="BM245" s="14">
        <f t="shared" si="390"/>
        <v>0.55441335518832691</v>
      </c>
      <c r="BN245" s="14">
        <f t="shared" si="391"/>
        <v>0.44232331666909358</v>
      </c>
    </row>
    <row r="246" spans="1:66" x14ac:dyDescent="0.25">
      <c r="A246" t="s">
        <v>21</v>
      </c>
      <c r="B246" t="s">
        <v>150</v>
      </c>
      <c r="C246" t="s">
        <v>270</v>
      </c>
      <c r="D246" t="s">
        <v>493</v>
      </c>
      <c r="E246" s="10">
        <f>VLOOKUP(A246,home!$A$2:$E$405,3,FALSE)</f>
        <v>1.3971428571428599</v>
      </c>
      <c r="F246" s="10">
        <f>VLOOKUP(B246,home!$B$2:$E$405,3,FALSE)</f>
        <v>1.1499999999999999</v>
      </c>
      <c r="G246" s="10">
        <f>VLOOKUP(C246,away!$B$2:$E$405,4,FALSE)</f>
        <v>1.1499999999999999</v>
      </c>
      <c r="H246" s="10">
        <f>VLOOKUP(A246,away!$A$2:$E$405,3,FALSE)</f>
        <v>1.3571428571428601</v>
      </c>
      <c r="I246" s="10">
        <f>VLOOKUP(C246,away!$B$2:$E$405,3,FALSE)</f>
        <v>1.03</v>
      </c>
      <c r="J246" s="10">
        <f>VLOOKUP(B246,home!$B$2:$E$405,4,FALSE)</f>
        <v>0.86</v>
      </c>
      <c r="K246" s="12">
        <f t="shared" si="336"/>
        <v>1.8477214285714321</v>
      </c>
      <c r="L246" s="12">
        <f t="shared" si="337"/>
        <v>1.2021571428571456</v>
      </c>
      <c r="M246" s="13">
        <f t="shared" si="338"/>
        <v>4.7364675466839215E-2</v>
      </c>
      <c r="N246" s="13">
        <f t="shared" si="339"/>
        <v>8.7516725817410421E-2</v>
      </c>
      <c r="O246" s="13">
        <f t="shared" si="340"/>
        <v>5.693978293157137E-2</v>
      </c>
      <c r="P246" s="13">
        <f t="shared" si="341"/>
        <v>0.1052088570608703</v>
      </c>
      <c r="Q246" s="13">
        <f t="shared" si="342"/>
        <v>8.0853264825619983E-2</v>
      </c>
      <c r="R246" s="13">
        <f t="shared" si="343"/>
        <v>3.4225283381961957E-2</v>
      </c>
      <c r="S246" s="13">
        <f t="shared" si="344"/>
        <v>5.8423833241527029E-2</v>
      </c>
      <c r="T246" s="13">
        <f t="shared" si="345"/>
        <v>9.7198329833439456E-2</v>
      </c>
      <c r="U246" s="13">
        <f t="shared" si="346"/>
        <v>6.323878950378084E-2</v>
      </c>
      <c r="V246" s="13">
        <f t="shared" si="347"/>
        <v>1.4419336444940438E-2</v>
      </c>
      <c r="W246" s="13">
        <f t="shared" si="348"/>
        <v>4.979810332941962E-2</v>
      </c>
      <c r="X246" s="13">
        <f t="shared" si="349"/>
        <v>5.9865145618199993E-2</v>
      </c>
      <c r="Y246" s="13">
        <f t="shared" si="350"/>
        <v>3.598365620655114E-2</v>
      </c>
      <c r="Z246" s="13">
        <f t="shared" si="351"/>
        <v>1.3714722961311845E-2</v>
      </c>
      <c r="AA246" s="13">
        <f t="shared" si="352"/>
        <v>2.5340987502536542E-2</v>
      </c>
      <c r="AB246" s="13">
        <f t="shared" si="353"/>
        <v>2.3411542814798819E-2</v>
      </c>
      <c r="AC246" s="13">
        <f t="shared" si="354"/>
        <v>2.0018108062548139E-3</v>
      </c>
      <c r="AD246" s="13">
        <f t="shared" si="355"/>
        <v>2.3003255655995744E-2</v>
      </c>
      <c r="AE246" s="13">
        <f t="shared" si="356"/>
        <v>2.7653528095824314E-2</v>
      </c>
      <c r="AF246" s="13">
        <f t="shared" si="357"/>
        <v>1.6621943162797984E-2</v>
      </c>
      <c r="AG246" s="13">
        <f t="shared" si="358"/>
        <v>6.6607292337743634E-3</v>
      </c>
      <c r="AH246" s="13">
        <f t="shared" si="359"/>
        <v>4.1218130425619854E-3</v>
      </c>
      <c r="AI246" s="13">
        <f t="shared" si="360"/>
        <v>7.6159622833069929E-3</v>
      </c>
      <c r="AJ246" s="13">
        <f t="shared" si="361"/>
        <v>7.0360883550290732E-3</v>
      </c>
      <c r="AK246" s="13">
        <f t="shared" si="362"/>
        <v>4.3335770756363782E-3</v>
      </c>
      <c r="AL246" s="13">
        <f t="shared" si="363"/>
        <v>1.7786101131474539E-4</v>
      </c>
      <c r="AM246" s="13">
        <f t="shared" si="364"/>
        <v>8.5007216804980686E-3</v>
      </c>
      <c r="AN246" s="13">
        <f t="shared" si="365"/>
        <v>1.021920328765135E-2</v>
      </c>
      <c r="AO246" s="13">
        <f t="shared" si="366"/>
        <v>6.1425441132796493E-3</v>
      </c>
      <c r="AP246" s="13">
        <f t="shared" si="367"/>
        <v>2.4614344270314139E-3</v>
      </c>
      <c r="AQ246" s="13">
        <f t="shared" si="368"/>
        <v>7.397577445325752E-4</v>
      </c>
      <c r="AR246" s="13">
        <f t="shared" si="369"/>
        <v>9.9101339812752705E-4</v>
      </c>
      <c r="AS246" s="13">
        <f t="shared" si="370"/>
        <v>1.8311166917216238E-3</v>
      </c>
      <c r="AT246" s="13">
        <f t="shared" si="371"/>
        <v>1.6916967747544372E-3</v>
      </c>
      <c r="AU246" s="13">
        <f t="shared" si="372"/>
        <v>1.0419281271196509E-3</v>
      </c>
      <c r="AV246" s="13">
        <f t="shared" si="373"/>
        <v>4.812982318775693E-4</v>
      </c>
      <c r="AW246" s="13">
        <f t="shared" si="374"/>
        <v>1.0974278904220162E-5</v>
      </c>
      <c r="AX246" s="13">
        <f t="shared" si="375"/>
        <v>2.6178276012296712E-3</v>
      </c>
      <c r="AY246" s="13">
        <f t="shared" si="376"/>
        <v>3.1470401495868362E-3</v>
      </c>
      <c r="AZ246" s="13">
        <f t="shared" si="377"/>
        <v>1.8916183973420181E-3</v>
      </c>
      <c r="BA246" s="13">
        <f t="shared" si="378"/>
        <v>7.5800752264156435E-4</v>
      </c>
      <c r="BB246" s="13">
        <f t="shared" si="379"/>
        <v>2.2781103942075159E-4</v>
      </c>
      <c r="BC246" s="13">
        <f t="shared" si="380"/>
        <v>5.4772933652273471E-5</v>
      </c>
      <c r="BD246" s="13">
        <f t="shared" si="381"/>
        <v>1.9855897253768951E-4</v>
      </c>
      <c r="BE246" s="13">
        <f t="shared" si="382"/>
        <v>3.6688166839301541E-4</v>
      </c>
      <c r="BF246" s="13">
        <f t="shared" si="383"/>
        <v>3.3894756021990652E-4</v>
      </c>
      <c r="BG246" s="13">
        <f t="shared" si="384"/>
        <v>2.0876022339344236E-4</v>
      </c>
      <c r="BH246" s="13">
        <f t="shared" si="385"/>
        <v>9.6432684549355624E-5</v>
      </c>
      <c r="BI246" s="13">
        <f t="shared" si="386"/>
        <v>3.5636147531302742E-5</v>
      </c>
      <c r="BJ246" s="14">
        <f t="shared" si="387"/>
        <v>0.52191542067589913</v>
      </c>
      <c r="BK246" s="14">
        <f t="shared" si="388"/>
        <v>0.23074341418133337</v>
      </c>
      <c r="BL246" s="14">
        <f t="shared" si="389"/>
        <v>0.23354609737140949</v>
      </c>
      <c r="BM246" s="14">
        <f t="shared" si="390"/>
        <v>0.58467499983499838</v>
      </c>
      <c r="BN246" s="14">
        <f t="shared" si="391"/>
        <v>0.41210858948427326</v>
      </c>
    </row>
    <row r="247" spans="1:66" x14ac:dyDescent="0.25">
      <c r="A247" t="s">
        <v>32</v>
      </c>
      <c r="B247" t="s">
        <v>207</v>
      </c>
      <c r="C247" t="s">
        <v>331</v>
      </c>
      <c r="D247" t="s">
        <v>493</v>
      </c>
      <c r="E247" s="10">
        <f>VLOOKUP(A247,home!$A$2:$E$405,3,FALSE)</f>
        <v>1.23703703703704</v>
      </c>
      <c r="F247" s="10">
        <f>VLOOKUP(B247,home!$B$2:$E$405,3,FALSE)</f>
        <v>1.19</v>
      </c>
      <c r="G247" s="10">
        <f>VLOOKUP(C247,away!$B$2:$E$405,4,FALSE)</f>
        <v>0.65</v>
      </c>
      <c r="H247" s="10">
        <f>VLOOKUP(A247,away!$A$2:$E$405,3,FALSE)</f>
        <v>1.13333333333333</v>
      </c>
      <c r="I247" s="10">
        <f>VLOOKUP(C247,away!$B$2:$E$405,3,FALSE)</f>
        <v>0.38</v>
      </c>
      <c r="J247" s="10">
        <f>VLOOKUP(B247,home!$B$2:$E$405,4,FALSE)</f>
        <v>0.94</v>
      </c>
      <c r="K247" s="12">
        <f t="shared" si="336"/>
        <v>0.95684814814815045</v>
      </c>
      <c r="L247" s="12">
        <f t="shared" si="337"/>
        <v>0.40482666666666545</v>
      </c>
      <c r="M247" s="13">
        <f t="shared" si="338"/>
        <v>0.25623127744839469</v>
      </c>
      <c r="N247" s="13">
        <f t="shared" si="339"/>
        <v>0.24517442332413142</v>
      </c>
      <c r="O247" s="13">
        <f t="shared" si="340"/>
        <v>0.10372925394517514</v>
      </c>
      <c r="P247" s="13">
        <f t="shared" si="341"/>
        <v>9.9253144546230063E-2</v>
      </c>
      <c r="Q247" s="13">
        <f t="shared" si="342"/>
        <v>0.1172973464654929</v>
      </c>
      <c r="R247" s="13">
        <f t="shared" si="343"/>
        <v>2.0996184055222647E-2</v>
      </c>
      <c r="S247" s="13">
        <f t="shared" si="344"/>
        <v>9.6116161153461024E-3</v>
      </c>
      <c r="T247" s="13">
        <f t="shared" si="345"/>
        <v>4.7485093778470461E-2</v>
      </c>
      <c r="U247" s="13">
        <f t="shared" si="346"/>
        <v>2.0090159831417514E-2</v>
      </c>
      <c r="V247" s="13">
        <f t="shared" si="347"/>
        <v>4.1368144397570451E-4</v>
      </c>
      <c r="W247" s="13">
        <f t="shared" si="348"/>
        <v>3.7411916249399636E-2</v>
      </c>
      <c r="X247" s="13">
        <f t="shared" si="349"/>
        <v>1.514534134885691E-2</v>
      </c>
      <c r="Y247" s="13">
        <f t="shared" si="350"/>
        <v>3.06561902689328E-3</v>
      </c>
      <c r="Z247" s="13">
        <f t="shared" si="351"/>
        <v>2.8332717345985257E-3</v>
      </c>
      <c r="AA247" s="13">
        <f t="shared" si="352"/>
        <v>2.7110108124510975E-3</v>
      </c>
      <c r="AB247" s="13">
        <f t="shared" si="353"/>
        <v>1.2970128377517225E-3</v>
      </c>
      <c r="AC247" s="13">
        <f t="shared" si="354"/>
        <v>1.0015166904068514E-5</v>
      </c>
      <c r="AD247" s="13">
        <f t="shared" si="355"/>
        <v>8.9493806954779338E-3</v>
      </c>
      <c r="AE247" s="13">
        <f t="shared" si="356"/>
        <v>3.6229479556813353E-3</v>
      </c>
      <c r="AF247" s="13">
        <f t="shared" si="357"/>
        <v>7.3333297220264224E-4</v>
      </c>
      <c r="AG247" s="13">
        <f t="shared" si="358"/>
        <v>9.8957580897851409E-5</v>
      </c>
      <c r="AH247" s="13">
        <f t="shared" si="359"/>
        <v>2.8674598801960052E-4</v>
      </c>
      <c r="AI247" s="13">
        <f t="shared" si="360"/>
        <v>2.7437236762546652E-4</v>
      </c>
      <c r="AJ247" s="13">
        <f t="shared" si="361"/>
        <v>1.3126634593272555E-4</v>
      </c>
      <c r="AK247" s="13">
        <f t="shared" si="362"/>
        <v>4.1867320006634327E-5</v>
      </c>
      <c r="AL247" s="13">
        <f t="shared" si="363"/>
        <v>1.5517805917887334E-7</v>
      </c>
      <c r="AM247" s="13">
        <f t="shared" si="364"/>
        <v>1.7126396691081736E-3</v>
      </c>
      <c r="AN247" s="13">
        <f t="shared" si="365"/>
        <v>6.933222084461628E-4</v>
      </c>
      <c r="AO247" s="13">
        <f t="shared" si="366"/>
        <v>1.403376592856155E-4</v>
      </c>
      <c r="AP247" s="13">
        <f t="shared" si="367"/>
        <v>1.8937475605465982E-5</v>
      </c>
      <c r="AQ247" s="13">
        <f t="shared" si="368"/>
        <v>1.916598781110521E-6</v>
      </c>
      <c r="AR247" s="13">
        <f t="shared" si="369"/>
        <v>2.3216484502002909E-5</v>
      </c>
      <c r="AS247" s="13">
        <f t="shared" si="370"/>
        <v>2.2214650202251718E-5</v>
      </c>
      <c r="AT247" s="13">
        <f t="shared" si="371"/>
        <v>1.0628023453891744E-5</v>
      </c>
      <c r="AU247" s="13">
        <f t="shared" si="372"/>
        <v>3.3898015201104761E-6</v>
      </c>
      <c r="AV247" s="13">
        <f t="shared" si="373"/>
        <v>8.1088132677687338E-7</v>
      </c>
      <c r="AW247" s="13">
        <f t="shared" si="374"/>
        <v>1.6697057712274227E-9</v>
      </c>
      <c r="AX247" s="13">
        <f t="shared" si="375"/>
        <v>2.7312268263853608E-4</v>
      </c>
      <c r="AY247" s="13">
        <f t="shared" si="376"/>
        <v>1.105673452036161E-4</v>
      </c>
      <c r="AZ247" s="13">
        <f t="shared" si="377"/>
        <v>2.2380304900481205E-5</v>
      </c>
      <c r="BA247" s="13">
        <f t="shared" si="378"/>
        <v>3.020048077281816E-6</v>
      </c>
      <c r="BB247" s="13">
        <f t="shared" si="379"/>
        <v>3.0564899907476729E-7</v>
      </c>
      <c r="BC247" s="13">
        <f t="shared" si="380"/>
        <v>2.4746973093088168E-8</v>
      </c>
      <c r="BD247" s="13">
        <f t="shared" si="381"/>
        <v>1.5664420054440216E-6</v>
      </c>
      <c r="BE247" s="13">
        <f t="shared" si="382"/>
        <v>1.4988471320905872E-6</v>
      </c>
      <c r="BF247" s="13">
        <f t="shared" si="383"/>
        <v>7.1708455134902221E-7</v>
      </c>
      <c r="BG247" s="13">
        <f t="shared" si="384"/>
        <v>2.2871367500798644E-7</v>
      </c>
      <c r="BH247" s="13">
        <f t="shared" si="385"/>
        <v>5.471106409688742E-8</v>
      </c>
      <c r="BI247" s="13">
        <f t="shared" si="386"/>
        <v>1.0470036072864301E-8</v>
      </c>
      <c r="BJ247" s="14">
        <f t="shared" si="387"/>
        <v>0.48196093378552296</v>
      </c>
      <c r="BK247" s="14">
        <f t="shared" si="388"/>
        <v>0.36563045724411342</v>
      </c>
      <c r="BL247" s="14">
        <f t="shared" si="389"/>
        <v>0.1496222096130716</v>
      </c>
      <c r="BM247" s="14">
        <f t="shared" si="390"/>
        <v>0.15725467691716186</v>
      </c>
      <c r="BN247" s="14">
        <f t="shared" si="391"/>
        <v>0.84268162978464689</v>
      </c>
    </row>
    <row r="248" spans="1:66" x14ac:dyDescent="0.25">
      <c r="A248" t="s">
        <v>32</v>
      </c>
      <c r="B248" t="s">
        <v>209</v>
      </c>
      <c r="C248" t="s">
        <v>309</v>
      </c>
      <c r="D248" t="s">
        <v>493</v>
      </c>
      <c r="E248" s="10">
        <f>VLOOKUP(A248,home!$A$2:$E$405,3,FALSE)</f>
        <v>1.23703703703704</v>
      </c>
      <c r="F248" s="10">
        <f>VLOOKUP(B248,home!$B$2:$E$405,3,FALSE)</f>
        <v>1.02</v>
      </c>
      <c r="G248" s="10">
        <f>VLOOKUP(C248,away!$B$2:$E$405,4,FALSE)</f>
        <v>0.92</v>
      </c>
      <c r="H248" s="10">
        <f>VLOOKUP(A248,away!$A$2:$E$405,3,FALSE)</f>
        <v>1.13333333333333</v>
      </c>
      <c r="I248" s="10">
        <f>VLOOKUP(C248,away!$B$2:$E$405,3,FALSE)</f>
        <v>0.54</v>
      </c>
      <c r="J248" s="10">
        <f>VLOOKUP(B248,home!$B$2:$E$405,4,FALSE)</f>
        <v>1.29</v>
      </c>
      <c r="K248" s="12">
        <f t="shared" si="336"/>
        <v>1.1608355555555583</v>
      </c>
      <c r="L248" s="12">
        <f t="shared" si="337"/>
        <v>0.78947999999999774</v>
      </c>
      <c r="M248" s="13">
        <f t="shared" si="338"/>
        <v>0.14222918329556014</v>
      </c>
      <c r="N248" s="13">
        <f t="shared" si="339"/>
        <v>0.16510469300711489</v>
      </c>
      <c r="O248" s="13">
        <f t="shared" si="340"/>
        <v>0.11228709562817851</v>
      </c>
      <c r="P248" s="13">
        <f t="shared" si="341"/>
        <v>0.1303468530352567</v>
      </c>
      <c r="Q248" s="13">
        <f t="shared" si="342"/>
        <v>9.5829699015872072E-2</v>
      </c>
      <c r="R248" s="13">
        <f t="shared" si="343"/>
        <v>4.4324208128267047E-2</v>
      </c>
      <c r="S248" s="13">
        <f t="shared" si="344"/>
        <v>2.986430369372229E-2</v>
      </c>
      <c r="T248" s="13">
        <f t="shared" si="345"/>
        <v>7.5655630779050478E-2</v>
      </c>
      <c r="U248" s="13">
        <f t="shared" si="346"/>
        <v>5.1453116767137069E-2</v>
      </c>
      <c r="V248" s="13">
        <f t="shared" si="347"/>
        <v>3.0410370973637277E-3</v>
      </c>
      <c r="W248" s="13">
        <f t="shared" si="348"/>
        <v>3.708084063193727E-2</v>
      </c>
      <c r="X248" s="13">
        <f t="shared" si="349"/>
        <v>2.9274582062101755E-2</v>
      </c>
      <c r="Y248" s="13">
        <f t="shared" si="350"/>
        <v>1.1555848523194011E-2</v>
      </c>
      <c r="Z248" s="13">
        <f t="shared" si="351"/>
        <v>1.1664358611034724E-2</v>
      </c>
      <c r="AA248" s="13">
        <f t="shared" si="352"/>
        <v>1.3540402208439755E-2</v>
      </c>
      <c r="AB248" s="13">
        <f t="shared" si="353"/>
        <v>7.859090160039937E-3</v>
      </c>
      <c r="AC248" s="13">
        <f t="shared" si="354"/>
        <v>1.7418612974680174E-4</v>
      </c>
      <c r="AD248" s="13">
        <f t="shared" si="355"/>
        <v>1.0761189558860504E-2</v>
      </c>
      <c r="AE248" s="13">
        <f t="shared" si="356"/>
        <v>8.495743932929168E-3</v>
      </c>
      <c r="AF248" s="13">
        <f t="shared" si="357"/>
        <v>3.353609960084449E-3</v>
      </c>
      <c r="AG248" s="13">
        <f t="shared" si="358"/>
        <v>8.8253599709582132E-4</v>
      </c>
      <c r="AH248" s="13">
        <f t="shared" si="359"/>
        <v>2.3021944590599168E-3</v>
      </c>
      <c r="AI248" s="13">
        <f t="shared" si="360"/>
        <v>2.6724691838797467E-3</v>
      </c>
      <c r="AJ248" s="13">
        <f t="shared" si="361"/>
        <v>1.5511486248870779E-3</v>
      </c>
      <c r="AK248" s="13">
        <f t="shared" si="362"/>
        <v>6.0020949190667716E-4</v>
      </c>
      <c r="AL248" s="13">
        <f t="shared" si="363"/>
        <v>6.3853601149364905E-6</v>
      </c>
      <c r="AM248" s="13">
        <f t="shared" si="364"/>
        <v>2.4983942919997015E-3</v>
      </c>
      <c r="AN248" s="13">
        <f t="shared" si="365"/>
        <v>1.9724323256479189E-3</v>
      </c>
      <c r="AO248" s="13">
        <f t="shared" si="366"/>
        <v>7.7859793622625701E-4</v>
      </c>
      <c r="AP248" s="13">
        <f t="shared" si="367"/>
        <v>2.0489583289730125E-4</v>
      </c>
      <c r="AQ248" s="13">
        <f t="shared" si="368"/>
        <v>4.0440290538940229E-5</v>
      </c>
      <c r="AR248" s="13">
        <f t="shared" si="369"/>
        <v>3.6350729630772375E-4</v>
      </c>
      <c r="AS248" s="13">
        <f t="shared" si="370"/>
        <v>4.2197219425787547E-4</v>
      </c>
      <c r="AT248" s="13">
        <f t="shared" si="371"/>
        <v>2.4492016327516946E-4</v>
      </c>
      <c r="AU248" s="13">
        <f t="shared" si="372"/>
        <v>9.4770677934096463E-5</v>
      </c>
      <c r="AV248" s="13">
        <f t="shared" si="373"/>
        <v>2.7503293142500939E-5</v>
      </c>
      <c r="AW248" s="13">
        <f t="shared" si="374"/>
        <v>1.6255290252782962E-7</v>
      </c>
      <c r="AX248" s="13">
        <f t="shared" si="375"/>
        <v>4.8337082099171813E-4</v>
      </c>
      <c r="AY248" s="13">
        <f t="shared" si="376"/>
        <v>3.8161159575654058E-4</v>
      </c>
      <c r="AZ248" s="13">
        <f t="shared" si="377"/>
        <v>1.5063736130893634E-4</v>
      </c>
      <c r="BA248" s="13">
        <f t="shared" si="378"/>
        <v>3.9641728002059585E-5</v>
      </c>
      <c r="BB248" s="13">
        <f t="shared" si="379"/>
        <v>7.8240878557664766E-6</v>
      </c>
      <c r="BC248" s="13">
        <f t="shared" si="380"/>
        <v>1.2353921760741006E-6</v>
      </c>
      <c r="BD248" s="13">
        <f t="shared" si="381"/>
        <v>4.7830290048170128E-5</v>
      </c>
      <c r="BE248" s="13">
        <f t="shared" si="382"/>
        <v>5.5523101320451063E-5</v>
      </c>
      <c r="BF248" s="13">
        <f t="shared" si="383"/>
        <v>3.2226595083746683E-5</v>
      </c>
      <c r="BG248" s="13">
        <f t="shared" si="384"/>
        <v>1.246992580256837E-5</v>
      </c>
      <c r="BH248" s="13">
        <f t="shared" si="385"/>
        <v>3.618883311690261E-6</v>
      </c>
      <c r="BI248" s="13">
        <f t="shared" si="386"/>
        <v>8.4018568392334052E-7</v>
      </c>
      <c r="BJ248" s="14">
        <f t="shared" si="387"/>
        <v>0.44455345513164168</v>
      </c>
      <c r="BK248" s="14">
        <f t="shared" si="388"/>
        <v>0.30604356020752116</v>
      </c>
      <c r="BL248" s="14">
        <f t="shared" si="389"/>
        <v>0.23789511725796364</v>
      </c>
      <c r="BM248" s="14">
        <f t="shared" si="390"/>
        <v>0.30965331005505786</v>
      </c>
      <c r="BN248" s="14">
        <f t="shared" si="391"/>
        <v>0.69012173211024952</v>
      </c>
    </row>
    <row r="249" spans="1:66" x14ac:dyDescent="0.25">
      <c r="A249" t="s">
        <v>32</v>
      </c>
      <c r="B249" t="s">
        <v>211</v>
      </c>
      <c r="C249" t="s">
        <v>36</v>
      </c>
      <c r="D249" t="s">
        <v>493</v>
      </c>
      <c r="E249" s="10">
        <f>VLOOKUP(A249,home!$A$2:$E$405,3,FALSE)</f>
        <v>1.23703703703704</v>
      </c>
      <c r="F249" s="10">
        <f>VLOOKUP(B249,home!$B$2:$E$405,3,FALSE)</f>
        <v>0.81</v>
      </c>
      <c r="G249" s="10">
        <f>VLOOKUP(C249,away!$B$2:$E$405,4,FALSE)</f>
        <v>0.54</v>
      </c>
      <c r="H249" s="10">
        <f>VLOOKUP(A249,away!$A$2:$E$405,3,FALSE)</f>
        <v>1.13333333333333</v>
      </c>
      <c r="I249" s="10">
        <f>VLOOKUP(C249,away!$B$2:$E$405,3,FALSE)</f>
        <v>1.72</v>
      </c>
      <c r="J249" s="10">
        <f>VLOOKUP(B249,home!$B$2:$E$405,4,FALSE)</f>
        <v>0.88</v>
      </c>
      <c r="K249" s="12">
        <f t="shared" si="336"/>
        <v>0.54108000000000134</v>
      </c>
      <c r="L249" s="12">
        <f t="shared" si="337"/>
        <v>1.7154133333333283</v>
      </c>
      <c r="M249" s="13">
        <f t="shared" si="338"/>
        <v>0.10471704945578628</v>
      </c>
      <c r="N249" s="13">
        <f t="shared" si="339"/>
        <v>5.6660301119536974E-2</v>
      </c>
      <c r="O249" s="13">
        <f t="shared" si="340"/>
        <v>0.17963302286378136</v>
      </c>
      <c r="P249" s="13">
        <f t="shared" si="341"/>
        <v>9.7195836011135059E-2</v>
      </c>
      <c r="Q249" s="13">
        <f t="shared" si="342"/>
        <v>1.5328877864879572E-2</v>
      </c>
      <c r="R249" s="13">
        <f t="shared" si="343"/>
        <v>0.15407244126375061</v>
      </c>
      <c r="S249" s="13">
        <f t="shared" si="344"/>
        <v>2.255370683904771E-2</v>
      </c>
      <c r="T249" s="13">
        <f t="shared" si="345"/>
        <v>2.6295361474452543E-2</v>
      </c>
      <c r="U249" s="13">
        <f t="shared" si="346"/>
        <v>8.3365516518990379E-2</v>
      </c>
      <c r="V249" s="13">
        <f t="shared" si="347"/>
        <v>2.3259784371989522E-3</v>
      </c>
      <c r="W249" s="13">
        <f t="shared" si="348"/>
        <v>2.7647164117096863E-3</v>
      </c>
      <c r="X249" s="13">
        <f t="shared" si="349"/>
        <v>4.7426313955322725E-3</v>
      </c>
      <c r="Y249" s="13">
        <f t="shared" si="350"/>
        <v>4.0677865654906555E-3</v>
      </c>
      <c r="Z249" s="13">
        <f t="shared" si="351"/>
        <v>8.8099306681017953E-2</v>
      </c>
      <c r="AA249" s="13">
        <f t="shared" si="352"/>
        <v>4.7668772858965307E-2</v>
      </c>
      <c r="AB249" s="13">
        <f t="shared" si="353"/>
        <v>1.2896309809264506E-2</v>
      </c>
      <c r="AC249" s="13">
        <f t="shared" si="354"/>
        <v>1.3493231279095532E-4</v>
      </c>
      <c r="AD249" s="13">
        <f t="shared" si="355"/>
        <v>3.7398318901197012E-4</v>
      </c>
      <c r="AE249" s="13">
        <f t="shared" si="356"/>
        <v>6.4153574887365194E-4</v>
      </c>
      <c r="AF249" s="13">
        <f t="shared" si="357"/>
        <v>5.5024948871392225E-4</v>
      </c>
      <c r="AG249" s="13">
        <f t="shared" si="358"/>
        <v>3.1463510319990295E-4</v>
      </c>
      <c r="AH249" s="13">
        <f t="shared" si="359"/>
        <v>3.7781681334510035E-2</v>
      </c>
      <c r="AI249" s="13">
        <f t="shared" si="360"/>
        <v>2.044291213647674E-2</v>
      </c>
      <c r="AJ249" s="13">
        <f t="shared" si="361"/>
        <v>5.530625449402431E-3</v>
      </c>
      <c r="AK249" s="13">
        <f t="shared" si="362"/>
        <v>9.9750360605422488E-4</v>
      </c>
      <c r="AL249" s="13">
        <f t="shared" si="363"/>
        <v>5.009636545258175E-6</v>
      </c>
      <c r="AM249" s="13">
        <f t="shared" si="364"/>
        <v>4.0470964782119474E-5</v>
      </c>
      <c r="AN249" s="13">
        <f t="shared" si="365"/>
        <v>6.942443260011131E-5</v>
      </c>
      <c r="AO249" s="13">
        <f t="shared" si="366"/>
        <v>5.9545798670665973E-5</v>
      </c>
      <c r="AP249" s="13">
        <f t="shared" si="367"/>
        <v>3.4048552327880796E-5</v>
      </c>
      <c r="AQ249" s="13">
        <f t="shared" si="368"/>
        <v>1.4601835160986061E-5</v>
      </c>
      <c r="AR249" s="13">
        <f t="shared" si="369"/>
        <v>1.2962239983393881E-2</v>
      </c>
      <c r="AS249" s="13">
        <f t="shared" si="370"/>
        <v>7.0136088102147774E-3</v>
      </c>
      <c r="AT249" s="13">
        <f t="shared" si="371"/>
        <v>1.8974617275155105E-3</v>
      </c>
      <c r="AU249" s="13">
        <f t="shared" si="372"/>
        <v>3.4222619717469833E-4</v>
      </c>
      <c r="AV249" s="13">
        <f t="shared" si="373"/>
        <v>4.6292937691821552E-5</v>
      </c>
      <c r="AW249" s="13">
        <f t="shared" si="374"/>
        <v>1.2916176779309381E-7</v>
      </c>
      <c r="AX249" s="13">
        <f t="shared" si="375"/>
        <v>3.6496716040515414E-6</v>
      </c>
      <c r="AY249" s="13">
        <f t="shared" si="376"/>
        <v>6.2606953318780506E-6</v>
      </c>
      <c r="AZ249" s="13">
        <f t="shared" si="377"/>
        <v>5.3698401241206684E-6</v>
      </c>
      <c r="BA249" s="13">
        <f t="shared" si="378"/>
        <v>3.0704984489282964E-6</v>
      </c>
      <c r="BB249" s="13">
        <f t="shared" si="379"/>
        <v>1.3167934948177256E-6</v>
      </c>
      <c r="BC249" s="13">
        <f t="shared" si="380"/>
        <v>4.5176902365138314E-7</v>
      </c>
      <c r="BD249" s="13">
        <f t="shared" si="381"/>
        <v>3.7059332162300432E-3</v>
      </c>
      <c r="BE249" s="13">
        <f t="shared" si="382"/>
        <v>2.0052063446377565E-3</v>
      </c>
      <c r="BF249" s="13">
        <f t="shared" si="383"/>
        <v>5.4248852447830002E-4</v>
      </c>
      <c r="BG249" s="13">
        <f t="shared" si="384"/>
        <v>9.7843230274906434E-5</v>
      </c>
      <c r="BH249" s="13">
        <f t="shared" si="385"/>
        <v>1.3235253759286622E-5</v>
      </c>
      <c r="BI249" s="13">
        <f t="shared" si="386"/>
        <v>1.4322662208149652E-6</v>
      </c>
      <c r="BJ249" s="14">
        <f t="shared" si="387"/>
        <v>0.11197828921297033</v>
      </c>
      <c r="BK249" s="14">
        <f t="shared" si="388"/>
        <v>0.22693877338783608</v>
      </c>
      <c r="BL249" s="14">
        <f t="shared" si="389"/>
        <v>0.57101675433278731</v>
      </c>
      <c r="BM249" s="14">
        <f t="shared" si="390"/>
        <v>0.39041946350217771</v>
      </c>
      <c r="BN249" s="14">
        <f t="shared" si="391"/>
        <v>0.6076075285788699</v>
      </c>
    </row>
    <row r="250" spans="1:66" x14ac:dyDescent="0.25">
      <c r="A250" t="s">
        <v>32</v>
      </c>
      <c r="B250" t="s">
        <v>35</v>
      </c>
      <c r="C250" t="s">
        <v>311</v>
      </c>
      <c r="D250" t="s">
        <v>493</v>
      </c>
      <c r="E250" s="10">
        <f>VLOOKUP(A250,home!$A$2:$E$405,3,FALSE)</f>
        <v>1.23703703703704</v>
      </c>
      <c r="F250" s="10">
        <f>VLOOKUP(B250,home!$B$2:$E$405,3,FALSE)</f>
        <v>1.67</v>
      </c>
      <c r="G250" s="10">
        <f>VLOOKUP(C250,away!$B$2:$E$405,4,FALSE)</f>
        <v>1.08</v>
      </c>
      <c r="H250" s="10">
        <f>VLOOKUP(A250,away!$A$2:$E$405,3,FALSE)</f>
        <v>1.13333333333333</v>
      </c>
      <c r="I250" s="10">
        <f>VLOOKUP(C250,away!$B$2:$E$405,3,FALSE)</f>
        <v>1.02</v>
      </c>
      <c r="J250" s="10">
        <f>VLOOKUP(B250,home!$B$2:$E$405,4,FALSE)</f>
        <v>0.82</v>
      </c>
      <c r="K250" s="12">
        <f t="shared" si="336"/>
        <v>2.2311200000000055</v>
      </c>
      <c r="L250" s="12">
        <f t="shared" si="337"/>
        <v>0.9479199999999971</v>
      </c>
      <c r="M250" s="13">
        <f t="shared" si="338"/>
        <v>4.1625596518892791E-2</v>
      </c>
      <c r="N250" s="13">
        <f t="shared" si="339"/>
        <v>9.2871700905232321E-2</v>
      </c>
      <c r="O250" s="13">
        <f t="shared" si="340"/>
        <v>3.9457735452188739E-2</v>
      </c>
      <c r="P250" s="13">
        <f t="shared" si="341"/>
        <v>8.8034942722087547E-2</v>
      </c>
      <c r="Q250" s="13">
        <f t="shared" si="342"/>
        <v>0.10360395466184125</v>
      </c>
      <c r="R250" s="13">
        <f t="shared" si="343"/>
        <v>1.8701388294919311E-2</v>
      </c>
      <c r="S250" s="13">
        <f t="shared" si="344"/>
        <v>4.6546787242818494E-2</v>
      </c>
      <c r="T250" s="13">
        <f t="shared" si="345"/>
        <v>9.8208260703052261E-2</v>
      </c>
      <c r="U250" s="13">
        <f t="shared" si="346"/>
        <v>4.172504145256048E-2</v>
      </c>
      <c r="V250" s="13">
        <f t="shared" si="347"/>
        <v>1.0938098166910517E-2</v>
      </c>
      <c r="W250" s="13">
        <f t="shared" si="348"/>
        <v>7.7050951775042606E-2</v>
      </c>
      <c r="X250" s="13">
        <f t="shared" si="349"/>
        <v>7.3038138206598158E-2</v>
      </c>
      <c r="Y250" s="13">
        <f t="shared" si="350"/>
        <v>3.4617155984399149E-2</v>
      </c>
      <c r="Z250" s="13">
        <f t="shared" si="351"/>
        <v>5.9091399975066215E-3</v>
      </c>
      <c r="AA250" s="13">
        <f t="shared" si="352"/>
        <v>1.3184000431237006E-2</v>
      </c>
      <c r="AB250" s="13">
        <f t="shared" si="353"/>
        <v>1.4707543521070794E-2</v>
      </c>
      <c r="AC250" s="13">
        <f t="shared" si="354"/>
        <v>1.4458273966949139E-3</v>
      </c>
      <c r="AD250" s="13">
        <f t="shared" si="355"/>
        <v>4.2977479881083379E-2</v>
      </c>
      <c r="AE250" s="13">
        <f t="shared" si="356"/>
        <v>4.0739212728876435E-2</v>
      </c>
      <c r="AF250" s="13">
        <f t="shared" si="357"/>
        <v>1.9308757264978212E-2</v>
      </c>
      <c r="AG250" s="13">
        <f t="shared" si="358"/>
        <v>6.1010523955393652E-3</v>
      </c>
      <c r="AH250" s="13">
        <f t="shared" si="359"/>
        <v>1.4003479966091144E-3</v>
      </c>
      <c r="AI250" s="13">
        <f t="shared" si="360"/>
        <v>3.1243444221945348E-3</v>
      </c>
      <c r="AJ250" s="13">
        <f t="shared" si="361"/>
        <v>3.4853936636233449E-3</v>
      </c>
      <c r="AK250" s="13">
        <f t="shared" si="362"/>
        <v>2.5921105035944456E-3</v>
      </c>
      <c r="AL250" s="13">
        <f t="shared" si="363"/>
        <v>1.2231256025007687E-4</v>
      </c>
      <c r="AM250" s="13">
        <f t="shared" si="364"/>
        <v>1.917758298245658E-2</v>
      </c>
      <c r="AN250" s="13">
        <f t="shared" si="365"/>
        <v>1.8178814460730188E-2</v>
      </c>
      <c r="AO250" s="13">
        <f t="shared" si="366"/>
        <v>8.6160309018076513E-3</v>
      </c>
      <c r="AP250" s="13">
        <f t="shared" si="367"/>
        <v>2.7224360041471617E-3</v>
      </c>
      <c r="AQ250" s="13">
        <f t="shared" si="368"/>
        <v>6.4516288426279223E-4</v>
      </c>
      <c r="AR250" s="13">
        <f t="shared" si="369"/>
        <v>2.6548357458914163E-4</v>
      </c>
      <c r="AS250" s="13">
        <f t="shared" si="370"/>
        <v>5.9232571293732722E-4</v>
      </c>
      <c r="AT250" s="13">
        <f t="shared" si="371"/>
        <v>6.6077487232436654E-4</v>
      </c>
      <c r="AU250" s="13">
        <f t="shared" si="372"/>
        <v>4.9142267771344812E-4</v>
      </c>
      <c r="AV250" s="13">
        <f t="shared" si="373"/>
        <v>2.7410574117500783E-4</v>
      </c>
      <c r="AW250" s="13">
        <f t="shared" si="374"/>
        <v>7.1856022204191503E-6</v>
      </c>
      <c r="AX250" s="13">
        <f t="shared" si="375"/>
        <v>7.1312481573031061E-3</v>
      </c>
      <c r="AY250" s="13">
        <f t="shared" si="376"/>
        <v>6.7598527532707394E-3</v>
      </c>
      <c r="AZ250" s="13">
        <f t="shared" si="377"/>
        <v>3.2038998109401892E-3</v>
      </c>
      <c r="BA250" s="13">
        <f t="shared" si="378"/>
        <v>1.0123469029288052E-3</v>
      </c>
      <c r="BB250" s="13">
        <f t="shared" si="379"/>
        <v>2.3990596905606746E-4</v>
      </c>
      <c r="BC250" s="13">
        <f t="shared" si="380"/>
        <v>4.5482333237525372E-5</v>
      </c>
      <c r="BD250" s="13">
        <f t="shared" si="381"/>
        <v>4.1942865004089711E-5</v>
      </c>
      <c r="BE250" s="13">
        <f t="shared" si="382"/>
        <v>9.3579564967924867E-5</v>
      </c>
      <c r="BF250" s="13">
        <f t="shared" si="383"/>
        <v>1.0439361949561856E-4</v>
      </c>
      <c r="BG250" s="13">
        <f t="shared" si="384"/>
        <v>7.7638230776355007E-5</v>
      </c>
      <c r="BH250" s="13">
        <f t="shared" si="385"/>
        <v>4.3305052362435419E-5</v>
      </c>
      <c r="BI250" s="13">
        <f t="shared" si="386"/>
        <v>1.9323753685375413E-5</v>
      </c>
      <c r="BJ250" s="14">
        <f t="shared" si="387"/>
        <v>0.65624942766678396</v>
      </c>
      <c r="BK250" s="14">
        <f t="shared" si="388"/>
        <v>0.19547341736092508</v>
      </c>
      <c r="BL250" s="14">
        <f t="shared" si="389"/>
        <v>0.14104220140302889</v>
      </c>
      <c r="BM250" s="14">
        <f t="shared" si="390"/>
        <v>0.60762620072203222</v>
      </c>
      <c r="BN250" s="14">
        <f t="shared" si="391"/>
        <v>0.38429531855516197</v>
      </c>
    </row>
    <row r="251" spans="1:66" x14ac:dyDescent="0.25">
      <c r="A251" t="s">
        <v>37</v>
      </c>
      <c r="B251" t="s">
        <v>224</v>
      </c>
      <c r="C251" t="s">
        <v>39</v>
      </c>
      <c r="D251" t="s">
        <v>493</v>
      </c>
      <c r="E251" s="10">
        <f>VLOOKUP(A251,home!$A$2:$E$405,3,FALSE)</f>
        <v>1.54814814814815</v>
      </c>
      <c r="F251" s="10">
        <f>VLOOKUP(B251,home!$B$2:$E$405,3,FALSE)</f>
        <v>0.83</v>
      </c>
      <c r="G251" s="10">
        <f>VLOOKUP(C251,away!$B$2:$E$405,4,FALSE)</f>
        <v>1.04</v>
      </c>
      <c r="H251" s="10">
        <f>VLOOKUP(A251,away!$A$2:$E$405,3,FALSE)</f>
        <v>1.2666666666666699</v>
      </c>
      <c r="I251" s="10">
        <f>VLOOKUP(C251,away!$B$2:$E$405,3,FALSE)</f>
        <v>0.7</v>
      </c>
      <c r="J251" s="10">
        <f>VLOOKUP(B251,home!$B$2:$E$405,4,FALSE)</f>
        <v>1.64</v>
      </c>
      <c r="K251" s="12">
        <f t="shared" si="336"/>
        <v>1.336361481481483</v>
      </c>
      <c r="L251" s="12">
        <f t="shared" si="337"/>
        <v>1.4541333333333371</v>
      </c>
      <c r="M251" s="13">
        <f t="shared" si="338"/>
        <v>6.1390829306407935E-2</v>
      </c>
      <c r="N251" s="13">
        <f t="shared" si="339"/>
        <v>8.2040339601288148E-2</v>
      </c>
      <c r="O251" s="13">
        <f t="shared" si="340"/>
        <v>8.9270451255424876E-2</v>
      </c>
      <c r="P251" s="13">
        <f t="shared" si="341"/>
        <v>0.11929759249222011</v>
      </c>
      <c r="Q251" s="13">
        <f t="shared" si="342"/>
        <v>5.4817774885410724E-2</v>
      </c>
      <c r="R251" s="13">
        <f t="shared" si="343"/>
        <v>6.4905569426111101E-2</v>
      </c>
      <c r="S251" s="13">
        <f t="shared" si="344"/>
        <v>5.7956195311383026E-2</v>
      </c>
      <c r="T251" s="13">
        <f t="shared" si="345"/>
        <v>7.9712353720038778E-2</v>
      </c>
      <c r="U251" s="13">
        <f t="shared" si="346"/>
        <v>8.6737302914677072E-2</v>
      </c>
      <c r="V251" s="13">
        <f t="shared" si="347"/>
        <v>1.2513694180152317E-2</v>
      </c>
      <c r="W251" s="13">
        <f t="shared" si="348"/>
        <v>2.4418787619128631E-2</v>
      </c>
      <c r="X251" s="13">
        <f t="shared" si="349"/>
        <v>3.5508173036562334E-2</v>
      </c>
      <c r="Y251" s="13">
        <f t="shared" si="350"/>
        <v>2.5816809009116658E-2</v>
      </c>
      <c r="Z251" s="13">
        <f t="shared" si="351"/>
        <v>3.1460450673829764E-2</v>
      </c>
      <c r="AA251" s="13">
        <f t="shared" si="352"/>
        <v>4.2042534470554269E-2</v>
      </c>
      <c r="AB251" s="13">
        <f t="shared" si="353"/>
        <v>2.8092011825153116E-2</v>
      </c>
      <c r="AC251" s="13">
        <f t="shared" si="354"/>
        <v>1.5198255237613453E-3</v>
      </c>
      <c r="AD251" s="13">
        <f t="shared" si="355"/>
        <v>8.1580817996701055E-3</v>
      </c>
      <c r="AE251" s="13">
        <f t="shared" si="356"/>
        <v>1.1862938680960318E-2</v>
      </c>
      <c r="AF251" s="13">
        <f t="shared" si="357"/>
        <v>8.6251472836369053E-3</v>
      </c>
      <c r="AG251" s="13">
        <f t="shared" si="358"/>
        <v>4.1807047233486392E-3</v>
      </c>
      <c r="AH251" s="13">
        <f t="shared" si="359"/>
        <v>1.1436922501626274E-2</v>
      </c>
      <c r="AI251" s="13">
        <f t="shared" si="360"/>
        <v>1.5283862697862196E-2</v>
      </c>
      <c r="AJ251" s="13">
        <f t="shared" si="361"/>
        <v>1.0212382698837353E-2</v>
      </c>
      <c r="AK251" s="13">
        <f t="shared" si="362"/>
        <v>4.5491449576247163E-3</v>
      </c>
      <c r="AL251" s="13">
        <f t="shared" si="363"/>
        <v>1.1813590273427413E-4</v>
      </c>
      <c r="AM251" s="13">
        <f t="shared" si="364"/>
        <v>2.1804292559708519E-3</v>
      </c>
      <c r="AN251" s="13">
        <f t="shared" si="365"/>
        <v>3.1706348620824227E-3</v>
      </c>
      <c r="AO251" s="13">
        <f t="shared" si="366"/>
        <v>2.3052629203914E-3</v>
      </c>
      <c r="AP251" s="13">
        <f t="shared" si="367"/>
        <v>1.1173865515461637E-3</v>
      </c>
      <c r="AQ251" s="13">
        <f t="shared" si="368"/>
        <v>4.0620725770541626E-4</v>
      </c>
      <c r="AR251" s="13">
        <f t="shared" si="369"/>
        <v>3.3261620480729711E-3</v>
      </c>
      <c r="AS251" s="13">
        <f t="shared" si="370"/>
        <v>4.444954842210279E-3</v>
      </c>
      <c r="AT251" s="13">
        <f t="shared" si="371"/>
        <v>2.9700332190272113E-3</v>
      </c>
      <c r="AU251" s="13">
        <f t="shared" si="372"/>
        <v>1.3230126642094736E-3</v>
      </c>
      <c r="AV251" s="13">
        <f t="shared" si="373"/>
        <v>4.4200579099043389E-4</v>
      </c>
      <c r="AW251" s="13">
        <f t="shared" si="374"/>
        <v>6.3768702835405694E-6</v>
      </c>
      <c r="AX251" s="13">
        <f t="shared" si="375"/>
        <v>4.8564027846246226E-4</v>
      </c>
      <c r="AY251" s="13">
        <f t="shared" si="376"/>
        <v>7.0618571692155024E-4</v>
      </c>
      <c r="AZ251" s="13">
        <f t="shared" si="377"/>
        <v>5.1344409524976321E-4</v>
      </c>
      <c r="BA251" s="13">
        <f t="shared" si="378"/>
        <v>2.4887205790195263E-4</v>
      </c>
      <c r="BB251" s="13">
        <f t="shared" si="379"/>
        <v>9.0473288782623383E-5</v>
      </c>
      <c r="BC251" s="13">
        <f t="shared" si="380"/>
        <v>2.6312044999021143E-5</v>
      </c>
      <c r="BD251" s="13">
        <f t="shared" si="381"/>
        <v>8.0611385102853227E-4</v>
      </c>
      <c r="BE251" s="13">
        <f t="shared" si="382"/>
        <v>1.0772595002032329E-3</v>
      </c>
      <c r="BF251" s="13">
        <f t="shared" si="383"/>
        <v>7.1980405081579742E-4</v>
      </c>
      <c r="BG251" s="13">
        <f t="shared" si="384"/>
        <v>3.2063946924152379E-4</v>
      </c>
      <c r="BH251" s="13">
        <f t="shared" si="385"/>
        <v>1.0712255903425976E-4</v>
      </c>
      <c r="BI251" s="13">
        <f t="shared" si="386"/>
        <v>2.8630892338222186E-5</v>
      </c>
      <c r="BJ251" s="14">
        <f t="shared" si="387"/>
        <v>0.34639195868917488</v>
      </c>
      <c r="BK251" s="14">
        <f t="shared" si="388"/>
        <v>0.25350245843358055</v>
      </c>
      <c r="BL251" s="14">
        <f t="shared" si="389"/>
        <v>0.3680959216350429</v>
      </c>
      <c r="BM251" s="14">
        <f t="shared" si="390"/>
        <v>0.52702842361812718</v>
      </c>
      <c r="BN251" s="14">
        <f t="shared" si="391"/>
        <v>0.47172255696686288</v>
      </c>
    </row>
    <row r="252" spans="1:66" x14ac:dyDescent="0.25">
      <c r="A252" t="s">
        <v>37</v>
      </c>
      <c r="B252" t="s">
        <v>229</v>
      </c>
      <c r="C252" t="s">
        <v>38</v>
      </c>
      <c r="D252" t="s">
        <v>493</v>
      </c>
      <c r="E252" s="10">
        <f>VLOOKUP(A252,home!$A$2:$E$405,3,FALSE)</f>
        <v>1.54814814814815</v>
      </c>
      <c r="F252" s="10">
        <f>VLOOKUP(B252,home!$B$2:$E$405,3,FALSE)</f>
        <v>0.74</v>
      </c>
      <c r="G252" s="10">
        <f>VLOOKUP(C252,away!$B$2:$E$405,4,FALSE)</f>
        <v>0.75</v>
      </c>
      <c r="H252" s="10">
        <f>VLOOKUP(A252,away!$A$2:$E$405,3,FALSE)</f>
        <v>1.2666666666666699</v>
      </c>
      <c r="I252" s="10">
        <f>VLOOKUP(C252,away!$B$2:$E$405,3,FALSE)</f>
        <v>0.4</v>
      </c>
      <c r="J252" s="10">
        <f>VLOOKUP(B252,home!$B$2:$E$405,4,FALSE)</f>
        <v>0.62</v>
      </c>
      <c r="K252" s="12">
        <f t="shared" si="336"/>
        <v>0.85922222222222333</v>
      </c>
      <c r="L252" s="12">
        <f t="shared" si="337"/>
        <v>0.31413333333333421</v>
      </c>
      <c r="M252" s="13">
        <f t="shared" si="338"/>
        <v>0.30932723312624283</v>
      </c>
      <c r="N252" s="13">
        <f t="shared" si="339"/>
        <v>0.26578083264058211</v>
      </c>
      <c r="O252" s="13">
        <f t="shared" si="340"/>
        <v>9.716999483272401E-2</v>
      </c>
      <c r="P252" s="13">
        <f t="shared" si="341"/>
        <v>8.3490618893495086E-2</v>
      </c>
      <c r="Q252" s="13">
        <f t="shared" si="342"/>
        <v>0.11418239882275688</v>
      </c>
      <c r="R252" s="13">
        <f t="shared" si="343"/>
        <v>1.5262167188393226E-2</v>
      </c>
      <c r="S252" s="13">
        <f t="shared" si="344"/>
        <v>5.6337453485496682E-3</v>
      </c>
      <c r="T252" s="13">
        <f t="shared" si="345"/>
        <v>3.586849755018879E-2</v>
      </c>
      <c r="U252" s="13">
        <f t="shared" si="346"/>
        <v>1.311359320753833E-2</v>
      </c>
      <c r="V252" s="13">
        <f t="shared" si="347"/>
        <v>1.6895623629706785E-4</v>
      </c>
      <c r="W252" s="13">
        <f t="shared" si="348"/>
        <v>3.2702684818384446E-2</v>
      </c>
      <c r="X252" s="13">
        <f t="shared" si="349"/>
        <v>1.0273003390948528E-2</v>
      </c>
      <c r="Y252" s="13">
        <f t="shared" si="350"/>
        <v>1.6135463992716533E-3</v>
      </c>
      <c r="Z252" s="13">
        <f t="shared" si="351"/>
        <v>1.5981184842602024E-3</v>
      </c>
      <c r="AA252" s="13">
        <f t="shared" si="352"/>
        <v>1.3731389154204624E-3</v>
      </c>
      <c r="AB252" s="13">
        <f t="shared" si="353"/>
        <v>5.8991573516369153E-4</v>
      </c>
      <c r="AC252" s="13">
        <f t="shared" si="354"/>
        <v>2.8501897068259291E-6</v>
      </c>
      <c r="AD252" s="13">
        <f t="shared" si="355"/>
        <v>7.0247183805713133E-3</v>
      </c>
      <c r="AE252" s="13">
        <f t="shared" si="356"/>
        <v>2.2066982006168074E-3</v>
      </c>
      <c r="AF252" s="13">
        <f t="shared" si="357"/>
        <v>3.4659873071021417E-4</v>
      </c>
      <c r="AG252" s="13">
        <f t="shared" si="358"/>
        <v>3.6292738202367429E-5</v>
      </c>
      <c r="AH252" s="13">
        <f t="shared" si="359"/>
        <v>1.255055716305682E-4</v>
      </c>
      <c r="AI252" s="13">
        <f t="shared" si="360"/>
        <v>1.0783717615768724E-4</v>
      </c>
      <c r="AJ252" s="13">
        <f t="shared" si="361"/>
        <v>4.6328049068188681E-5</v>
      </c>
      <c r="AK252" s="13">
        <f t="shared" si="362"/>
        <v>1.3268696423863094E-5</v>
      </c>
      <c r="AL252" s="13">
        <f t="shared" si="363"/>
        <v>3.0771826997805675E-8</v>
      </c>
      <c r="AM252" s="13">
        <f t="shared" si="364"/>
        <v>1.2071588274879567E-3</v>
      </c>
      <c r="AN252" s="13">
        <f t="shared" si="365"/>
        <v>3.7920882634155109E-4</v>
      </c>
      <c r="AO252" s="13">
        <f t="shared" si="366"/>
        <v>5.9561066324046455E-5</v>
      </c>
      <c r="AP252" s="13">
        <f t="shared" si="367"/>
        <v>6.2367054337535057E-6</v>
      </c>
      <c r="AQ252" s="13">
        <f t="shared" si="368"/>
        <v>4.8978926673077649E-7</v>
      </c>
      <c r="AR252" s="13">
        <f t="shared" si="369"/>
        <v>7.8850967136431855E-6</v>
      </c>
      <c r="AS252" s="13">
        <f t="shared" si="370"/>
        <v>6.775050320733649E-6</v>
      </c>
      <c r="AT252" s="13">
        <f t="shared" si="371"/>
        <v>2.9106368961240761E-6</v>
      </c>
      <c r="AU252" s="13">
        <f t="shared" si="372"/>
        <v>8.3362796732324097E-7</v>
      </c>
      <c r="AV252" s="13">
        <f t="shared" si="373"/>
        <v>1.7906791864751753E-7</v>
      </c>
      <c r="AW252" s="13">
        <f t="shared" si="374"/>
        <v>2.3071206417202467E-10</v>
      </c>
      <c r="AX252" s="13">
        <f t="shared" si="375"/>
        <v>1.7286961505489588E-4</v>
      </c>
      <c r="AY252" s="13">
        <f t="shared" si="376"/>
        <v>5.4304108409244764E-5</v>
      </c>
      <c r="AZ252" s="13">
        <f t="shared" si="377"/>
        <v>8.5293652941454005E-6</v>
      </c>
      <c r="BA252" s="13">
        <f t="shared" si="378"/>
        <v>8.9311931702251673E-7</v>
      </c>
      <c r="BB252" s="13">
        <f t="shared" si="379"/>
        <v>7.0139637030168479E-8</v>
      </c>
      <c r="BC252" s="13">
        <f t="shared" si="380"/>
        <v>4.4066395958153978E-9</v>
      </c>
      <c r="BD252" s="13">
        <f t="shared" si="381"/>
        <v>4.1282861905207568E-7</v>
      </c>
      <c r="BE252" s="13">
        <f t="shared" si="382"/>
        <v>3.5471152345885617E-7</v>
      </c>
      <c r="BF252" s="13">
        <f t="shared" si="383"/>
        <v>1.5238801171707434E-7</v>
      </c>
      <c r="BG252" s="13">
        <f t="shared" si="384"/>
        <v>4.3645055355856937E-8</v>
      </c>
      <c r="BH252" s="13">
        <f t="shared" si="385"/>
        <v>9.3752003629678376E-9</v>
      </c>
      <c r="BI252" s="13">
        <f t="shared" si="386"/>
        <v>1.6110760979295644E-9</v>
      </c>
      <c r="BJ252" s="14">
        <f t="shared" si="387"/>
        <v>0.47192459764143918</v>
      </c>
      <c r="BK252" s="14">
        <f t="shared" si="388"/>
        <v>0.39867773867452766</v>
      </c>
      <c r="BL252" s="14">
        <f t="shared" si="389"/>
        <v>0.12782130741182257</v>
      </c>
      <c r="BM252" s="14">
        <f t="shared" si="390"/>
        <v>0.11475421283015826</v>
      </c>
      <c r="BN252" s="14">
        <f t="shared" si="391"/>
        <v>0.88521324550419411</v>
      </c>
    </row>
    <row r="253" spans="1:66" x14ac:dyDescent="0.25">
      <c r="A253" t="s">
        <v>37</v>
      </c>
      <c r="B253" t="s">
        <v>231</v>
      </c>
      <c r="C253" t="s">
        <v>227</v>
      </c>
      <c r="D253" t="s">
        <v>493</v>
      </c>
      <c r="E253" s="10">
        <f>VLOOKUP(A253,home!$A$2:$E$405,3,FALSE)</f>
        <v>1.54814814814815</v>
      </c>
      <c r="F253" s="10">
        <f>VLOOKUP(B253,home!$B$2:$E$405,3,FALSE)</f>
        <v>0.79</v>
      </c>
      <c r="G253" s="10">
        <f>VLOOKUP(C253,away!$B$2:$E$405,4,FALSE)</f>
        <v>1.1499999999999999</v>
      </c>
      <c r="H253" s="10">
        <f>VLOOKUP(A253,away!$A$2:$E$405,3,FALSE)</f>
        <v>1.2666666666666699</v>
      </c>
      <c r="I253" s="10">
        <f>VLOOKUP(C253,away!$B$2:$E$405,3,FALSE)</f>
        <v>0.92</v>
      </c>
      <c r="J253" s="10">
        <f>VLOOKUP(B253,home!$B$2:$E$405,4,FALSE)</f>
        <v>0.79</v>
      </c>
      <c r="K253" s="12">
        <f t="shared" si="336"/>
        <v>1.4064925925925944</v>
      </c>
      <c r="L253" s="12">
        <f t="shared" si="337"/>
        <v>0.92061333333333584</v>
      </c>
      <c r="M253" s="13">
        <f t="shared" si="338"/>
        <v>9.7577736040337301E-2</v>
      </c>
      <c r="N253" s="13">
        <f t="shared" si="339"/>
        <v>0.13724236294268985</v>
      </c>
      <c r="O253" s="13">
        <f t="shared" si="340"/>
        <v>8.983136483521531E-2</v>
      </c>
      <c r="P253" s="13">
        <f t="shared" si="341"/>
        <v>0.12634714922321319</v>
      </c>
      <c r="Q253" s="13">
        <f t="shared" si="342"/>
        <v>9.6515183434398841E-2</v>
      </c>
      <c r="R253" s="13">
        <f t="shared" si="343"/>
        <v>4.1349976109415279E-2</v>
      </c>
      <c r="S253" s="13">
        <f t="shared" si="344"/>
        <v>4.0899704083710665E-2</v>
      </c>
      <c r="T253" s="13">
        <f t="shared" si="345"/>
        <v>8.8853164738820267E-2</v>
      </c>
      <c r="U253" s="13">
        <f t="shared" si="346"/>
        <v>5.8158435101773334E-2</v>
      </c>
      <c r="V253" s="13">
        <f t="shared" si="347"/>
        <v>5.8842669385083387E-3</v>
      </c>
      <c r="W253" s="13">
        <f t="shared" si="348"/>
        <v>4.524929685773247E-2</v>
      </c>
      <c r="X253" s="13">
        <f t="shared" si="349"/>
        <v>4.1657106011186724E-2</v>
      </c>
      <c r="Y253" s="13">
        <f t="shared" si="350"/>
        <v>1.9175043610989373E-2</v>
      </c>
      <c r="Z253" s="13">
        <f t="shared" si="351"/>
        <v>1.2689113113114204E-2</v>
      </c>
      <c r="AA253" s="13">
        <f t="shared" si="352"/>
        <v>1.7847143600164681E-2</v>
      </c>
      <c r="AB253" s="13">
        <f t="shared" si="353"/>
        <v>1.2550937636283978E-2</v>
      </c>
      <c r="AC253" s="13">
        <f t="shared" si="354"/>
        <v>4.7619748054105067E-4</v>
      </c>
      <c r="AD253" s="13">
        <f t="shared" si="355"/>
        <v>1.5910700212606019E-2</v>
      </c>
      <c r="AE253" s="13">
        <f t="shared" si="356"/>
        <v>1.4647602758394641E-2</v>
      </c>
      <c r="AF253" s="13">
        <f t="shared" si="357"/>
        <v>6.7423892003741267E-3</v>
      </c>
      <c r="AG253" s="13">
        <f t="shared" si="358"/>
        <v>2.0690444654623704E-3</v>
      </c>
      <c r="AH253" s="13">
        <f t="shared" si="359"/>
        <v>2.920441680026952E-3</v>
      </c>
      <c r="AI253" s="13">
        <f t="shared" si="360"/>
        <v>4.1075795900565792E-3</v>
      </c>
      <c r="AJ253" s="13">
        <f t="shared" si="361"/>
        <v>2.8886401334495527E-3</v>
      </c>
      <c r="AK253" s="13">
        <f t="shared" si="362"/>
        <v>1.3542836501208261E-3</v>
      </c>
      <c r="AL253" s="13">
        <f t="shared" si="363"/>
        <v>2.4663902474132589E-5</v>
      </c>
      <c r="AM253" s="13">
        <f t="shared" si="364"/>
        <v>4.4756563983983566E-3</v>
      </c>
      <c r="AN253" s="13">
        <f t="shared" si="365"/>
        <v>4.1203489557841838E-3</v>
      </c>
      <c r="AO253" s="13">
        <f t="shared" si="366"/>
        <v>1.8966240933405033E-3</v>
      </c>
      <c r="AP253" s="13">
        <f t="shared" si="367"/>
        <v>5.8201914288350562E-4</v>
      </c>
      <c r="AQ253" s="13">
        <f t="shared" si="368"/>
        <v>1.3395364579844878E-4</v>
      </c>
      <c r="AR253" s="13">
        <f t="shared" si="369"/>
        <v>5.37719509971044E-4</v>
      </c>
      <c r="AS253" s="13">
        <f t="shared" si="370"/>
        <v>7.5629850766679302E-4</v>
      </c>
      <c r="AT253" s="13">
        <f t="shared" si="371"/>
        <v>5.3186412441108902E-4</v>
      </c>
      <c r="AU253" s="13">
        <f t="shared" si="372"/>
        <v>2.4935431708331417E-4</v>
      </c>
      <c r="AV253" s="13">
        <f t="shared" si="373"/>
        <v>8.7678749977166602E-5</v>
      </c>
      <c r="AW253" s="13">
        <f t="shared" si="374"/>
        <v>8.8710290914386782E-7</v>
      </c>
      <c r="AX253" s="13">
        <f t="shared" si="375"/>
        <v>1.0491629285561555E-3</v>
      </c>
      <c r="AY253" s="13">
        <f t="shared" si="376"/>
        <v>9.6587338086784693E-4</v>
      </c>
      <c r="AZ253" s="13">
        <f t="shared" si="377"/>
        <v>4.4459795636934355E-4</v>
      </c>
      <c r="BA253" s="13">
        <f t="shared" si="378"/>
        <v>1.3643426886879014E-4</v>
      </c>
      <c r="BB253" s="13">
        <f t="shared" si="379"/>
        <v>3.1400801761048365E-5</v>
      </c>
      <c r="BC253" s="13">
        <f t="shared" si="380"/>
        <v>5.7815993557156041E-6</v>
      </c>
      <c r="BD253" s="13">
        <f t="shared" si="381"/>
        <v>8.2505291745468425E-5</v>
      </c>
      <c r="BE253" s="13">
        <f t="shared" si="382"/>
        <v>1.1604308168969224E-4</v>
      </c>
      <c r="BF253" s="13">
        <f t="shared" si="383"/>
        <v>8.1606867409084749E-5</v>
      </c>
      <c r="BG253" s="13">
        <f t="shared" si="384"/>
        <v>3.825981817185456E-5</v>
      </c>
      <c r="BH253" s="13">
        <f t="shared" si="385"/>
        <v>1.3453037713163243E-5</v>
      </c>
      <c r="BI253" s="13">
        <f t="shared" si="386"/>
        <v>3.7843195782865839E-6</v>
      </c>
      <c r="BJ253" s="14">
        <f t="shared" si="387"/>
        <v>0.48190374740463865</v>
      </c>
      <c r="BK253" s="14">
        <f t="shared" si="388"/>
        <v>0.27217559104965255</v>
      </c>
      <c r="BL253" s="14">
        <f t="shared" si="389"/>
        <v>0.23350736996192342</v>
      </c>
      <c r="BM253" s="14">
        <f t="shared" si="390"/>
        <v>0.41044706266610032</v>
      </c>
      <c r="BN253" s="14">
        <f t="shared" si="391"/>
        <v>0.58886377258526967</v>
      </c>
    </row>
    <row r="254" spans="1:66" x14ac:dyDescent="0.25">
      <c r="A254" t="s">
        <v>37</v>
      </c>
      <c r="B254" t="s">
        <v>228</v>
      </c>
      <c r="C254" t="s">
        <v>226</v>
      </c>
      <c r="D254" t="s">
        <v>493</v>
      </c>
      <c r="E254" s="10">
        <f>VLOOKUP(A254,home!$A$2:$E$405,3,FALSE)</f>
        <v>1.54814814814815</v>
      </c>
      <c r="F254" s="10">
        <f>VLOOKUP(B254,home!$B$2:$E$405,3,FALSE)</f>
        <v>0.84</v>
      </c>
      <c r="G254" s="10">
        <f>VLOOKUP(C254,away!$B$2:$E$405,4,FALSE)</f>
        <v>1.06</v>
      </c>
      <c r="H254" s="10">
        <f>VLOOKUP(A254,away!$A$2:$E$405,3,FALSE)</f>
        <v>1.2666666666666699</v>
      </c>
      <c r="I254" s="10">
        <f>VLOOKUP(C254,away!$B$2:$E$405,3,FALSE)</f>
        <v>1.1100000000000001</v>
      </c>
      <c r="J254" s="10">
        <f>VLOOKUP(B254,home!$B$2:$E$405,4,FALSE)</f>
        <v>1.46</v>
      </c>
      <c r="K254" s="12">
        <f t="shared" si="336"/>
        <v>1.378471111111113</v>
      </c>
      <c r="L254" s="12">
        <f t="shared" si="337"/>
        <v>2.0527600000000055</v>
      </c>
      <c r="M254" s="13">
        <f t="shared" si="338"/>
        <v>3.2347093383581098E-2</v>
      </c>
      <c r="N254" s="13">
        <f t="shared" si="339"/>
        <v>4.4589533757679968E-2</v>
      </c>
      <c r="O254" s="13">
        <f t="shared" si="340"/>
        <v>6.6400819414080117E-2</v>
      </c>
      <c r="P254" s="13">
        <f t="shared" si="341"/>
        <v>9.1531611316415365E-2</v>
      </c>
      <c r="Q254" s="13">
        <f t="shared" si="342"/>
        <v>3.0732692071437796E-2</v>
      </c>
      <c r="R254" s="13">
        <f t="shared" si="343"/>
        <v>6.8152473030223731E-2</v>
      </c>
      <c r="S254" s="13">
        <f t="shared" si="344"/>
        <v>6.4751071841526772E-2</v>
      </c>
      <c r="T254" s="13">
        <f t="shared" si="345"/>
        <v>6.308684097656482E-2</v>
      </c>
      <c r="U254" s="13">
        <f t="shared" si="346"/>
        <v>9.3946215222942664E-2</v>
      </c>
      <c r="V254" s="13">
        <f t="shared" si="347"/>
        <v>2.0358243182397262E-2</v>
      </c>
      <c r="W254" s="13">
        <f t="shared" si="348"/>
        <v>1.4121376062383518E-2</v>
      </c>
      <c r="X254" s="13">
        <f t="shared" si="349"/>
        <v>2.8987795925818467E-2</v>
      </c>
      <c r="Y254" s="13">
        <f t="shared" si="350"/>
        <v>2.9752493982341637E-2</v>
      </c>
      <c r="Z254" s="13">
        <f t="shared" si="351"/>
        <v>4.6633556845840814E-2</v>
      </c>
      <c r="AA254" s="13">
        <f t="shared" si="352"/>
        <v>6.4283010920349437E-2</v>
      </c>
      <c r="AB254" s="13">
        <f t="shared" si="353"/>
        <v>4.4306136744470953E-2</v>
      </c>
      <c r="AC254" s="13">
        <f t="shared" si="354"/>
        <v>3.6004448296931353E-3</v>
      </c>
      <c r="AD254" s="13">
        <f t="shared" si="355"/>
        <v>4.8664772377829202E-3</v>
      </c>
      <c r="AE254" s="13">
        <f t="shared" si="356"/>
        <v>9.9897098146312941E-3</v>
      </c>
      <c r="AF254" s="13">
        <f t="shared" si="357"/>
        <v>1.0253238359541296E-2</v>
      </c>
      <c r="AG254" s="13">
        <f t="shared" si="358"/>
        <v>7.0158125249773487E-3</v>
      </c>
      <c r="AH254" s="13">
        <f t="shared" si="359"/>
        <v>2.3931875037717112E-2</v>
      </c>
      <c r="AI254" s="13">
        <f t="shared" si="360"/>
        <v>3.2989398374214218E-2</v>
      </c>
      <c r="AJ254" s="13">
        <f t="shared" si="361"/>
        <v>2.273746631589511E-2</v>
      </c>
      <c r="AK254" s="13">
        <f t="shared" si="362"/>
        <v>1.0447646818774478E-2</v>
      </c>
      <c r="AL254" s="13">
        <f t="shared" si="363"/>
        <v>4.075228804142831E-4</v>
      </c>
      <c r="AM254" s="13">
        <f t="shared" si="364"/>
        <v>1.3416596570327117E-3</v>
      </c>
      <c r="AN254" s="13">
        <f t="shared" si="365"/>
        <v>2.7541052775704768E-3</v>
      </c>
      <c r="AO254" s="13">
        <f t="shared" si="366"/>
        <v>2.8267585747927936E-3</v>
      </c>
      <c r="AP254" s="13">
        <f t="shared" si="367"/>
        <v>1.9342189773305567E-3</v>
      </c>
      <c r="AQ254" s="13">
        <f t="shared" si="368"/>
        <v>9.9262183697627101E-4</v>
      </c>
      <c r="AR254" s="13">
        <f t="shared" si="369"/>
        <v>9.8252791604848608E-3</v>
      </c>
      <c r="AS254" s="13">
        <f t="shared" si="370"/>
        <v>1.3543863481330428E-2</v>
      </c>
      <c r="AT254" s="13">
        <f t="shared" si="371"/>
        <v>9.3349122709233939E-3</v>
      </c>
      <c r="AU254" s="13">
        <f t="shared" si="372"/>
        <v>4.2893022967415107E-3</v>
      </c>
      <c r="AV254" s="13">
        <f t="shared" si="373"/>
        <v>1.4781698257201798E-3</v>
      </c>
      <c r="AW254" s="13">
        <f t="shared" si="374"/>
        <v>3.2032094859255339E-5</v>
      </c>
      <c r="AX254" s="13">
        <f t="shared" si="375"/>
        <v>3.0823984636047278E-4</v>
      </c>
      <c r="AY254" s="13">
        <f t="shared" si="376"/>
        <v>6.3274242701492575E-4</v>
      </c>
      <c r="AZ254" s="13">
        <f t="shared" si="377"/>
        <v>6.4943417223958127E-4</v>
      </c>
      <c r="BA254" s="13">
        <f t="shared" si="378"/>
        <v>4.4437749713550879E-4</v>
      </c>
      <c r="BB254" s="13">
        <f t="shared" si="379"/>
        <v>2.2805008775497238E-4</v>
      </c>
      <c r="BC254" s="13">
        <f t="shared" si="380"/>
        <v>9.3626419627979664E-5</v>
      </c>
      <c r="BD254" s="13">
        <f t="shared" si="381"/>
        <v>3.3614900082461598E-3</v>
      </c>
      <c r="BE254" s="13">
        <f t="shared" si="382"/>
        <v>4.6337168666559878E-3</v>
      </c>
      <c r="BF254" s="13">
        <f t="shared" si="383"/>
        <v>3.193722418876793E-3</v>
      </c>
      <c r="BG254" s="13">
        <f t="shared" si="384"/>
        <v>1.4674846971098547E-3</v>
      </c>
      <c r="BH254" s="13">
        <f t="shared" si="385"/>
        <v>5.0572131524089414E-4</v>
      </c>
      <c r="BI254" s="13">
        <f t="shared" si="386"/>
        <v>1.3942444466653767E-4</v>
      </c>
      <c r="BJ254" s="14">
        <f t="shared" si="387"/>
        <v>0.25560180548699524</v>
      </c>
      <c r="BK254" s="14">
        <f t="shared" si="388"/>
        <v>0.21362872986104284</v>
      </c>
      <c r="BL254" s="14">
        <f t="shared" si="389"/>
        <v>0.47896812866466432</v>
      </c>
      <c r="BM254" s="14">
        <f t="shared" si="390"/>
        <v>0.66047728755296964</v>
      </c>
      <c r="BN254" s="14">
        <f t="shared" si="391"/>
        <v>0.33375422297341806</v>
      </c>
    </row>
    <row r="255" spans="1:66" x14ac:dyDescent="0.25">
      <c r="A255" t="s">
        <v>37</v>
      </c>
      <c r="B255" t="s">
        <v>230</v>
      </c>
      <c r="C255" t="s">
        <v>225</v>
      </c>
      <c r="D255" t="s">
        <v>493</v>
      </c>
      <c r="E255" s="10">
        <f>VLOOKUP(A255,home!$A$2:$E$405,3,FALSE)</f>
        <v>1.54814814814815</v>
      </c>
      <c r="F255" s="10">
        <f>VLOOKUP(B255,home!$B$2:$E$405,3,FALSE)</f>
        <v>1.19</v>
      </c>
      <c r="G255" s="10">
        <f>VLOOKUP(C255,away!$B$2:$E$405,4,FALSE)</f>
        <v>0.4</v>
      </c>
      <c r="H255" s="10">
        <f>VLOOKUP(A255,away!$A$2:$E$405,3,FALSE)</f>
        <v>1.2666666666666699</v>
      </c>
      <c r="I255" s="10">
        <f>VLOOKUP(C255,away!$B$2:$E$405,3,FALSE)</f>
        <v>0.94</v>
      </c>
      <c r="J255" s="10">
        <f>VLOOKUP(B255,home!$B$2:$E$405,4,FALSE)</f>
        <v>1.0900000000000001</v>
      </c>
      <c r="K255" s="12">
        <f t="shared" si="336"/>
        <v>0.73691851851851942</v>
      </c>
      <c r="L255" s="12">
        <f t="shared" si="337"/>
        <v>1.29782666666667</v>
      </c>
      <c r="M255" s="13">
        <f t="shared" si="338"/>
        <v>0.13071378606991446</v>
      </c>
      <c r="N255" s="13">
        <f t="shared" si="339"/>
        <v>9.6325409580588037E-2</v>
      </c>
      <c r="O255" s="13">
        <f t="shared" si="340"/>
        <v>0.16964383726249729</v>
      </c>
      <c r="P255" s="13">
        <f t="shared" si="341"/>
        <v>0.12501368523127632</v>
      </c>
      <c r="Q255" s="13">
        <f t="shared" si="342"/>
        <v>3.5491989061908258E-2</v>
      </c>
      <c r="R255" s="13">
        <f t="shared" si="343"/>
        <v>0.11008414791746494</v>
      </c>
      <c r="S255" s="13">
        <f t="shared" si="344"/>
        <v>2.9890537878585938E-2</v>
      </c>
      <c r="T255" s="13">
        <f t="shared" si="345"/>
        <v>4.606244985758632E-2</v>
      </c>
      <c r="U255" s="13">
        <f t="shared" si="346"/>
        <v>8.1123047195711825E-2</v>
      </c>
      <c r="V255" s="13">
        <f t="shared" si="347"/>
        <v>3.1763429313742815E-3</v>
      </c>
      <c r="W255" s="13">
        <f t="shared" si="348"/>
        <v>8.7182346662589786E-3</v>
      </c>
      <c r="X255" s="13">
        <f t="shared" si="349"/>
        <v>1.1314757436128701E-2</v>
      </c>
      <c r="Y255" s="13">
        <f t="shared" si="350"/>
        <v>7.3422969637364143E-3</v>
      </c>
      <c r="Z255" s="13">
        <f t="shared" si="351"/>
        <v>4.7623380914854727E-2</v>
      </c>
      <c r="AA255" s="13">
        <f t="shared" si="352"/>
        <v>3.509455131061788E-2</v>
      </c>
      <c r="AB255" s="13">
        <f t="shared" si="353"/>
        <v>1.2930912379946344E-2</v>
      </c>
      <c r="AC255" s="13">
        <f t="shared" si="354"/>
        <v>1.8986441070427016E-4</v>
      </c>
      <c r="AD255" s="13">
        <f t="shared" si="355"/>
        <v>1.6061571435890909E-3</v>
      </c>
      <c r="AE255" s="13">
        <f t="shared" si="356"/>
        <v>2.0845135718070905E-3</v>
      </c>
      <c r="AF255" s="13">
        <f t="shared" si="357"/>
        <v>1.3526686502599152E-3</v>
      </c>
      <c r="AG255" s="13">
        <f t="shared" si="358"/>
        <v>5.8517648182377648E-4</v>
      </c>
      <c r="AH255" s="13">
        <f t="shared" si="359"/>
        <v>1.5451723427030748E-2</v>
      </c>
      <c r="AI255" s="13">
        <f t="shared" si="360"/>
        <v>1.13866611364054E-2</v>
      </c>
      <c r="AJ255" s="13">
        <f t="shared" si="361"/>
        <v>4.1955207277561326E-3</v>
      </c>
      <c r="AK255" s="13">
        <f t="shared" si="362"/>
        <v>1.0305856397039301E-3</v>
      </c>
      <c r="AL255" s="13">
        <f t="shared" si="363"/>
        <v>7.2633959707080909E-6</v>
      </c>
      <c r="AM255" s="13">
        <f t="shared" si="364"/>
        <v>2.3672138855232206E-4</v>
      </c>
      <c r="AN255" s="13">
        <f t="shared" si="365"/>
        <v>3.072233306335658E-4</v>
      </c>
      <c r="AO255" s="13">
        <f t="shared" si="366"/>
        <v>1.9936131555919645E-4</v>
      </c>
      <c r="AP255" s="13">
        <f t="shared" si="367"/>
        <v>8.6245477211491377E-5</v>
      </c>
      <c r="AQ255" s="13">
        <f t="shared" si="368"/>
        <v>2.7982920051116511E-5</v>
      </c>
      <c r="AR255" s="13">
        <f t="shared" si="369"/>
        <v>4.0107317419117213E-3</v>
      </c>
      <c r="AS255" s="13">
        <f t="shared" si="370"/>
        <v>2.9555824934247863E-3</v>
      </c>
      <c r="AT255" s="13">
        <f t="shared" si="371"/>
        <v>1.0890117362069324E-3</v>
      </c>
      <c r="AU255" s="13">
        <f t="shared" si="372"/>
        <v>2.6750430509829781E-4</v>
      </c>
      <c r="AV255" s="13">
        <f t="shared" si="373"/>
        <v>4.9282219052590899E-5</v>
      </c>
      <c r="AW255" s="13">
        <f t="shared" si="374"/>
        <v>1.9296270732099738E-7</v>
      </c>
      <c r="AX255" s="13">
        <f t="shared" si="375"/>
        <v>2.9074062492270649E-5</v>
      </c>
      <c r="AY255" s="13">
        <f t="shared" si="376"/>
        <v>3.7733093610802079E-5</v>
      </c>
      <c r="AZ255" s="13">
        <f t="shared" si="377"/>
        <v>2.4485507551964341E-5</v>
      </c>
      <c r="BA255" s="13">
        <f t="shared" si="378"/>
        <v>1.0592648215935821E-5</v>
      </c>
      <c r="BB255" s="13">
        <f t="shared" si="379"/>
        <v>3.4368553313151567E-6</v>
      </c>
      <c r="BC255" s="13">
        <f t="shared" si="380"/>
        <v>8.9208849969126454E-7</v>
      </c>
      <c r="BD255" s="13">
        <f t="shared" si="381"/>
        <v>8.6753910124991575E-4</v>
      </c>
      <c r="BE255" s="13">
        <f t="shared" si="382"/>
        <v>6.3930562924997575E-4</v>
      </c>
      <c r="BF255" s="13">
        <f t="shared" si="383"/>
        <v>2.3555807859372094E-4</v>
      </c>
      <c r="BG255" s="13">
        <f t="shared" si="384"/>
        <v>5.786237010078461E-5</v>
      </c>
      <c r="BH255" s="13">
        <f t="shared" si="385"/>
        <v>1.0659963013160115E-5</v>
      </c>
      <c r="BI255" s="13">
        <f t="shared" si="386"/>
        <v>1.5711048302240335E-6</v>
      </c>
      <c r="BJ255" s="14">
        <f t="shared" si="387"/>
        <v>0.21184740210139624</v>
      </c>
      <c r="BK255" s="14">
        <f t="shared" si="388"/>
        <v>0.2890292130114368</v>
      </c>
      <c r="BL255" s="14">
        <f t="shared" si="389"/>
        <v>0.45112559573986677</v>
      </c>
      <c r="BM255" s="14">
        <f t="shared" si="390"/>
        <v>0.33231519651300179</v>
      </c>
      <c r="BN255" s="14">
        <f t="shared" si="391"/>
        <v>0.6672728551236492</v>
      </c>
    </row>
    <row r="256" spans="1:66" x14ac:dyDescent="0.25">
      <c r="A256" t="s">
        <v>340</v>
      </c>
      <c r="B256" t="s">
        <v>365</v>
      </c>
      <c r="C256" t="s">
        <v>394</v>
      </c>
      <c r="D256" t="s">
        <v>493</v>
      </c>
      <c r="E256" s="10">
        <f>VLOOKUP(A256,home!$A$2:$E$405,3,FALSE)</f>
        <v>1.3441176470588201</v>
      </c>
      <c r="F256" s="10">
        <f>VLOOKUP(B256,home!$B$2:$E$405,3,FALSE)</f>
        <v>1.18</v>
      </c>
      <c r="G256" s="10">
        <f>VLOOKUP(C256,away!$B$2:$E$405,4,FALSE)</f>
        <v>1.01</v>
      </c>
      <c r="H256" s="10">
        <f>VLOOKUP(A256,away!$A$2:$E$405,3,FALSE)</f>
        <v>1.1264705882352899</v>
      </c>
      <c r="I256" s="10">
        <f>VLOOKUP(C256,away!$B$2:$E$405,3,FALSE)</f>
        <v>0.7</v>
      </c>
      <c r="J256" s="10">
        <f>VLOOKUP(B256,home!$B$2:$E$405,4,FALSE)</f>
        <v>1.41</v>
      </c>
      <c r="K256" s="12">
        <f t="shared" si="336"/>
        <v>1.6019194117647015</v>
      </c>
      <c r="L256" s="12">
        <f t="shared" si="337"/>
        <v>1.111826470588231</v>
      </c>
      <c r="M256" s="13">
        <f t="shared" si="338"/>
        <v>6.6288033892675832E-2</v>
      </c>
      <c r="N256" s="13">
        <f t="shared" si="339"/>
        <v>0.10618808826039389</v>
      </c>
      <c r="O256" s="13">
        <f t="shared" si="340"/>
        <v>7.3700790765126797E-2</v>
      </c>
      <c r="P256" s="13">
        <f t="shared" si="341"/>
        <v>0.11806272738906529</v>
      </c>
      <c r="Q256" s="13">
        <f t="shared" si="342"/>
        <v>8.5052379941254211E-2</v>
      </c>
      <c r="R256" s="13">
        <f t="shared" si="343"/>
        <v>4.0971245037976327E-2</v>
      </c>
      <c r="S256" s="13">
        <f t="shared" si="344"/>
        <v>5.2569094224126825E-2</v>
      </c>
      <c r="T256" s="13">
        <f t="shared" si="345"/>
        <v>9.4563487405213906E-2</v>
      </c>
      <c r="U256" s="13">
        <f t="shared" si="346"/>
        <v>6.563263275050249E-2</v>
      </c>
      <c r="V256" s="13">
        <f t="shared" si="347"/>
        <v>1.0403169112478928E-2</v>
      </c>
      <c r="W256" s="13">
        <f t="shared" si="348"/>
        <v>4.5415686148227288E-2</v>
      </c>
      <c r="X256" s="13">
        <f t="shared" si="349"/>
        <v>5.0494362039526348E-2</v>
      </c>
      <c r="Y256" s="13">
        <f t="shared" si="350"/>
        <v>2.8070484165505477E-2</v>
      </c>
      <c r="Z256" s="13">
        <f t="shared" si="351"/>
        <v>1.51843049220596E-2</v>
      </c>
      <c r="AA256" s="13">
        <f t="shared" si="352"/>
        <v>2.432403280880158E-2</v>
      </c>
      <c r="AB256" s="13">
        <f t="shared" si="353"/>
        <v>1.9482570164410365E-2</v>
      </c>
      <c r="AC256" s="13">
        <f t="shared" si="354"/>
        <v>1.1580394367419996E-3</v>
      </c>
      <c r="AD256" s="13">
        <f t="shared" si="355"/>
        <v>1.8188067309864629E-2</v>
      </c>
      <c r="AE256" s="13">
        <f t="shared" si="356"/>
        <v>2.0221974683947971E-2</v>
      </c>
      <c r="AF256" s="13">
        <f t="shared" si="357"/>
        <v>1.124166337058922E-2</v>
      </c>
      <c r="AG256" s="13">
        <f t="shared" si="358"/>
        <v>4.1662596362877372E-3</v>
      </c>
      <c r="AH256" s="13">
        <f t="shared" si="359"/>
        <v>4.2205780374572543E-3</v>
      </c>
      <c r="AI256" s="13">
        <f t="shared" si="360"/>
        <v>6.7610258870705441E-3</v>
      </c>
      <c r="AJ256" s="13">
        <f t="shared" si="361"/>
        <v>5.4153093059709839E-3</v>
      </c>
      <c r="AK256" s="13">
        <f t="shared" si="362"/>
        <v>2.8916296993149846E-3</v>
      </c>
      <c r="AL256" s="13">
        <f t="shared" si="363"/>
        <v>8.2501342276777777E-5</v>
      </c>
      <c r="AM256" s="13">
        <f t="shared" si="364"/>
        <v>5.8271636172310291E-3</v>
      </c>
      <c r="AN256" s="13">
        <f t="shared" si="365"/>
        <v>6.4787947580861229E-3</v>
      </c>
      <c r="AO256" s="13">
        <f t="shared" si="366"/>
        <v>3.6016477547742148E-3</v>
      </c>
      <c r="AP256" s="13">
        <f t="shared" si="367"/>
        <v>1.3348024371642141E-3</v>
      </c>
      <c r="AQ256" s="13">
        <f t="shared" si="368"/>
        <v>3.7101717066121407E-4</v>
      </c>
      <c r="AR256" s="13">
        <f t="shared" si="369"/>
        <v>9.3851007664566023E-4</v>
      </c>
      <c r="AS256" s="13">
        <f t="shared" si="370"/>
        <v>1.5034175099154611E-3</v>
      </c>
      <c r="AT256" s="13">
        <f t="shared" si="371"/>
        <v>1.2041768465602641E-3</v>
      </c>
      <c r="AU256" s="13">
        <f t="shared" si="372"/>
        <v>6.4299808856749729E-4</v>
      </c>
      <c r="AV256" s="13">
        <f t="shared" si="373"/>
        <v>2.5750777995096804E-4</v>
      </c>
      <c r="AW256" s="13">
        <f t="shared" si="374"/>
        <v>4.0816540040265577E-6</v>
      </c>
      <c r="AX256" s="13">
        <f t="shared" si="375"/>
        <v>1.5557744189952341E-3</v>
      </c>
      <c r="AY256" s="13">
        <f t="shared" si="376"/>
        <v>1.7297511813029265E-3</v>
      </c>
      <c r="AZ256" s="13">
        <f t="shared" si="377"/>
        <v>9.6159157545192843E-4</v>
      </c>
      <c r="BA256" s="13">
        <f t="shared" si="378"/>
        <v>3.5637432249403144E-4</v>
      </c>
      <c r="BB256" s="13">
        <f t="shared" si="379"/>
        <v>9.9056601296702691E-5</v>
      </c>
      <c r="BC256" s="13">
        <f t="shared" si="380"/>
        <v>2.2026750281635704E-5</v>
      </c>
      <c r="BD256" s="13">
        <f t="shared" si="381"/>
        <v>1.7391005768807244E-4</v>
      </c>
      <c r="BE256" s="13">
        <f t="shared" si="382"/>
        <v>2.7858989731164235E-4</v>
      </c>
      <c r="BF256" s="13">
        <f t="shared" si="383"/>
        <v>2.2313928221252737E-4</v>
      </c>
      <c r="BG256" s="13">
        <f t="shared" si="384"/>
        <v>1.1915038256782988E-4</v>
      </c>
      <c r="BH256" s="13">
        <f t="shared" si="385"/>
        <v>4.771732768864927E-5</v>
      </c>
      <c r="BI256" s="13">
        <f t="shared" si="386"/>
        <v>1.528786270039691E-5</v>
      </c>
      <c r="BJ256" s="14">
        <f t="shared" si="387"/>
        <v>0.48594045354854998</v>
      </c>
      <c r="BK256" s="14">
        <f t="shared" si="388"/>
        <v>0.25029331657866855</v>
      </c>
      <c r="BL256" s="14">
        <f t="shared" si="389"/>
        <v>0.2488042195684402</v>
      </c>
      <c r="BM256" s="14">
        <f t="shared" si="390"/>
        <v>0.50823335980392714</v>
      </c>
      <c r="BN256" s="14">
        <f t="shared" si="391"/>
        <v>0.49026326528649239</v>
      </c>
    </row>
    <row r="257" spans="1:66" s="15" customFormat="1" x14ac:dyDescent="0.25">
      <c r="A257" s="15" t="s">
        <v>342</v>
      </c>
      <c r="B257" s="15" t="s">
        <v>398</v>
      </c>
      <c r="C257" s="15" t="s">
        <v>436</v>
      </c>
      <c r="D257" s="15" t="s">
        <v>493</v>
      </c>
      <c r="E257" s="15">
        <f>VLOOKUP(A257,home!$A$2:$E$405,3,FALSE)</f>
        <v>1.17936117936118</v>
      </c>
      <c r="F257" s="15">
        <f>VLOOKUP(B257,home!$B$2:$E$405,3,FALSE)</f>
        <v>0.71</v>
      </c>
      <c r="G257" s="15">
        <f>VLOOKUP(C257,away!$B$2:$E$405,4,FALSE)</f>
        <v>1.07</v>
      </c>
      <c r="H257" s="15">
        <f>VLOOKUP(A257,away!$A$2:$E$405,3,FALSE)</f>
        <v>0.85012285012285005</v>
      </c>
      <c r="I257" s="15">
        <f>VLOOKUP(C257,away!$B$2:$E$405,3,FALSE)</f>
        <v>0.49</v>
      </c>
      <c r="J257" s="15">
        <f>VLOOKUP(B257,home!$B$2:$E$405,4,FALSE)</f>
        <v>0.87</v>
      </c>
      <c r="K257" s="17">
        <f t="shared" si="336"/>
        <v>0.89596068796068851</v>
      </c>
      <c r="L257" s="17">
        <f t="shared" si="337"/>
        <v>0.36240737100737097</v>
      </c>
      <c r="M257" s="18">
        <f t="shared" si="338"/>
        <v>0.28411731106821936</v>
      </c>
      <c r="N257" s="18">
        <f t="shared" si="339"/>
        <v>0.25455794148622274</v>
      </c>
      <c r="O257" s="18">
        <f t="shared" si="340"/>
        <v>0.10296620776191678</v>
      </c>
      <c r="P257" s="18">
        <f t="shared" si="341"/>
        <v>9.2253674343070149E-2</v>
      </c>
      <c r="Q257" s="18">
        <f t="shared" si="342"/>
        <v>0.1140369541899264</v>
      </c>
      <c r="R257" s="18">
        <f t="shared" si="343"/>
        <v>1.8657856328797507E-2</v>
      </c>
      <c r="S257" s="18">
        <f t="shared" si="344"/>
        <v>7.4887556110174213E-3</v>
      </c>
      <c r="T257" s="18">
        <f t="shared" si="345"/>
        <v>4.1327832765659218E-2</v>
      </c>
      <c r="U257" s="18">
        <f t="shared" si="346"/>
        <v>1.67167057922211E-2</v>
      </c>
      <c r="V257" s="18">
        <f t="shared" si="347"/>
        <v>2.7017995519610364E-4</v>
      </c>
      <c r="W257" s="18">
        <f t="shared" si="348"/>
        <v>3.4057542642982656E-2</v>
      </c>
      <c r="X257" s="18">
        <f t="shared" si="349"/>
        <v>1.2342704492214774E-2</v>
      </c>
      <c r="Y257" s="18">
        <f t="shared" si="350"/>
        <v>2.2365435430722119E-3</v>
      </c>
      <c r="Z257" s="18">
        <f t="shared" si="351"/>
        <v>2.2539148869175807E-3</v>
      </c>
      <c r="AA257" s="18">
        <f t="shared" si="352"/>
        <v>2.019419132687513E-3</v>
      </c>
      <c r="AB257" s="18">
        <f t="shared" si="353"/>
        <v>9.0466007770184046E-4</v>
      </c>
      <c r="AC257" s="18">
        <f t="shared" si="354"/>
        <v>5.4830110287396982E-6</v>
      </c>
      <c r="AD257" s="18">
        <f t="shared" si="355"/>
        <v>7.6285548341643071E-3</v>
      </c>
      <c r="AE257" s="18">
        <f t="shared" si="356"/>
        <v>2.7646445020350569E-3</v>
      </c>
      <c r="AF257" s="18">
        <f t="shared" si="357"/>
        <v>5.0096377287625366E-4</v>
      </c>
      <c r="AG257" s="18">
        <f t="shared" si="358"/>
        <v>6.0517654632672252E-5</v>
      </c>
      <c r="AH257" s="18">
        <f t="shared" si="359"/>
        <v>2.0420884216054401E-4</v>
      </c>
      <c r="AI257" s="18">
        <f t="shared" si="360"/>
        <v>1.8296309470981667E-4</v>
      </c>
      <c r="AJ257" s="18">
        <f t="shared" si="361"/>
        <v>8.1963870103811973E-5</v>
      </c>
      <c r="AK257" s="18">
        <f t="shared" si="362"/>
        <v>2.4478801815377296E-5</v>
      </c>
      <c r="AL257" s="18">
        <f t="shared" si="363"/>
        <v>7.1213952006375263E-8</v>
      </c>
      <c r="AM257" s="18">
        <f t="shared" si="364"/>
        <v>1.3669770474727379E-3</v>
      </c>
      <c r="AN257" s="18">
        <f t="shared" si="365"/>
        <v>4.9540255800201302E-4</v>
      </c>
      <c r="AO257" s="18">
        <f t="shared" si="366"/>
        <v>8.9768769317918071E-5</v>
      </c>
      <c r="AP257" s="18">
        <f t="shared" si="367"/>
        <v>1.0844287895691278E-5</v>
      </c>
      <c r="AQ257" s="18">
        <f t="shared" si="368"/>
        <v>9.8251246668113268E-7</v>
      </c>
      <c r="AR257" s="18">
        <f t="shared" si="369"/>
        <v>1.4801357924772384E-5</v>
      </c>
      <c r="AS257" s="18">
        <f t="shared" si="370"/>
        <v>1.3261434829031454E-5</v>
      </c>
      <c r="AT257" s="18">
        <f t="shared" si="371"/>
        <v>5.9408621363824278E-6</v>
      </c>
      <c r="AU257" s="18">
        <f t="shared" si="372"/>
        <v>1.7742596422642686E-6</v>
      </c>
      <c r="AV257" s="18">
        <f t="shared" si="373"/>
        <v>3.9741672242599477E-7</v>
      </c>
      <c r="AW257" s="18">
        <f t="shared" si="374"/>
        <v>6.4231573848241511E-10</v>
      </c>
      <c r="AX257" s="18">
        <f t="shared" si="375"/>
        <v>2.0412628264669075E-4</v>
      </c>
      <c r="AY257" s="18">
        <f t="shared" si="376"/>
        <v>7.3976869447494711E-5</v>
      </c>
      <c r="AZ257" s="18">
        <f t="shared" si="377"/>
        <v>1.3404881385911032E-5</v>
      </c>
      <c r="BA257" s="18">
        <f t="shared" si="378"/>
        <v>1.6193426072445532E-6</v>
      </c>
      <c r="BB257" s="18">
        <f t="shared" si="379"/>
        <v>1.4671542426293004E-7</v>
      </c>
      <c r="BC257" s="18">
        <f t="shared" si="380"/>
        <v>1.0634150238671902E-8</v>
      </c>
      <c r="BD257" s="18">
        <f t="shared" si="381"/>
        <v>8.9402020214264591E-7</v>
      </c>
      <c r="BE257" s="18">
        <f t="shared" si="382"/>
        <v>8.0100695536247892E-7</v>
      </c>
      <c r="BF257" s="18">
        <f t="shared" si="383"/>
        <v>3.5883537139393151E-7</v>
      </c>
      <c r="BG257" s="18">
        <f t="shared" si="384"/>
        <v>1.0716746207291202E-7</v>
      </c>
      <c r="BH257" s="18">
        <f t="shared" si="385"/>
        <v>2.4004458261461811E-8</v>
      </c>
      <c r="BI257" s="18">
        <f t="shared" si="386"/>
        <v>4.3014101876125923E-9</v>
      </c>
      <c r="BJ257" s="19">
        <f t="shared" si="387"/>
        <v>0.47177145978460311</v>
      </c>
      <c r="BK257" s="19">
        <f t="shared" si="388"/>
        <v>0.3842094520719313</v>
      </c>
      <c r="BL257" s="19">
        <f t="shared" si="389"/>
        <v>0.14179682836922861</v>
      </c>
      <c r="BM257" s="19">
        <f t="shared" si="390"/>
        <v>0.13336773370739588</v>
      </c>
      <c r="BN257" s="19">
        <f t="shared" si="391"/>
        <v>0.86658994517815291</v>
      </c>
    </row>
    <row r="258" spans="1:66" x14ac:dyDescent="0.25">
      <c r="A258" t="s">
        <v>27</v>
      </c>
      <c r="B258" t="s">
        <v>28</v>
      </c>
      <c r="C258" t="s">
        <v>297</v>
      </c>
      <c r="D258" s="11">
        <v>44291</v>
      </c>
      <c r="E258" s="10">
        <f>VLOOKUP(A258,home!$A$2:$E$405,3,FALSE)</f>
        <v>1.29142857142857</v>
      </c>
      <c r="F258" s="10">
        <f>VLOOKUP(B258,home!$B$2:$E$405,3,FALSE)</f>
        <v>1.1399999999999999</v>
      </c>
      <c r="G258" s="10">
        <f>VLOOKUP(C258,away!$B$2:$E$405,4,FALSE)</f>
        <v>0.91</v>
      </c>
      <c r="H258" s="10">
        <f>VLOOKUP(A258,away!$A$2:$E$405,3,FALSE)</f>
        <v>1.0828571428571401</v>
      </c>
      <c r="I258" s="10">
        <f>VLOOKUP(C258,away!$B$2:$E$405,3,FALSE)</f>
        <v>0.82</v>
      </c>
      <c r="J258" s="10">
        <f>VLOOKUP(B258,home!$B$2:$E$405,4,FALSE)</f>
        <v>0.71</v>
      </c>
      <c r="K258" s="12">
        <f t="shared" ref="K258:K266" si="392">E258*F258*G258</f>
        <v>1.3397279999999985</v>
      </c>
      <c r="L258" s="12">
        <f t="shared" ref="L258:L266" si="393">H258*I258*J258</f>
        <v>0.63043942857142687</v>
      </c>
      <c r="M258" s="13">
        <f t="shared" ref="M258:M260" si="394">_xlfn.POISSON.DIST(0,K258,FALSE) * _xlfn.POISSON.DIST(0,L258,FALSE)</f>
        <v>0.13943350910738034</v>
      </c>
      <c r="N258" s="13">
        <f t="shared" ref="N258:N260" si="395">_xlfn.POISSON.DIST(1,K258,FALSE) * _xlfn.POISSON.DIST(0,L258,FALSE)</f>
        <v>0.18680297628941225</v>
      </c>
      <c r="O258" s="13">
        <f t="shared" ref="O258:O260" si="396">_xlfn.POISSON.DIST(0,K258,FALSE) * _xlfn.POISSON.DIST(1,L258,FALSE)</f>
        <v>8.7904381805365694E-2</v>
      </c>
      <c r="P258" s="13">
        <f t="shared" ref="P258:P260" si="397">_xlfn.POISSON.DIST(1,K258,FALSE) * _xlfn.POISSON.DIST(1,L258,FALSE)</f>
        <v>0.11776796162733884</v>
      </c>
      <c r="Q258" s="13">
        <f t="shared" ref="Q258:Q260" si="398">_xlfn.POISSON.DIST(2,K258,FALSE) * _xlfn.POISSON.DIST(0,L258,FALSE)</f>
        <v>0.12513258890913076</v>
      </c>
      <c r="R258" s="13">
        <f t="shared" ref="R258:R260" si="399">_xlfn.POISSON.DIST(0,K258,FALSE) * _xlfn.POISSON.DIST(2,L258,FALSE)</f>
        <v>2.770919411714964E-2</v>
      </c>
      <c r="S258" s="13">
        <f t="shared" ref="S258:S260" si="400">_xlfn.POISSON.DIST(2,K258,FALSE) * _xlfn.POISSON.DIST(2,L258,FALSE)</f>
        <v>2.4867216056323593E-2</v>
      </c>
      <c r="T258" s="13">
        <f t="shared" ref="T258:T260" si="401">_xlfn.POISSON.DIST(2,K258,FALSE) * _xlfn.POISSON.DIST(1,L258,FALSE)</f>
        <v>7.8888517847535644E-2</v>
      </c>
      <c r="U258" s="13">
        <f t="shared" ref="U258:U260" si="402">_xlfn.POISSON.DIST(1,K258,FALSE) * _xlfn.POISSON.DIST(2,L258,FALSE)</f>
        <v>3.7122783216180615E-2</v>
      </c>
      <c r="V258" s="13">
        <f t="shared" ref="V258:V260" si="403">_xlfn.POISSON.DIST(3,K258,FALSE) * _xlfn.POISSON.DIST(3,L258,FALSE)</f>
        <v>2.333698027307307E-3</v>
      </c>
      <c r="W258" s="13">
        <f t="shared" ref="W258:W260" si="404">_xlfn.POISSON.DIST(3,K258,FALSE) * _xlfn.POISSON.DIST(0,L258,FALSE)</f>
        <v>5.5881211024683894E-2</v>
      </c>
      <c r="X258" s="13">
        <f t="shared" ref="X258:X260" si="405">_xlfn.POISSON.DIST(3,K258,FALSE) * _xlfn.POISSON.DIST(1,L258,FALSE)</f>
        <v>3.522971874628103E-2</v>
      </c>
      <c r="Y258" s="13">
        <f t="shared" ref="Y258:Y260" si="406">_xlfn.POISSON.DIST(3,K258,FALSE) * _xlfn.POISSON.DIST(2,L258,FALSE)</f>
        <v>1.1105101877568748E-2</v>
      </c>
      <c r="Z258" s="13">
        <f t="shared" ref="Z258:Z260" si="407">_xlfn.POISSON.DIST(0,K258,FALSE) * _xlfn.POISSON.DIST(3,L258,FALSE)</f>
        <v>5.8229895017968547E-3</v>
      </c>
      <c r="AA258" s="13">
        <f t="shared" ref="AA258:AA260" si="408">_xlfn.POISSON.DIST(1,K258,FALSE) * _xlfn.POISSON.DIST(3,L258,FALSE)</f>
        <v>7.8012220792632878E-3</v>
      </c>
      <c r="AB258" s="13">
        <f t="shared" ref="AB258:AB260" si="409">_xlfn.POISSON.DIST(2,K258,FALSE) * _xlfn.POISSON.DIST(3,L258,FALSE)</f>
        <v>5.2257578269036186E-3</v>
      </c>
      <c r="AC258" s="13">
        <f t="shared" ref="AC258:AC260" si="410">_xlfn.POISSON.DIST(4,K258,FALSE) * _xlfn.POISSON.DIST(4,L258,FALSE)</f>
        <v>1.2319261591472425E-4</v>
      </c>
      <c r="AD258" s="13">
        <f t="shared" ref="AD258:AD260" si="411">_xlfn.POISSON.DIST(4,K258,FALSE) * _xlfn.POISSON.DIST(0,L258,FALSE)</f>
        <v>1.871640577091941E-2</v>
      </c>
      <c r="AE258" s="13">
        <f t="shared" ref="AE258:AE260" si="412">_xlfn.POISSON.DIST(4,K258,FALSE) * _xlfn.POISSON.DIST(1,L258,FALSE)</f>
        <v>1.1799560159129387E-2</v>
      </c>
      <c r="AF258" s="13">
        <f t="shared" ref="AF258:AF260" si="413">_xlfn.POISSON.DIST(4,K258,FALSE) * _xlfn.POISSON.DIST(2,L258,FALSE)</f>
        <v>3.7194539820578527E-3</v>
      </c>
      <c r="AG258" s="13">
        <f t="shared" ref="AG258:AG260" si="414">_xlfn.POISSON.DIST(4,K258,FALSE) * _xlfn.POISSON.DIST(3,L258,FALSE)</f>
        <v>7.8163014768209036E-4</v>
      </c>
      <c r="AH258" s="13">
        <f t="shared" ref="AH258:AH260" si="415">_xlfn.POISSON.DIST(0,K258,FALSE) * _xlfn.POISSON.DIST(4,L258,FALSE)</f>
        <v>9.177605435225566E-4</v>
      </c>
      <c r="AI258" s="13">
        <f t="shared" ref="AI258:AI260" si="416">_xlfn.POISSON.DIST(1,K258,FALSE) * _xlfn.POISSON.DIST(4,L258,FALSE)</f>
        <v>1.2295494974523863E-3</v>
      </c>
      <c r="AJ258" s="13">
        <f t="shared" ref="AJ258:AJ260" si="417">_xlfn.POISSON.DIST(2,K258,FALSE) * _xlfn.POISSON.DIST(4,L258,FALSE)</f>
        <v>8.2363094456144469E-4</v>
      </c>
      <c r="AK258" s="13">
        <f t="shared" ref="AK258:AK260" si="418">_xlfn.POISSON.DIST(3,K258,FALSE) * _xlfn.POISSON.DIST(4,L258,FALSE)</f>
        <v>3.6781381269847117E-4</v>
      </c>
      <c r="AL258" s="13">
        <f t="shared" ref="AL258:AL260" si="419">_xlfn.POISSON.DIST(5,K258,FALSE) * _xlfn.POISSON.DIST(5,L258,FALSE)</f>
        <v>4.1620248551999779E-6</v>
      </c>
      <c r="AM258" s="13">
        <f t="shared" ref="AM258:AM260" si="420">_xlfn.POISSON.DIST(5,K258,FALSE) * _xlfn.POISSON.DIST(0,L258,FALSE)</f>
        <v>5.0149785741324567E-3</v>
      </c>
      <c r="AN258" s="13">
        <f t="shared" ref="AN258:AN260" si="421">_xlfn.POISSON.DIST(5,K258,FALSE) * _xlfn.POISSON.DIST(1,L258,FALSE)</f>
        <v>3.1616402265740146E-3</v>
      </c>
      <c r="AO258" s="13">
        <f t="shared" ref="AO258:AO260" si="422">_xlfn.POISSON.DIST(5,K258,FALSE) * _xlfn.POISSON.DIST(2,L258,FALSE)</f>
        <v>9.9661132889487911E-4</v>
      </c>
      <c r="AP258" s="13">
        <f t="shared" ref="AP258:AP260" si="423">_xlfn.POISSON.DIST(5,K258,FALSE) * _xlfn.POISSON.DIST(3,L258,FALSE)</f>
        <v>2.09434358898766E-4</v>
      </c>
      <c r="AQ258" s="13">
        <f t="shared" ref="AQ258:AQ260" si="424">_xlfn.POISSON.DIST(5,K258,FALSE) * _xlfn.POISSON.DIST(4,L258,FALSE)</f>
        <v>3.3008919386840286E-5</v>
      </c>
      <c r="AR258" s="13">
        <f t="shared" ref="AR258:AR260" si="425">_xlfn.POISSON.DIST(0,K258,FALSE) * _xlfn.POISSON.DIST(5,L258,FALSE)</f>
        <v>1.1571848652475257E-4</v>
      </c>
      <c r="AS258" s="13">
        <f t="shared" ref="AS258:AS260" si="426">_xlfn.POISSON.DIST(1,K258,FALSE) * _xlfn.POISSON.DIST(5,L258,FALSE)</f>
        <v>1.5503129651483355E-4</v>
      </c>
      <c r="AT258" s="13">
        <f t="shared" ref="AT258:AT260" si="427">_xlfn.POISSON.DIST(2,K258,FALSE) * _xlfn.POISSON.DIST(5,L258,FALSE)</f>
        <v>1.0384988440861237E-4</v>
      </c>
      <c r="AU258" s="13">
        <f t="shared" ref="AU258:AU260" si="428">_xlfn.POISSON.DIST(3,K258,FALSE) * _xlfn.POISSON.DIST(5,L258,FALSE)</f>
        <v>4.6376865979660408E-5</v>
      </c>
      <c r="AV258" s="13">
        <f t="shared" ref="AV258:AV260" si="429">_xlfn.POISSON.DIST(4,K258,FALSE) * _xlfn.POISSON.DIST(5,L258,FALSE)</f>
        <v>1.5533096476299607E-5</v>
      </c>
      <c r="AW258" s="13">
        <f t="shared" ref="AW258:AW260" si="430">_xlfn.POISSON.DIST(6,K258,FALSE) * _xlfn.POISSON.DIST(6,L258,FALSE)</f>
        <v>9.7647733990253314E-8</v>
      </c>
      <c r="AX258" s="13">
        <f t="shared" ref="AX258:AX260" si="431">_xlfn.POISSON.DIST(6,K258,FALSE) * _xlfn.POISSON.DIST(0,L258,FALSE)</f>
        <v>1.1197845358608864E-3</v>
      </c>
      <c r="AY258" s="13">
        <f t="shared" ref="AY258:AY260" si="432">_xlfn.POISSON.DIST(6,K258,FALSE) * _xlfn.POISSON.DIST(1,L258,FALSE)</f>
        <v>7.0595632291125762E-4</v>
      </c>
      <c r="AZ258" s="13">
        <f t="shared" ref="AZ258:AZ260" si="433">_xlfn.POISSON.DIST(6,K258,FALSE) * _xlfn.POISSON.DIST(2,L258,FALSE)</f>
        <v>2.225313504062795E-4</v>
      </c>
      <c r="BA258" s="13">
        <f t="shared" ref="BA258:BA260" si="434">_xlfn.POISSON.DIST(6,K258,FALSE) * _xlfn.POISSON.DIST(3,L258,FALSE)</f>
        <v>4.6764179129787604E-5</v>
      </c>
      <c r="BB258" s="13">
        <f t="shared" ref="BB258:BB260" si="435">_xlfn.POISSON.DIST(6,K258,FALSE) * _xlfn.POISSON.DIST(4,L258,FALSE)</f>
        <v>7.370495592048785E-6</v>
      </c>
      <c r="BC258" s="13">
        <f t="shared" ref="BC258:BC260" si="436">_xlfn.POISSON.DIST(6,K258,FALSE) * _xlfn.POISSON.DIST(5,L258,FALSE)</f>
        <v>9.2933020586789148E-7</v>
      </c>
      <c r="BD258" s="13">
        <f t="shared" ref="BD258:BD260" si="437">_xlfn.POISSON.DIST(0,K258,FALSE) * _xlfn.POISSON.DIST(6,L258,FALSE)</f>
        <v>1.215891608663589E-5</v>
      </c>
      <c r="BE258" s="13">
        <f t="shared" ref="BE258:BE260" si="438">_xlfn.POISSON.DIST(1,K258,FALSE) * _xlfn.POISSON.DIST(6,L258,FALSE)</f>
        <v>1.6289640330916511E-5</v>
      </c>
      <c r="BF258" s="13">
        <f t="shared" ref="BF258:BF260" si="439">_xlfn.POISSON.DIST(2,K258,FALSE) * _xlfn.POISSON.DIST(6,L258,FALSE)</f>
        <v>1.0911843630629049E-5</v>
      </c>
      <c r="BG258" s="13">
        <f t="shared" ref="BG258:BG260" si="440">_xlfn.POISSON.DIST(3,K258,FALSE) * _xlfn.POISSON.DIST(6,L258,FALSE)</f>
        <v>4.872967481191791E-6</v>
      </c>
      <c r="BH258" s="13">
        <f t="shared" ref="BH258:BH260" si="441">_xlfn.POISSON.DIST(4,K258,FALSE) * _xlfn.POISSON.DIST(6,L258,FALSE)</f>
        <v>1.6321127444105275E-6</v>
      </c>
      <c r="BI258" s="13">
        <f t="shared" ref="BI258:BI260" si="442">_xlfn.POISSON.DIST(5,K258,FALSE) * _xlfn.POISSON.DIST(6,L258,FALSE)</f>
        <v>4.3731742856872486E-7</v>
      </c>
      <c r="BJ258" s="14">
        <f t="shared" ref="BJ258:BJ260" si="443">SUM(N258,Q258,T258,W258,X258,Y258,AD258,AE258,AF258,AG258,AM258,AN258,AO258,AP258,AQ258,AX258,AY258,AZ258,BA258,BB258,BC258)</f>
        <v>0.53957617437639427</v>
      </c>
      <c r="BK258" s="14">
        <f t="shared" ref="BK258:BK260" si="444">SUM(M258,P258,S258,V258,AC258,AL258,AY258)</f>
        <v>0.28523569578203123</v>
      </c>
      <c r="BL258" s="14">
        <f t="shared" ref="BL258:BL260" si="445">SUM(O258,R258,U258,AA258,AB258,AH258,AI258,AJ258,AK258,AR258,AS258,AT258,AU258,AV258,BD258,BE258,BF258,BG258,BH258,BI258)</f>
        <v>0.16958490627070427</v>
      </c>
      <c r="BM258" s="14">
        <f t="shared" ref="BM258:BM260" si="446">SUM(S258:BI258)</f>
        <v>0.31476329539997161</v>
      </c>
      <c r="BN258" s="14">
        <f t="shared" ref="BN258:BN260" si="447">SUM(M258:R258)</f>
        <v>0.68475061185577757</v>
      </c>
    </row>
    <row r="259" spans="1:66" x14ac:dyDescent="0.25">
      <c r="A259" t="s">
        <v>27</v>
      </c>
      <c r="B259" t="s">
        <v>186</v>
      </c>
      <c r="C259" t="s">
        <v>29</v>
      </c>
      <c r="D259" s="11">
        <v>44291</v>
      </c>
      <c r="E259" s="10">
        <f>VLOOKUP(A259,home!$A$2:$E$405,3,FALSE)</f>
        <v>1.29142857142857</v>
      </c>
      <c r="F259" s="10">
        <f>VLOOKUP(B259,home!$B$2:$E$405,3,FALSE)</f>
        <v>1.05</v>
      </c>
      <c r="G259" s="10">
        <f>VLOOKUP(C259,away!$B$2:$E$405,4,FALSE)</f>
        <v>1.1399999999999999</v>
      </c>
      <c r="H259" s="10">
        <f>VLOOKUP(A259,away!$A$2:$E$405,3,FALSE)</f>
        <v>1.0828571428571401</v>
      </c>
      <c r="I259" s="10">
        <f>VLOOKUP(C259,away!$B$2:$E$405,3,FALSE)</f>
        <v>0.5</v>
      </c>
      <c r="J259" s="10">
        <f>VLOOKUP(B259,home!$B$2:$E$405,4,FALSE)</f>
        <v>0.71</v>
      </c>
      <c r="K259" s="12">
        <f t="shared" si="392"/>
        <v>1.5458399999999981</v>
      </c>
      <c r="L259" s="12">
        <f t="shared" si="393"/>
        <v>0.38441428571428471</v>
      </c>
      <c r="M259" s="13">
        <f t="shared" si="394"/>
        <v>0.14511129406262785</v>
      </c>
      <c r="N259" s="13">
        <f t="shared" si="395"/>
        <v>0.22431884281377235</v>
      </c>
      <c r="O259" s="13">
        <f t="shared" si="396"/>
        <v>5.5782854456160609E-2</v>
      </c>
      <c r="P259" s="13">
        <f t="shared" si="397"/>
        <v>8.6231367732511208E-2</v>
      </c>
      <c r="Q259" s="13">
        <f t="shared" si="398"/>
        <v>0.17338051998762075</v>
      </c>
      <c r="R259" s="13">
        <f t="shared" si="399"/>
        <v>1.0721863075434442E-2</v>
      </c>
      <c r="S259" s="13">
        <f t="shared" si="400"/>
        <v>1.2810596220392011E-2</v>
      </c>
      <c r="T259" s="13">
        <f t="shared" si="401"/>
        <v>6.6649948747812493E-2</v>
      </c>
      <c r="U259" s="13">
        <f t="shared" si="402"/>
        <v>1.6574284816529554E-2</v>
      </c>
      <c r="V259" s="13">
        <f t="shared" si="403"/>
        <v>8.4584520736245773E-4</v>
      </c>
      <c r="W259" s="13">
        <f t="shared" si="404"/>
        <v>8.9339514339221104E-2</v>
      </c>
      <c r="X259" s="13">
        <f t="shared" si="405"/>
        <v>3.4343385590772782E-2</v>
      </c>
      <c r="Y259" s="13">
        <f t="shared" si="406"/>
        <v>6.6010440204435873E-3</v>
      </c>
      <c r="Z259" s="13">
        <f t="shared" si="407"/>
        <v>1.3738791118898322E-3</v>
      </c>
      <c r="AA259" s="13">
        <f t="shared" si="408"/>
        <v>2.1237972863237756E-3</v>
      </c>
      <c r="AB259" s="13">
        <f t="shared" si="409"/>
        <v>1.641525398545371E-3</v>
      </c>
      <c r="AC259" s="13">
        <f t="shared" si="410"/>
        <v>3.1414848509902647E-5</v>
      </c>
      <c r="AD259" s="13">
        <f t="shared" si="411"/>
        <v>3.4526148711535337E-2</v>
      </c>
      <c r="AE259" s="13">
        <f t="shared" si="412"/>
        <v>1.327234479541003E-2</v>
      </c>
      <c r="AF259" s="13">
        <f t="shared" si="413"/>
        <v>2.5510394721406249E-3</v>
      </c>
      <c r="AG259" s="13">
        <f t="shared" si="414"/>
        <v>3.2688533883729493E-4</v>
      </c>
      <c r="AH259" s="13">
        <f t="shared" si="415"/>
        <v>1.3203468936372634E-4</v>
      </c>
      <c r="AI259" s="13">
        <f t="shared" si="416"/>
        <v>2.0410450420602248E-4</v>
      </c>
      <c r="AJ259" s="13">
        <f t="shared" si="417"/>
        <v>1.5775645339091872E-4</v>
      </c>
      <c r="AK259" s="13">
        <f t="shared" si="418"/>
        <v>8.1288745303272506E-5</v>
      </c>
      <c r="AL259" s="13">
        <f t="shared" si="419"/>
        <v>7.4672212707286727E-7</v>
      </c>
      <c r="AM259" s="13">
        <f t="shared" si="420"/>
        <v>1.0674380344847934E-2</v>
      </c>
      <c r="AN259" s="13">
        <f t="shared" si="421"/>
        <v>4.1033842957073187E-3</v>
      </c>
      <c r="AO259" s="13">
        <f t="shared" si="422"/>
        <v>7.8869977152277104E-4</v>
      </c>
      <c r="AP259" s="13">
        <f t="shared" si="423"/>
        <v>1.0106248643764857E-4</v>
      </c>
      <c r="AQ259" s="13">
        <f t="shared" si="424"/>
        <v>9.7124658841095596E-6</v>
      </c>
      <c r="AR259" s="13">
        <f t="shared" si="425"/>
        <v>1.0151204160252868E-5</v>
      </c>
      <c r="AS259" s="13">
        <f t="shared" si="426"/>
        <v>1.5692137439085274E-5</v>
      </c>
      <c r="AT259" s="13">
        <f t="shared" si="427"/>
        <v>1.2128766869417778E-5</v>
      </c>
      <c r="AU259" s="13">
        <f t="shared" si="428"/>
        <v>6.2497109924735851E-6</v>
      </c>
      <c r="AV259" s="13">
        <f t="shared" si="429"/>
        <v>2.4152633101513382E-6</v>
      </c>
      <c r="AW259" s="13">
        <f t="shared" si="430"/>
        <v>1.2325955044361664E-8</v>
      </c>
      <c r="AX259" s="13">
        <f t="shared" si="431"/>
        <v>2.7501473520466224E-3</v>
      </c>
      <c r="AY259" s="13">
        <f t="shared" si="432"/>
        <v>1.0571959299460339E-3</v>
      </c>
      <c r="AZ259" s="13">
        <f t="shared" si="433"/>
        <v>2.0320060913512676E-4</v>
      </c>
      <c r="BA259" s="13">
        <f t="shared" si="434"/>
        <v>2.6037739005795782E-5</v>
      </c>
      <c r="BB259" s="13">
        <f t="shared" si="435"/>
        <v>2.5023197103819876E-6</v>
      </c>
      <c r="BC259" s="13">
        <f t="shared" si="436"/>
        <v>1.9238548881905355E-7</v>
      </c>
      <c r="BD259" s="13">
        <f t="shared" si="437"/>
        <v>6.5037798273391373E-7</v>
      </c>
      <c r="BE259" s="13">
        <f t="shared" si="438"/>
        <v>1.0053803008293918E-6</v>
      </c>
      <c r="BF259" s="13">
        <f t="shared" si="439"/>
        <v>7.7707854211705278E-7</v>
      </c>
      <c r="BG259" s="13">
        <f t="shared" si="440"/>
        <v>4.0041303118207445E-7</v>
      </c>
      <c r="BH259" s="13">
        <f t="shared" si="441"/>
        <v>1.5474362003062429E-7</v>
      </c>
      <c r="BI259" s="13">
        <f t="shared" si="442"/>
        <v>4.7841775517627939E-8</v>
      </c>
      <c r="BJ259" s="14">
        <f t="shared" si="443"/>
        <v>0.66502618951729886</v>
      </c>
      <c r="BK259" s="14">
        <f t="shared" si="444"/>
        <v>0.24608846072347657</v>
      </c>
      <c r="BL259" s="14">
        <f t="shared" si="445"/>
        <v>8.7469182343281465E-2</v>
      </c>
      <c r="BM259" s="14">
        <f t="shared" si="446"/>
        <v>0.30335378596382861</v>
      </c>
      <c r="BN259" s="14">
        <f t="shared" si="447"/>
        <v>0.69554674212812717</v>
      </c>
    </row>
    <row r="260" spans="1:66" x14ac:dyDescent="0.25">
      <c r="A260" t="s">
        <v>27</v>
      </c>
      <c r="B260" t="s">
        <v>298</v>
      </c>
      <c r="C260" t="s">
        <v>189</v>
      </c>
      <c r="D260" s="11">
        <v>44291</v>
      </c>
      <c r="E260" s="10">
        <f>VLOOKUP(A260,home!$A$2:$E$405,3,FALSE)</f>
        <v>1.29142857142857</v>
      </c>
      <c r="F260" s="10">
        <f>VLOOKUP(B260,home!$B$2:$E$405,3,FALSE)</f>
        <v>1.46</v>
      </c>
      <c r="G260" s="10">
        <f>VLOOKUP(C260,away!$B$2:$E$405,4,FALSE)</f>
        <v>0.96</v>
      </c>
      <c r="H260" s="10">
        <f>VLOOKUP(A260,away!$A$2:$E$405,3,FALSE)</f>
        <v>1.0828571428571401</v>
      </c>
      <c r="I260" s="10">
        <f>VLOOKUP(C260,away!$B$2:$E$405,3,FALSE)</f>
        <v>0.64</v>
      </c>
      <c r="J260" s="10">
        <f>VLOOKUP(B260,home!$B$2:$E$405,4,FALSE)</f>
        <v>0.76</v>
      </c>
      <c r="K260" s="12">
        <f t="shared" si="392"/>
        <v>1.8100662857142837</v>
      </c>
      <c r="L260" s="12">
        <f t="shared" si="393"/>
        <v>0.526701714285713</v>
      </c>
      <c r="M260" s="13">
        <f t="shared" si="394"/>
        <v>9.6639472810488181E-2</v>
      </c>
      <c r="N260" s="13">
        <f t="shared" si="395"/>
        <v>0.17492385160346685</v>
      </c>
      <c r="O260" s="13">
        <f t="shared" si="396"/>
        <v>5.0900175996951666E-2</v>
      </c>
      <c r="P260" s="13">
        <f t="shared" si="397"/>
        <v>9.2132692509005645E-2</v>
      </c>
      <c r="Q260" s="13">
        <f t="shared" si="398"/>
        <v>0.15831188317736195</v>
      </c>
      <c r="R260" s="13">
        <f t="shared" si="399"/>
        <v>1.340460497751947E-2</v>
      </c>
      <c r="S260" s="13">
        <f t="shared" si="400"/>
        <v>2.1959021459080609E-2</v>
      </c>
      <c r="T260" s="13">
        <f t="shared" si="401"/>
        <v>8.338314026131606E-2</v>
      </c>
      <c r="U260" s="13">
        <f t="shared" si="402"/>
        <v>2.4263223543125868E-2</v>
      </c>
      <c r="V260" s="13">
        <f t="shared" si="403"/>
        <v>2.3261069819041666E-3</v>
      </c>
      <c r="W260" s="13">
        <f t="shared" si="404"/>
        <v>9.5518334122427009E-2</v>
      </c>
      <c r="X260" s="13">
        <f t="shared" si="405"/>
        <v>5.0309670327997817E-2</v>
      </c>
      <c r="Y260" s="13">
        <f t="shared" si="406"/>
        <v>1.3249094803452759E-2</v>
      </c>
      <c r="Z260" s="13">
        <f t="shared" si="407"/>
        <v>2.3534094736607689E-3</v>
      </c>
      <c r="AA260" s="13">
        <f t="shared" si="408"/>
        <v>4.2598271447539561E-3</v>
      </c>
      <c r="AB260" s="13">
        <f t="shared" si="409"/>
        <v>3.8552847488448386E-3</v>
      </c>
      <c r="AC260" s="13">
        <f t="shared" si="410"/>
        <v>1.3860181370135808E-4</v>
      </c>
      <c r="AD260" s="13">
        <f t="shared" si="411"/>
        <v>4.3223629065649374E-2</v>
      </c>
      <c r="AE260" s="13">
        <f t="shared" si="412"/>
        <v>2.2765959526527296E-2</v>
      </c>
      <c r="AF260" s="13">
        <f t="shared" si="413"/>
        <v>5.9954349549905424E-3</v>
      </c>
      <c r="AG260" s="13">
        <f t="shared" si="414"/>
        <v>1.0526019562273352E-3</v>
      </c>
      <c r="AH260" s="13">
        <f t="shared" si="415"/>
        <v>3.0988620104834111E-4</v>
      </c>
      <c r="AI260" s="13">
        <f t="shared" si="416"/>
        <v>5.6091456492568059E-4</v>
      </c>
      <c r="AJ260" s="13">
        <f t="shared" si="417"/>
        <v>5.0764627156903522E-4</v>
      </c>
      <c r="AK260" s="13">
        <f t="shared" si="418"/>
        <v>3.0629113374522262E-4</v>
      </c>
      <c r="AL260" s="13">
        <f t="shared" si="419"/>
        <v>5.2855248115765033E-6</v>
      </c>
      <c r="AM260" s="13">
        <f t="shared" si="420"/>
        <v>1.5647526743590375E-2</v>
      </c>
      <c r="AN260" s="13">
        <f t="shared" si="421"/>
        <v>8.2415791601805899E-3</v>
      </c>
      <c r="AO260" s="13">
        <f t="shared" si="422"/>
        <v>2.1704269360442612E-3</v>
      </c>
      <c r="AP260" s="13">
        <f t="shared" si="423"/>
        <v>3.8105586264880004E-4</v>
      </c>
      <c r="AQ260" s="13">
        <f t="shared" si="424"/>
        <v>5.0175694023936038E-5</v>
      </c>
      <c r="AR260" s="13">
        <f t="shared" si="425"/>
        <v>3.2643518665129677E-5</v>
      </c>
      <c r="AS260" s="13">
        <f t="shared" si="426"/>
        <v>5.9086932582836167E-5</v>
      </c>
      <c r="AT260" s="13">
        <f t="shared" si="427"/>
        <v>5.3475632297232292E-5</v>
      </c>
      <c r="AU260" s="13">
        <f t="shared" si="428"/>
        <v>3.226481304282467E-5</v>
      </c>
      <c r="AV260" s="13">
        <f t="shared" si="429"/>
        <v>1.4600362575922866E-5</v>
      </c>
      <c r="AW260" s="13">
        <f t="shared" si="430"/>
        <v>1.3997317902059391E-7</v>
      </c>
      <c r="AX260" s="13">
        <f t="shared" si="431"/>
        <v>4.7205101022309267E-3</v>
      </c>
      <c r="AY260" s="13">
        <f t="shared" si="432"/>
        <v>2.486300763148055E-3</v>
      </c>
      <c r="AZ260" s="13">
        <f t="shared" si="433"/>
        <v>6.547694370899785E-4</v>
      </c>
      <c r="BA260" s="13">
        <f t="shared" si="434"/>
        <v>1.1495606165906101E-4</v>
      </c>
      <c r="BB260" s="13">
        <f t="shared" si="435"/>
        <v>1.5136888685840386E-5</v>
      </c>
      <c r="BC260" s="13">
        <f t="shared" si="436"/>
        <v>1.5945250439568292E-6</v>
      </c>
      <c r="BD260" s="13">
        <f t="shared" si="437"/>
        <v>2.8655662068735774E-6</v>
      </c>
      <c r="BE260" s="13">
        <f t="shared" si="438"/>
        <v>5.1868647805440247E-6</v>
      </c>
      <c r="BF260" s="13">
        <f t="shared" si="439"/>
        <v>4.6942845339107796E-6</v>
      </c>
      <c r="BG260" s="13">
        <f t="shared" si="440"/>
        <v>2.8323220567939633E-6</v>
      </c>
      <c r="BH260" s="13">
        <f t="shared" si="441"/>
        <v>1.2816726663219232E-6</v>
      </c>
      <c r="BI260" s="13">
        <f t="shared" si="442"/>
        <v>4.6398249652616893E-7</v>
      </c>
      <c r="BJ260" s="14">
        <f t="shared" si="443"/>
        <v>0.68321763197376284</v>
      </c>
      <c r="BK260" s="14">
        <f t="shared" si="444"/>
        <v>0.21568748186213954</v>
      </c>
      <c r="BL260" s="14">
        <f t="shared" si="445"/>
        <v>9.8577250534388955E-2</v>
      </c>
      <c r="BM260" s="14">
        <f t="shared" si="446"/>
        <v>0.41103693197918928</v>
      </c>
      <c r="BN260" s="14">
        <f t="shared" si="447"/>
        <v>0.58631268107479373</v>
      </c>
    </row>
    <row r="261" spans="1:66" x14ac:dyDescent="0.25">
      <c r="A261" t="s">
        <v>27</v>
      </c>
      <c r="B261" t="s">
        <v>188</v>
      </c>
      <c r="C261" t="s">
        <v>195</v>
      </c>
      <c r="D261" s="11">
        <v>44291</v>
      </c>
      <c r="E261" s="10">
        <f>VLOOKUP(A261,home!$A$2:$E$405,3,FALSE)</f>
        <v>1.29142857142857</v>
      </c>
      <c r="F261" s="10">
        <f>VLOOKUP(B261,home!$B$2:$E$405,3,FALSE)</f>
        <v>1.18</v>
      </c>
      <c r="G261" s="10">
        <f>VLOOKUP(C261,away!$B$2:$E$405,4,FALSE)</f>
        <v>0.73</v>
      </c>
      <c r="H261" s="10">
        <f>VLOOKUP(A261,away!$A$2:$E$405,3,FALSE)</f>
        <v>1.0828571428571401</v>
      </c>
      <c r="I261" s="10">
        <f>VLOOKUP(C261,away!$B$2:$E$405,3,FALSE)</f>
        <v>1.41</v>
      </c>
      <c r="J261" s="10">
        <f>VLOOKUP(B261,home!$B$2:$E$405,4,FALSE)</f>
        <v>0.76</v>
      </c>
      <c r="K261" s="12">
        <f t="shared" si="392"/>
        <v>1.11243657142857</v>
      </c>
      <c r="L261" s="12">
        <f t="shared" si="393"/>
        <v>1.1603897142857114</v>
      </c>
      <c r="M261" s="13">
        <f t="shared" ref="M261:M295" si="448">_xlfn.POISSON.DIST(0,K261,FALSE) * _xlfn.POISSON.DIST(0,L261,FALSE)</f>
        <v>0.10302060257917778</v>
      </c>
      <c r="N261" s="13">
        <f t="shared" ref="N261:N295" si="449">_xlfn.POISSON.DIST(1,K261,FALSE) * _xlfn.POISSON.DIST(0,L261,FALSE)</f>
        <v>0.11460388591968583</v>
      </c>
      <c r="O261" s="13">
        <f t="shared" ref="O261:O295" si="450">_xlfn.POISSON.DIST(0,K261,FALSE) * _xlfn.POISSON.DIST(1,L261,FALSE)</f>
        <v>0.11954404759239391</v>
      </c>
      <c r="P261" s="13">
        <f t="shared" ref="P261:P295" si="451">_xlfn.POISSON.DIST(1,K261,FALSE) * _xlfn.POISSON.DIST(1,L261,FALSE)</f>
        <v>0.13298517043837649</v>
      </c>
      <c r="Q261" s="13">
        <f t="shared" ref="Q261:Q295" si="452">_xlfn.POISSON.DIST(2,K261,FALSE) * _xlfn.POISSON.DIST(0,L261,FALSE)</f>
        <v>6.374477696244317E-2</v>
      </c>
      <c r="R261" s="13">
        <f t="shared" ref="R261:R295" si="453">_xlfn.POISSON.DIST(0,K261,FALSE) * _xlfn.POISSON.DIST(2,L261,FALSE)</f>
        <v>6.9358841615147757E-2</v>
      </c>
      <c r="S261" s="13">
        <f t="shared" ref="S261:S295" si="454">_xlfn.POISSON.DIST(2,K261,FALSE) * _xlfn.POISSON.DIST(2,L261,FALSE)</f>
        <v>4.2916307791278904E-2</v>
      </c>
      <c r="T261" s="13">
        <f t="shared" ref="T261:T295" si="455">_xlfn.POISSON.DIST(2,K261,FALSE) * _xlfn.POISSON.DIST(1,L261,FALSE)</f>
        <v>7.3968783526655826E-2</v>
      </c>
      <c r="U261" s="13">
        <f t="shared" ref="U261:U295" si="456">_xlfn.POISSON.DIST(1,K261,FALSE) * _xlfn.POISSON.DIST(2,L261,FALSE)</f>
        <v>7.7157311964612188E-2</v>
      </c>
      <c r="V261" s="13">
        <f t="shared" ref="V261:V295" si="457">_xlfn.POISSON.DIST(3,K261,FALSE) * _xlfn.POISSON.DIST(3,L261,FALSE)</f>
        <v>6.1554381284749798E-3</v>
      </c>
      <c r="W261" s="13">
        <f t="shared" ref="W261:W295" si="458">_xlfn.POISSON.DIST(3,K261,FALSE) * _xlfn.POISSON.DIST(0,L261,FALSE)</f>
        <v>2.3637340376859717E-2</v>
      </c>
      <c r="X261" s="13">
        <f t="shared" ref="X261:X295" si="459">_xlfn.POISSON.DIST(3,K261,FALSE) * _xlfn.POISSON.DIST(1,L261,FALSE)</f>
        <v>2.7428526646378355E-2</v>
      </c>
      <c r="Y261" s="13">
        <f t="shared" ref="Y261:Y295" si="460">_xlfn.POISSON.DIST(3,K261,FALSE) * _xlfn.POISSON.DIST(2,L261,FALSE)</f>
        <v>1.5913890099234506E-2</v>
      </c>
      <c r="Z261" s="13">
        <f t="shared" ref="Z261:Z295" si="461">_xlfn.POISSON.DIST(0,K261,FALSE) * _xlfn.POISSON.DIST(3,L261,FALSE)</f>
        <v>2.6827762134996404E-2</v>
      </c>
      <c r="AA261" s="13">
        <f t="shared" ref="AA261:AA295" si="462">_xlfn.POISSON.DIST(1,K261,FALSE) * _xlfn.POISSON.DIST(3,L261,FALSE)</f>
        <v>2.9844183728556611E-2</v>
      </c>
      <c r="AB261" s="13">
        <f t="shared" ref="AB261:AB295" si="463">_xlfn.POISSON.DIST(2,K261,FALSE) * _xlfn.POISSON.DIST(3,L261,FALSE)</f>
        <v>1.6599880712039928E-2</v>
      </c>
      <c r="AC261" s="13">
        <f t="shared" ref="AC261:AC295" si="464">_xlfn.POISSON.DIST(4,K261,FALSE) * _xlfn.POISSON.DIST(4,L261,FALSE)</f>
        <v>4.9661303670362638E-4</v>
      </c>
      <c r="AD261" s="13">
        <f t="shared" ref="AD261:AD295" si="465">_xlfn.POISSON.DIST(4,K261,FALSE) * _xlfn.POISSON.DIST(0,L261,FALSE)</f>
        <v>6.5737604716309857E-3</v>
      </c>
      <c r="AE261" s="13">
        <f t="shared" ref="AE261:AE295" si="466">_xlfn.POISSON.DIST(4,K261,FALSE) * _xlfn.POISSON.DIST(1,L261,FALSE)</f>
        <v>7.6281240354585823E-3</v>
      </c>
      <c r="AF261" s="13">
        <f t="shared" ref="AF261:AF295" si="467">_xlfn.POISSON.DIST(4,K261,FALSE) * _xlfn.POISSON.DIST(2,L261,FALSE)</f>
        <v>4.4257983350208772E-3</v>
      </c>
      <c r="AG261" s="13">
        <f t="shared" ref="AG261:AG295" si="468">_xlfn.POISSON.DIST(4,K261,FALSE) * _xlfn.POISSON.DIST(3,L261,FALSE)</f>
        <v>1.7118836218203511E-3</v>
      </c>
      <c r="AH261" s="13">
        <f t="shared" ref="AH261:AH295" si="469">_xlfn.POISSON.DIST(0,K261,FALSE) * _xlfn.POISSON.DIST(4,L261,FALSE)</f>
        <v>7.7826648096883735E-3</v>
      </c>
      <c r="AI261" s="13">
        <f t="shared" ref="AI261:AI295" si="470">_xlfn.POISSON.DIST(1,K261,FALSE) * _xlfn.POISSON.DIST(4,L261,FALSE)</f>
        <v>8.6577209574675174E-3</v>
      </c>
      <c r="AJ261" s="13">
        <f t="shared" ref="AJ261:AJ295" si="471">_xlfn.POISSON.DIST(2,K261,FALSE) * _xlfn.POISSON.DIST(4,L261,FALSE)</f>
        <v>4.8155827091552238E-3</v>
      </c>
      <c r="AK261" s="13">
        <f t="shared" ref="AK261:AK295" si="472">_xlfn.POISSON.DIST(3,K261,FALSE) * _xlfn.POISSON.DIST(4,L261,FALSE)</f>
        <v>1.7856767728011134E-3</v>
      </c>
      <c r="AL261" s="13">
        <f t="shared" ref="AL261:AL295" si="473">_xlfn.POISSON.DIST(5,K261,FALSE) * _xlfn.POISSON.DIST(5,L261,FALSE)</f>
        <v>2.5642315294047668E-5</v>
      </c>
      <c r="AM261" s="13">
        <f t="shared" ref="AM261:AM295" si="474">_xlfn.POISSON.DIST(5,K261,FALSE) * _xlfn.POISSON.DIST(0,L261,FALSE)</f>
        <v>1.4625783120907655E-3</v>
      </c>
      <c r="AN261" s="13">
        <f t="shared" ref="AN261:AN295" si="475">_xlfn.POISSON.DIST(5,K261,FALSE) * _xlfn.POISSON.DIST(1,L261,FALSE)</f>
        <v>1.6971608296874811E-3</v>
      </c>
      <c r="AO261" s="13">
        <f t="shared" ref="AO261:AO295" si="476">_xlfn.POISSON.DIST(5,K261,FALSE) * _xlfn.POISSON.DIST(2,L261,FALSE)</f>
        <v>9.8468398512897891E-4</v>
      </c>
      <c r="AP261" s="13">
        <f t="shared" ref="AP261:AP295" si="477">_xlfn.POISSON.DIST(5,K261,FALSE) * _xlfn.POISSON.DIST(3,L261,FALSE)</f>
        <v>3.8087238938851051E-4</v>
      </c>
      <c r="AQ261" s="13">
        <f t="shared" ref="AQ261:AQ295" si="478">_xlfn.POISSON.DIST(5,K261,FALSE) * _xlfn.POISSON.DIST(4,L261,FALSE)</f>
        <v>1.1049010077546245E-4</v>
      </c>
      <c r="AR261" s="13">
        <f t="shared" ref="AR261:AR295" si="479">_xlfn.POISSON.DIST(0,K261,FALSE) * _xlfn.POISSON.DIST(5,L261,FALSE)</f>
        <v>1.8061848389791507E-3</v>
      </c>
      <c r="AS261" s="13">
        <f t="shared" ref="AS261:AS295" si="480">_xlfn.POISSON.DIST(1,K261,FALSE) * _xlfn.POISSON.DIST(5,L261,FALSE)</f>
        <v>2.0092660696402302E-3</v>
      </c>
      <c r="AT261" s="13">
        <f t="shared" ref="AT261:AT295" si="481">_xlfn.POISSON.DIST(2,K261,FALSE) * _xlfn.POISSON.DIST(5,L261,FALSE)</f>
        <v>1.1175905287991686E-3</v>
      </c>
      <c r="AU261" s="13">
        <f t="shared" ref="AU261:AU295" si="482">_xlfn.POISSON.DIST(3,K261,FALSE) * _xlfn.POISSON.DIST(5,L261,FALSE)</f>
        <v>4.1441619203946308E-4</v>
      </c>
      <c r="AV261" s="13">
        <f t="shared" ref="AV261:AV295" si="483">_xlfn.POISSON.DIST(4,K261,FALSE) * _xlfn.POISSON.DIST(5,L261,FALSE)</f>
        <v>1.1525293195421611E-4</v>
      </c>
      <c r="AW261" s="13">
        <f t="shared" ref="AW261:AW295" si="484">_xlfn.POISSON.DIST(6,K261,FALSE) * _xlfn.POISSON.DIST(6,L261,FALSE)</f>
        <v>9.1946216593819457E-7</v>
      </c>
      <c r="AX261" s="13">
        <f t="shared" ref="AX261:AX295" si="485">_xlfn.POISSON.DIST(6,K261,FALSE) * _xlfn.POISSON.DIST(0,L261,FALSE)</f>
        <v>2.711709338246728E-4</v>
      </c>
      <c r="AY261" s="13">
        <f t="shared" ref="AY261:AY295" si="486">_xlfn.POISSON.DIST(6,K261,FALSE) * _xlfn.POISSON.DIST(1,L261,FALSE)</f>
        <v>3.1466396242340163E-4</v>
      </c>
      <c r="AZ261" s="13">
        <f t="shared" ref="AZ261:AZ295" si="487">_xlfn.POISSON.DIST(6,K261,FALSE) * _xlfn.POISSON.DIST(2,L261,FALSE)</f>
        <v>1.8256641272625047E-4</v>
      </c>
      <c r="BA261" s="13">
        <f t="shared" ref="BA261:BA295" si="488">_xlfn.POISSON.DIST(6,K261,FALSE) * _xlfn.POISSON.DIST(3,L261,FALSE)</f>
        <v>7.0616062500527014E-5</v>
      </c>
      <c r="BB261" s="13">
        <f t="shared" ref="BB261:BB295" si="489">_xlfn.POISSON.DIST(6,K261,FALSE) * _xlfn.POISSON.DIST(4,L261,FALSE)</f>
        <v>2.0485538147242115E-5</v>
      </c>
      <c r="BC261" s="13">
        <f t="shared" ref="BC261:BC295" si="490">_xlfn.POISSON.DIST(6,K261,FALSE) * _xlfn.POISSON.DIST(5,L261,FALSE)</f>
        <v>4.7542415515334645E-6</v>
      </c>
      <c r="BD261" s="13">
        <f t="shared" ref="BD261:BD295" si="491">_xlfn.POISSON.DIST(0,K261,FALSE) * _xlfn.POISSON.DIST(6,L261,FALSE)</f>
        <v>3.4931305154169964E-4</v>
      </c>
      <c r="BE261" s="13">
        <f t="shared" ref="BE261:BE295" si="492">_xlfn.POISSON.DIST(1,K261,FALSE) * _xlfn.POISSON.DIST(6,L261,FALSE)</f>
        <v>3.8858861341229967E-4</v>
      </c>
      <c r="BF261" s="13">
        <f t="shared" ref="BF261:BF295" si="493">_xlfn.POISSON.DIST(2,K261,FALSE) * _xlfn.POISSON.DIST(6,L261,FALSE)</f>
        <v>2.1614009240028049E-4</v>
      </c>
      <c r="BG261" s="13">
        <f t="shared" ref="BG261:BG295" si="494">_xlfn.POISSON.DIST(3,K261,FALSE) * _xlfn.POISSON.DIST(6,L261,FALSE)</f>
        <v>8.0147381112674084E-5</v>
      </c>
      <c r="BH261" s="13">
        <f t="shared" ref="BH261:BH295" si="495">_xlfn.POISSON.DIST(4,K261,FALSE) * _xlfn.POISSON.DIST(6,L261,FALSE)</f>
        <v>2.2289719463490536E-5</v>
      </c>
      <c r="BI261" s="13">
        <f t="shared" ref="BI261:BI295" si="496">_xlfn.POISSON.DIST(5,K261,FALSE) * _xlfn.POISSON.DIST(6,L261,FALSE)</f>
        <v>4.9591798196140113E-6</v>
      </c>
      <c r="BJ261" s="14">
        <f t="shared" ref="BJ261:BJ295" si="497">SUM(N261,Q261,T261,W261,X261,Y261,AD261,AE261,AF261,AG261,AM261,AN261,AO261,AP261,AQ261,AX261,AY261,AZ261,BA261,BB261,BC261)</f>
        <v>0.34513681276343305</v>
      </c>
      <c r="BK261" s="14">
        <f t="shared" ref="BK261:BK295" si="498">SUM(M261,P261,S261,V261,AC261,AL261,AY261)</f>
        <v>0.28591443825172924</v>
      </c>
      <c r="BL261" s="14">
        <f t="shared" ref="BL261:BL295" si="499">SUM(O261,R261,U261,AA261,AB261,AH261,AI261,AJ261,AK261,AR261,AS261,AT261,AU261,AV261,BD261,BE261,BF261,BG261,BH261,BI261)</f>
        <v>0.34207005946102492</v>
      </c>
      <c r="BM261" s="14">
        <f t="shared" ref="BM261:BM295" si="500">SUM(S261:BI261)</f>
        <v>0.39637800300370118</v>
      </c>
      <c r="BN261" s="14">
        <f t="shared" ref="BN261:BN295" si="501">SUM(M261:R261)</f>
        <v>0.60325732510722485</v>
      </c>
    </row>
    <row r="262" spans="1:66" x14ac:dyDescent="0.25">
      <c r="A262" t="s">
        <v>27</v>
      </c>
      <c r="B262" t="s">
        <v>296</v>
      </c>
      <c r="C262" t="s">
        <v>329</v>
      </c>
      <c r="D262" s="11">
        <v>44291</v>
      </c>
      <c r="E262" s="10">
        <f>VLOOKUP(A262,home!$A$2:$E$405,3,FALSE)</f>
        <v>1.29142857142857</v>
      </c>
      <c r="F262" s="10">
        <f>VLOOKUP(B262,home!$B$2:$E$405,3,FALSE)</f>
        <v>0.77</v>
      </c>
      <c r="G262" s="10">
        <f>VLOOKUP(C262,away!$B$2:$E$405,4,FALSE)</f>
        <v>1.41</v>
      </c>
      <c r="H262" s="10">
        <f>VLOOKUP(A262,away!$A$2:$E$405,3,FALSE)</f>
        <v>1.0828571428571401</v>
      </c>
      <c r="I262" s="10">
        <f>VLOOKUP(C262,away!$B$2:$E$405,3,FALSE)</f>
        <v>0.5</v>
      </c>
      <c r="J262" s="10">
        <f>VLOOKUP(B262,home!$B$2:$E$405,4,FALSE)</f>
        <v>1.41</v>
      </c>
      <c r="K262" s="12">
        <f t="shared" si="392"/>
        <v>1.4021039999999985</v>
      </c>
      <c r="L262" s="12">
        <f t="shared" si="393"/>
        <v>0.76341428571428371</v>
      </c>
      <c r="M262" s="13">
        <f t="shared" si="448"/>
        <v>0.11469047675486829</v>
      </c>
      <c r="N262" s="13">
        <f t="shared" si="449"/>
        <v>0.16080797621990769</v>
      </c>
      <c r="O262" s="13">
        <f t="shared" si="450"/>
        <v>8.7556348390048444E-2</v>
      </c>
      <c r="P262" s="13">
        <f t="shared" si="451"/>
        <v>0.12276310630308035</v>
      </c>
      <c r="Q262" s="13">
        <f t="shared" si="452"/>
        <v>0.11273475334491863</v>
      </c>
      <c r="R262" s="13">
        <f t="shared" si="453"/>
        <v>3.34208835829699E-2</v>
      </c>
      <c r="S262" s="13">
        <f t="shared" si="454"/>
        <v>3.2850984440043522E-2</v>
      </c>
      <c r="T262" s="13">
        <f t="shared" si="455"/>
        <v>8.6063321199987011E-2</v>
      </c>
      <c r="U262" s="13">
        <f t="shared" si="456"/>
        <v>4.6859554555216378E-2</v>
      </c>
      <c r="V262" s="13">
        <f t="shared" si="457"/>
        <v>3.9070267975775128E-3</v>
      </c>
      <c r="W262" s="13">
        <f t="shared" si="458"/>
        <v>5.2688616201307867E-2</v>
      </c>
      <c r="X262" s="13">
        <f t="shared" si="459"/>
        <v>4.0223242302595483E-2</v>
      </c>
      <c r="Y262" s="13">
        <f t="shared" si="460"/>
        <v>1.5353498895774241E-2</v>
      </c>
      <c r="Z262" s="13">
        <f t="shared" si="461"/>
        <v>8.5046599894777319E-3</v>
      </c>
      <c r="AA262" s="13">
        <f t="shared" si="462"/>
        <v>1.1924417789886673E-2</v>
      </c>
      <c r="AB262" s="13">
        <f t="shared" si="463"/>
        <v>8.3596369404356254E-3</v>
      </c>
      <c r="AC262" s="13">
        <f t="shared" si="464"/>
        <v>2.6137672872413985E-4</v>
      </c>
      <c r="AD262" s="13">
        <f t="shared" si="465"/>
        <v>1.8468729882579617E-2</v>
      </c>
      <c r="AE262" s="13">
        <f t="shared" si="466"/>
        <v>1.4099292231359566E-2</v>
      </c>
      <c r="AF262" s="13">
        <f t="shared" si="467"/>
        <v>5.3818005539401558E-3</v>
      </c>
      <c r="AG262" s="13">
        <f t="shared" si="468"/>
        <v>1.3695144752476536E-3</v>
      </c>
      <c r="AH262" s="13">
        <f t="shared" si="469"/>
        <v>1.6231447327774975E-3</v>
      </c>
      <c r="AI262" s="13">
        <f t="shared" si="470"/>
        <v>2.2758177224062579E-3</v>
      </c>
      <c r="AJ262" s="13">
        <f t="shared" si="471"/>
        <v>1.5954665659283507E-3</v>
      </c>
      <c r="AK262" s="13">
        <f t="shared" si="472"/>
        <v>7.4567001798480042E-4</v>
      </c>
      <c r="AL262" s="13">
        <f t="shared" si="473"/>
        <v>1.1190961984435534E-5</v>
      </c>
      <c r="AM262" s="13">
        <f t="shared" si="474"/>
        <v>5.1790160086568737E-3</v>
      </c>
      <c r="AN262" s="13">
        <f t="shared" si="475"/>
        <v>3.9537348069516275E-3</v>
      </c>
      <c r="AO262" s="13">
        <f t="shared" si="476"/>
        <v>1.5091688167763388E-3</v>
      </c>
      <c r="AP262" s="13">
        <f t="shared" si="477"/>
        <v>3.8404034476052649E-4</v>
      </c>
      <c r="AQ262" s="13">
        <f t="shared" si="478"/>
        <v>7.3295471370206142E-5</v>
      </c>
      <c r="AR262" s="13">
        <f t="shared" si="479"/>
        <v>2.4782637535684709E-4</v>
      </c>
      <c r="AS262" s="13">
        <f t="shared" si="480"/>
        <v>3.4747835219333637E-4</v>
      </c>
      <c r="AT262" s="13">
        <f t="shared" si="481"/>
        <v>2.4360039376184264E-4</v>
      </c>
      <c r="AU262" s="13">
        <f t="shared" si="482"/>
        <v>1.1385102883168473E-4</v>
      </c>
      <c r="AV262" s="13">
        <f t="shared" si="483"/>
        <v>3.9907745732255071E-5</v>
      </c>
      <c r="AW262" s="13">
        <f t="shared" si="484"/>
        <v>3.3274032048918164E-7</v>
      </c>
      <c r="AX262" s="13">
        <f t="shared" si="485"/>
        <v>1.2102531769669705E-3</v>
      </c>
      <c r="AY262" s="13">
        <f t="shared" si="486"/>
        <v>9.2392456462768251E-4</v>
      </c>
      <c r="AZ262" s="13">
        <f t="shared" si="487"/>
        <v>3.5266860577956133E-4</v>
      </c>
      <c r="BA262" s="13">
        <f t="shared" si="488"/>
        <v>8.9744083925018709E-5</v>
      </c>
      <c r="BB262" s="13">
        <f t="shared" si="489"/>
        <v>1.7127978931675221E-5</v>
      </c>
      <c r="BC262" s="13">
        <f t="shared" si="490"/>
        <v>2.6151487603708285E-6</v>
      </c>
      <c r="BD262" s="13">
        <f t="shared" si="491"/>
        <v>3.1532365887367884E-5</v>
      </c>
      <c r="BE262" s="13">
        <f t="shared" si="492"/>
        <v>4.421165634014202E-5</v>
      </c>
      <c r="BF262" s="13">
        <f t="shared" si="493"/>
        <v>3.0994670100569212E-5</v>
      </c>
      <c r="BG262" s="13">
        <f t="shared" si="494"/>
        <v>1.4485916975562814E-5</v>
      </c>
      <c r="BH262" s="13">
        <f t="shared" si="495"/>
        <v>5.0776905337761252E-6</v>
      </c>
      <c r="BI262" s="13">
        <f t="shared" si="496"/>
        <v>1.4238900416339256E-6</v>
      </c>
      <c r="BJ262" s="14">
        <f t="shared" si="497"/>
        <v>0.52088633431512477</v>
      </c>
      <c r="BK262" s="14">
        <f t="shared" si="498"/>
        <v>0.27540808655090593</v>
      </c>
      <c r="BL262" s="14">
        <f t="shared" si="499"/>
        <v>0.19548133038340895</v>
      </c>
      <c r="BM262" s="14">
        <f t="shared" si="500"/>
        <v>0.36738327481881694</v>
      </c>
      <c r="BN262" s="14">
        <f t="shared" si="501"/>
        <v>0.63197354459579336</v>
      </c>
    </row>
    <row r="263" spans="1:66" x14ac:dyDescent="0.25">
      <c r="A263" t="s">
        <v>27</v>
      </c>
      <c r="B263" t="s">
        <v>190</v>
      </c>
      <c r="C263" t="s">
        <v>193</v>
      </c>
      <c r="D263" s="11">
        <v>44291</v>
      </c>
      <c r="E263" s="10">
        <f>VLOOKUP(A263,home!$A$2:$E$405,3,FALSE)</f>
        <v>1.29142857142857</v>
      </c>
      <c r="F263" s="10">
        <f>VLOOKUP(B263,home!$B$2:$E$405,3,FALSE)</f>
        <v>0.96</v>
      </c>
      <c r="G263" s="10">
        <f>VLOOKUP(C263,away!$B$2:$E$405,4,FALSE)</f>
        <v>0.77</v>
      </c>
      <c r="H263" s="10">
        <f>VLOOKUP(A263,away!$A$2:$E$405,3,FALSE)</f>
        <v>1.0828571428571401</v>
      </c>
      <c r="I263" s="10">
        <f>VLOOKUP(C263,away!$B$2:$E$405,3,FALSE)</f>
        <v>1</v>
      </c>
      <c r="J263" s="10">
        <f>VLOOKUP(B263,home!$B$2:$E$405,4,FALSE)</f>
        <v>0.81</v>
      </c>
      <c r="K263" s="12">
        <f t="shared" si="392"/>
        <v>0.95462399999999892</v>
      </c>
      <c r="L263" s="12">
        <f t="shared" si="393"/>
        <v>0.87711428571428351</v>
      </c>
      <c r="M263" s="13">
        <f t="shared" si="448"/>
        <v>0.1601349653773691</v>
      </c>
      <c r="N263" s="13">
        <f t="shared" si="449"/>
        <v>0.15286868118840541</v>
      </c>
      <c r="O263" s="13">
        <f t="shared" si="450"/>
        <v>0.14045666577485261</v>
      </c>
      <c r="P263" s="13">
        <f t="shared" si="451"/>
        <v>0.13408330410865271</v>
      </c>
      <c r="Q263" s="13">
        <f t="shared" si="452"/>
        <v>7.2966055955400067E-2</v>
      </c>
      <c r="R263" s="13">
        <f t="shared" si="453"/>
        <v>6.1598274037459842E-2</v>
      </c>
      <c r="S263" s="13">
        <f t="shared" si="454"/>
        <v>2.8067468585524512E-2</v>
      </c>
      <c r="T263" s="13">
        <f t="shared" si="455"/>
        <v>6.3999570050709165E-2</v>
      </c>
      <c r="U263" s="13">
        <f t="shared" si="456"/>
        <v>5.8803190754735994E-2</v>
      </c>
      <c r="V263" s="13">
        <f t="shared" si="457"/>
        <v>2.6112549061656828E-3</v>
      </c>
      <c r="W263" s="13">
        <f t="shared" si="458"/>
        <v>2.3218382733455924E-2</v>
      </c>
      <c r="X263" s="13">
        <f t="shared" si="459"/>
        <v>2.0365175186696043E-2</v>
      </c>
      <c r="Y263" s="13">
        <f t="shared" si="460"/>
        <v>8.9312930436625752E-3</v>
      </c>
      <c r="Z263" s="13">
        <f t="shared" si="461"/>
        <v>1.8009575377866429E-2</v>
      </c>
      <c r="AA263" s="13">
        <f t="shared" si="462"/>
        <v>1.7192372885520339E-2</v>
      </c>
      <c r="AB263" s="13">
        <f t="shared" si="463"/>
        <v>8.2061258867334747E-3</v>
      </c>
      <c r="AC263" s="13">
        <f t="shared" si="464"/>
        <v>1.3665257493246765E-4</v>
      </c>
      <c r="AD263" s="13">
        <f t="shared" si="465"/>
        <v>5.5412063496356493E-3</v>
      </c>
      <c r="AE263" s="13">
        <f t="shared" si="466"/>
        <v>4.8602712493561245E-3</v>
      </c>
      <c r="AF263" s="13">
        <f t="shared" si="467"/>
        <v>2.1315066726283328E-3</v>
      </c>
      <c r="AG263" s="13">
        <f t="shared" si="468"/>
        <v>6.2319165088587638E-4</v>
      </c>
      <c r="AH263" s="13">
        <f t="shared" si="469"/>
        <v>3.949113960893715E-3</v>
      </c>
      <c r="AI263" s="13">
        <f t="shared" si="470"/>
        <v>3.7699189658041976E-3</v>
      </c>
      <c r="AJ263" s="13">
        <f t="shared" si="471"/>
        <v>1.7994275614059308E-3</v>
      </c>
      <c r="AK263" s="13">
        <f t="shared" si="472"/>
        <v>5.7259224545985787E-4</v>
      </c>
      <c r="AL263" s="13">
        <f t="shared" si="473"/>
        <v>4.5768464666593005E-6</v>
      </c>
      <c r="AM263" s="13">
        <f t="shared" si="474"/>
        <v>1.0579537140629155E-3</v>
      </c>
      <c r="AN263" s="13">
        <f t="shared" si="475"/>
        <v>9.2794631622906748E-4</v>
      </c>
      <c r="AO263" s="13">
        <f t="shared" si="476"/>
        <v>4.0695748517022957E-4</v>
      </c>
      <c r="AP263" s="13">
        <f t="shared" si="477"/>
        <v>1.1898274130705568E-4</v>
      </c>
      <c r="AQ263" s="13">
        <f t="shared" si="478"/>
        <v>2.6090365538466381E-5</v>
      </c>
      <c r="AR263" s="13">
        <f t="shared" si="479"/>
        <v>6.9276485420271931E-4</v>
      </c>
      <c r="AS263" s="13">
        <f t="shared" si="480"/>
        <v>6.6132995617841596E-4</v>
      </c>
      <c r="AT263" s="13">
        <f t="shared" si="481"/>
        <v>3.1566072404343171E-4</v>
      </c>
      <c r="AU263" s="13">
        <f t="shared" si="482"/>
        <v>1.0044576767641222E-4</v>
      </c>
      <c r="AV263" s="13">
        <f t="shared" si="483"/>
        <v>2.39719851305818E-5</v>
      </c>
      <c r="AW263" s="13">
        <f t="shared" si="484"/>
        <v>1.0645164485010697E-7</v>
      </c>
      <c r="AX263" s="13">
        <f t="shared" si="485"/>
        <v>1.6832466772226585E-4</v>
      </c>
      <c r="AY263" s="13">
        <f t="shared" si="486"/>
        <v>1.4763997069730932E-4</v>
      </c>
      <c r="AZ263" s="13">
        <f t="shared" si="487"/>
        <v>6.4748563720524102E-5</v>
      </c>
      <c r="BA263" s="13">
        <f t="shared" si="488"/>
        <v>1.8930630072917756E-5</v>
      </c>
      <c r="BB263" s="13">
        <f t="shared" si="489"/>
        <v>4.1510815186321483E-6</v>
      </c>
      <c r="BC263" s="13">
        <f t="shared" si="490"/>
        <v>7.2819458023136017E-7</v>
      </c>
      <c r="BD263" s="13">
        <f t="shared" si="491"/>
        <v>1.0127232504366295E-4</v>
      </c>
      <c r="BE263" s="13">
        <f t="shared" si="492"/>
        <v>9.6676992022481584E-5</v>
      </c>
      <c r="BF263" s="13">
        <f t="shared" si="493"/>
        <v>4.6145088416234674E-5</v>
      </c>
      <c r="BG263" s="13">
        <f t="shared" si="494"/>
        <v>1.468373629475319E-5</v>
      </c>
      <c r="BH263" s="13">
        <f t="shared" si="495"/>
        <v>3.5043617691606122E-6</v>
      </c>
      <c r="BI263" s="13">
        <f t="shared" si="496"/>
        <v>6.6906956990463555E-7</v>
      </c>
      <c r="BJ263" s="14">
        <f t="shared" si="497"/>
        <v>0.35844778781145487</v>
      </c>
      <c r="BK263" s="14">
        <f t="shared" si="498"/>
        <v>0.32518586236980845</v>
      </c>
      <c r="BL263" s="14">
        <f t="shared" si="499"/>
        <v>0.2984048069332137</v>
      </c>
      <c r="BM263" s="14">
        <f t="shared" si="500"/>
        <v>0.27779255253115115</v>
      </c>
      <c r="BN263" s="14">
        <f t="shared" si="501"/>
        <v>0.72210794644213971</v>
      </c>
    </row>
    <row r="264" spans="1:66" x14ac:dyDescent="0.25">
      <c r="A264" t="s">
        <v>27</v>
      </c>
      <c r="B264" t="s">
        <v>192</v>
      </c>
      <c r="C264" t="s">
        <v>299</v>
      </c>
      <c r="D264" s="11">
        <v>44291</v>
      </c>
      <c r="E264" s="10">
        <f>VLOOKUP(A264,home!$A$2:$E$405,3,FALSE)</f>
        <v>1.29142857142857</v>
      </c>
      <c r="F264" s="10">
        <f>VLOOKUP(B264,home!$B$2:$E$405,3,FALSE)</f>
        <v>1.0900000000000001</v>
      </c>
      <c r="G264" s="10">
        <f>VLOOKUP(C264,away!$B$2:$E$405,4,FALSE)</f>
        <v>0.91</v>
      </c>
      <c r="H264" s="10">
        <f>VLOOKUP(A264,away!$A$2:$E$405,3,FALSE)</f>
        <v>1.0828571428571401</v>
      </c>
      <c r="I264" s="10">
        <f>VLOOKUP(C264,away!$B$2:$E$405,3,FALSE)</f>
        <v>0.68</v>
      </c>
      <c r="J264" s="10">
        <f>VLOOKUP(B264,home!$B$2:$E$405,4,FALSE)</f>
        <v>0.92</v>
      </c>
      <c r="K264" s="12">
        <f t="shared" si="392"/>
        <v>1.2809679999999988</v>
      </c>
      <c r="L264" s="12">
        <f t="shared" si="393"/>
        <v>0.67743542857142691</v>
      </c>
      <c r="M264" s="13">
        <f t="shared" si="448"/>
        <v>0.14108349107383991</v>
      </c>
      <c r="N264" s="13">
        <f t="shared" si="449"/>
        <v>0.18072343739387439</v>
      </c>
      <c r="O264" s="13">
        <f t="shared" si="450"/>
        <v>9.5574955239959833E-2</v>
      </c>
      <c r="P264" s="13">
        <f t="shared" si="451"/>
        <v>0.12242845926382073</v>
      </c>
      <c r="Q264" s="13">
        <f t="shared" si="452"/>
        <v>0.11575047007577814</v>
      </c>
      <c r="R264" s="13">
        <f t="shared" si="453"/>
        <v>3.2372930381838562E-2</v>
      </c>
      <c r="S264" s="13">
        <f t="shared" si="454"/>
        <v>2.6560031091568771E-2</v>
      </c>
      <c r="T264" s="13">
        <f t="shared" si="455"/>
        <v>7.8413469303128897E-2</v>
      </c>
      <c r="U264" s="13">
        <f t="shared" si="456"/>
        <v>4.1468687885362933E-2</v>
      </c>
      <c r="V264" s="13">
        <f t="shared" si="457"/>
        <v>2.5608978530608528E-3</v>
      </c>
      <c r="W264" s="13">
        <f t="shared" si="458"/>
        <v>4.9424216050676401E-2</v>
      </c>
      <c r="X264" s="13">
        <f t="shared" si="459"/>
        <v>3.3481714982096768E-2</v>
      </c>
      <c r="Y264" s="13">
        <f t="shared" si="460"/>
        <v>1.1340849969101542E-2</v>
      </c>
      <c r="Z264" s="13">
        <f t="shared" si="461"/>
        <v>7.310189989111259E-3</v>
      </c>
      <c r="AA264" s="13">
        <f t="shared" si="462"/>
        <v>9.3641194499718607E-3</v>
      </c>
      <c r="AB264" s="13">
        <f t="shared" si="463"/>
        <v>5.9975686817957726E-3</v>
      </c>
      <c r="AC264" s="13">
        <f t="shared" si="464"/>
        <v>1.388923927668182E-4</v>
      </c>
      <c r="AD264" s="13">
        <f t="shared" si="465"/>
        <v>1.5827709796500701E-2</v>
      </c>
      <c r="AE264" s="13">
        <f t="shared" si="466"/>
        <v>1.0722251369296625E-2</v>
      </c>
      <c r="AF264" s="13">
        <f t="shared" si="467"/>
        <v>3.6318164758050134E-3</v>
      </c>
      <c r="AG264" s="13">
        <f t="shared" si="468"/>
        <v>8.2010705025991303E-4</v>
      </c>
      <c r="AH264" s="13">
        <f t="shared" si="469"/>
        <v>1.2380454220530348E-3</v>
      </c>
      <c r="AI264" s="13">
        <f t="shared" si="470"/>
        <v>1.5858965681964303E-3</v>
      </c>
      <c r="AJ264" s="13">
        <f t="shared" si="471"/>
        <v>1.0157413775847216E-3</v>
      </c>
      <c r="AK264" s="13">
        <f t="shared" si="472"/>
        <v>4.3371073365398139E-4</v>
      </c>
      <c r="AL264" s="13">
        <f t="shared" si="473"/>
        <v>4.8210833232095992E-6</v>
      </c>
      <c r="AM264" s="13">
        <f t="shared" si="474"/>
        <v>4.0549579525207781E-3</v>
      </c>
      <c r="AN264" s="13">
        <f t="shared" si="475"/>
        <v>2.7469721784050293E-3</v>
      </c>
      <c r="AO264" s="13">
        <f t="shared" si="476"/>
        <v>9.3044813747579849E-4</v>
      </c>
      <c r="AP264" s="13">
        <f t="shared" si="477"/>
        <v>2.1010617759146787E-4</v>
      </c>
      <c r="AQ264" s="13">
        <f t="shared" si="478"/>
        <v>3.5583342115545083E-5</v>
      </c>
      <c r="AR264" s="13">
        <f t="shared" si="479"/>
        <v>1.6773916621587822E-4</v>
      </c>
      <c r="AS264" s="13">
        <f t="shared" si="480"/>
        <v>2.1486850426922087E-4</v>
      </c>
      <c r="AT264" s="13">
        <f t="shared" si="481"/>
        <v>1.3761983908836754E-4</v>
      </c>
      <c r="AU264" s="13">
        <f t="shared" si="482"/>
        <v>5.8762203345782593E-5</v>
      </c>
      <c r="AV264" s="13">
        <f t="shared" si="483"/>
        <v>1.8818125523860097E-5</v>
      </c>
      <c r="AW264" s="13">
        <f t="shared" si="484"/>
        <v>1.1621129027738738E-7</v>
      </c>
      <c r="AX264" s="13">
        <f t="shared" si="485"/>
        <v>8.6571189642077129E-4</v>
      </c>
      <c r="AY264" s="13">
        <f t="shared" si="486"/>
        <v>5.8646390957118797E-4</v>
      </c>
      <c r="AZ264" s="13">
        <f t="shared" si="487"/>
        <v>1.986457149610161E-4</v>
      </c>
      <c r="BA264" s="13">
        <f t="shared" si="488"/>
        <v>4.4856548349497827E-5</v>
      </c>
      <c r="BB264" s="13">
        <f t="shared" si="489"/>
        <v>7.5968537638442472E-6</v>
      </c>
      <c r="BC264" s="13">
        <f t="shared" si="490"/>
        <v>1.0292755770608573E-6</v>
      </c>
      <c r="BD264" s="13">
        <f t="shared" si="491"/>
        <v>1.8938742325611202E-5</v>
      </c>
      <c r="BE264" s="13">
        <f t="shared" si="492"/>
        <v>2.4259922879353503E-5</v>
      </c>
      <c r="BF264" s="13">
        <f t="shared" si="493"/>
        <v>1.5538092445459839E-5</v>
      </c>
      <c r="BG264" s="13">
        <f t="shared" si="494"/>
        <v>6.6345997345585912E-6</v>
      </c>
      <c r="BH264" s="13">
        <f t="shared" si="495"/>
        <v>2.1246774881945108E-6</v>
      </c>
      <c r="BI264" s="13">
        <f t="shared" si="496"/>
        <v>5.4432877453950875E-7</v>
      </c>
      <c r="BJ264" s="14">
        <f t="shared" si="497"/>
        <v>0.50981841445327025</v>
      </c>
      <c r="BK264" s="14">
        <f t="shared" si="498"/>
        <v>0.29336305666795148</v>
      </c>
      <c r="BL264" s="14">
        <f t="shared" si="499"/>
        <v>0.18971750394250791</v>
      </c>
      <c r="BM264" s="14">
        <f t="shared" si="500"/>
        <v>0.31168907392544853</v>
      </c>
      <c r="BN264" s="14">
        <f t="shared" si="501"/>
        <v>0.68793374342911151</v>
      </c>
    </row>
    <row r="265" spans="1:66" x14ac:dyDescent="0.25">
      <c r="A265" t="s">
        <v>27</v>
      </c>
      <c r="B265" t="s">
        <v>194</v>
      </c>
      <c r="C265" t="s">
        <v>187</v>
      </c>
      <c r="D265" s="11">
        <v>44291</v>
      </c>
      <c r="E265" s="10">
        <f>VLOOKUP(A265,home!$A$2:$E$405,3,FALSE)</f>
        <v>1.29142857142857</v>
      </c>
      <c r="F265" s="10">
        <f>VLOOKUP(B265,home!$B$2:$E$405,3,FALSE)</f>
        <v>0.82</v>
      </c>
      <c r="G265" s="10">
        <f>VLOOKUP(C265,away!$B$2:$E$405,4,FALSE)</f>
        <v>1.0900000000000001</v>
      </c>
      <c r="H265" s="10">
        <f>VLOOKUP(A265,away!$A$2:$E$405,3,FALSE)</f>
        <v>1.0828571428571401</v>
      </c>
      <c r="I265" s="10">
        <f>VLOOKUP(C265,away!$B$2:$E$405,3,FALSE)</f>
        <v>0.77</v>
      </c>
      <c r="J265" s="10">
        <f>VLOOKUP(B265,home!$B$2:$E$405,4,FALSE)</f>
        <v>0.87</v>
      </c>
      <c r="K265" s="12">
        <f t="shared" si="392"/>
        <v>1.1542788571428559</v>
      </c>
      <c r="L265" s="12">
        <f t="shared" si="393"/>
        <v>0.72540599999999811</v>
      </c>
      <c r="M265" s="13">
        <f t="shared" si="448"/>
        <v>0.15263820101682507</v>
      </c>
      <c r="N265" s="13">
        <f t="shared" si="449"/>
        <v>0.17618704822604234</v>
      </c>
      <c r="O265" s="13">
        <f t="shared" si="450"/>
        <v>0.11072466684681072</v>
      </c>
      <c r="P265" s="13">
        <f t="shared" si="451"/>
        <v>0.12780714190546014</v>
      </c>
      <c r="Q265" s="13">
        <f t="shared" si="452"/>
        <v>0.10168449233486472</v>
      </c>
      <c r="R265" s="13">
        <f t="shared" si="453"/>
        <v>4.0160168839338678E-2</v>
      </c>
      <c r="S265" s="13">
        <f t="shared" si="454"/>
        <v>2.6753894852707748E-2</v>
      </c>
      <c r="T265" s="13">
        <f t="shared" si="455"/>
        <v>7.3762540846664684E-2</v>
      </c>
      <c r="U265" s="13">
        <f t="shared" si="456"/>
        <v>4.6356033790535982E-2</v>
      </c>
      <c r="V265" s="13">
        <f t="shared" si="457"/>
        <v>2.4890658747178905E-3</v>
      </c>
      <c r="W265" s="13">
        <f t="shared" si="458"/>
        <v>3.9124086533813052E-2</v>
      </c>
      <c r="X265" s="13">
        <f t="shared" si="459"/>
        <v>2.838084711614712E-2</v>
      </c>
      <c r="Y265" s="13">
        <f t="shared" si="460"/>
        <v>1.029381839156788E-2</v>
      </c>
      <c r="Z265" s="13">
        <f t="shared" si="461"/>
        <v>9.7108091456897475E-3</v>
      </c>
      <c r="AA265" s="13">
        <f t="shared" si="462"/>
        <v>1.1208981682619154E-2</v>
      </c>
      <c r="AB265" s="13">
        <f t="shared" si="463"/>
        <v>6.4691452831744231E-3</v>
      </c>
      <c r="AC265" s="13">
        <f t="shared" si="464"/>
        <v>1.3025916568677393E-4</v>
      </c>
      <c r="AD265" s="13">
        <f t="shared" si="465"/>
        <v>1.1290026472751978E-2</v>
      </c>
      <c r="AE265" s="13">
        <f t="shared" si="466"/>
        <v>8.1898529434931006E-3</v>
      </c>
      <c r="AF265" s="13">
        <f t="shared" si="467"/>
        <v>2.9704842321637698E-3</v>
      </c>
      <c r="AG265" s="13">
        <f t="shared" si="468"/>
        <v>7.1826902830566218E-4</v>
      </c>
      <c r="AH265" s="13">
        <f t="shared" si="469"/>
        <v>1.761069804784549E-3</v>
      </c>
      <c r="AI265" s="13">
        <f t="shared" si="470"/>
        <v>2.0327656416155018E-3</v>
      </c>
      <c r="AJ265" s="13">
        <f t="shared" si="471"/>
        <v>1.1731892008216031E-3</v>
      </c>
      <c r="AK265" s="13">
        <f t="shared" si="472"/>
        <v>4.5139582997890022E-4</v>
      </c>
      <c r="AL265" s="13">
        <f t="shared" si="473"/>
        <v>4.3627483978486549E-6</v>
      </c>
      <c r="AM265" s="13">
        <f t="shared" si="474"/>
        <v>2.6063677708161479E-3</v>
      </c>
      <c r="AN265" s="13">
        <f t="shared" si="475"/>
        <v>1.8906748191566537E-3</v>
      </c>
      <c r="AO265" s="13">
        <f t="shared" si="476"/>
        <v>6.8575342893257391E-4</v>
      </c>
      <c r="AP265" s="13">
        <f t="shared" si="477"/>
        <v>1.6581655062275383E-4</v>
      </c>
      <c r="AQ265" s="13">
        <f t="shared" si="478"/>
        <v>3.0071080180262255E-5</v>
      </c>
      <c r="AR265" s="13">
        <f t="shared" si="479"/>
        <v>2.5549812056190757E-4</v>
      </c>
      <c r="AS265" s="13">
        <f t="shared" si="480"/>
        <v>2.9491607860434633E-4</v>
      </c>
      <c r="AT265" s="13">
        <f t="shared" si="481"/>
        <v>1.7020769708223879E-4</v>
      </c>
      <c r="AU265" s="13">
        <f t="shared" si="482"/>
        <v>6.5489048688334678E-5</v>
      </c>
      <c r="AV265" s="13">
        <f t="shared" si="483"/>
        <v>1.8898156068835943E-5</v>
      </c>
      <c r="AW265" s="13">
        <f t="shared" si="484"/>
        <v>1.0147277823331763E-7</v>
      </c>
      <c r="AX265" s="13">
        <f t="shared" si="485"/>
        <v>5.0141253529860678E-4</v>
      </c>
      <c r="AY265" s="13">
        <f t="shared" si="486"/>
        <v>3.6372766158082023E-4</v>
      </c>
      <c r="AZ265" s="13">
        <f t="shared" si="487"/>
        <v>1.3192511403834788E-4</v>
      </c>
      <c r="BA265" s="13">
        <f t="shared" si="488"/>
        <v>3.1899756424700519E-5</v>
      </c>
      <c r="BB265" s="13">
        <f t="shared" si="489"/>
        <v>5.7850686772540596E-6</v>
      </c>
      <c r="BC265" s="13">
        <f t="shared" si="490"/>
        <v>8.3930470577842982E-7</v>
      </c>
      <c r="BD265" s="13">
        <f t="shared" si="491"/>
        <v>3.0889978274055095E-5</v>
      </c>
      <c r="BE265" s="13">
        <f t="shared" si="492"/>
        <v>3.5655648819343965E-5</v>
      </c>
      <c r="BF265" s="13">
        <f t="shared" si="493"/>
        <v>2.0578280784939687E-5</v>
      </c>
      <c r="BG265" s="13">
        <f t="shared" si="494"/>
        <v>7.9176914754683272E-6</v>
      </c>
      <c r="BH265" s="13">
        <f t="shared" si="495"/>
        <v>2.2848059668783274E-6</v>
      </c>
      <c r="BI265" s="13">
        <f t="shared" si="496"/>
        <v>5.2746064404829855E-7</v>
      </c>
      <c r="BJ265" s="14">
        <f t="shared" si="497"/>
        <v>0.45901573921624833</v>
      </c>
      <c r="BK265" s="14">
        <f t="shared" si="498"/>
        <v>0.3101866532253762</v>
      </c>
      <c r="BL265" s="14">
        <f t="shared" si="499"/>
        <v>0.22124027988664993</v>
      </c>
      <c r="BM265" s="14">
        <f t="shared" si="500"/>
        <v>0.29058813611581996</v>
      </c>
      <c r="BN265" s="14">
        <f t="shared" si="501"/>
        <v>0.70920171916934172</v>
      </c>
    </row>
    <row r="266" spans="1:66" x14ac:dyDescent="0.25">
      <c r="A266" t="s">
        <v>27</v>
      </c>
      <c r="B266" t="s">
        <v>328</v>
      </c>
      <c r="C266" t="s">
        <v>31</v>
      </c>
      <c r="D266" s="11">
        <v>44291</v>
      </c>
      <c r="E266" s="10">
        <f>VLOOKUP(A266,home!$A$2:$E$405,3,FALSE)</f>
        <v>1.29142857142857</v>
      </c>
      <c r="F266" s="10">
        <f>VLOOKUP(B266,home!$B$2:$E$405,3,FALSE)</f>
        <v>1.0900000000000001</v>
      </c>
      <c r="G266" s="10">
        <f>VLOOKUP(C266,away!$B$2:$E$405,4,FALSE)</f>
        <v>0.96</v>
      </c>
      <c r="H266" s="10">
        <f>VLOOKUP(A266,away!$A$2:$E$405,3,FALSE)</f>
        <v>1.0828571428571401</v>
      </c>
      <c r="I266" s="10">
        <f>VLOOKUP(C266,away!$B$2:$E$405,3,FALSE)</f>
        <v>0.77</v>
      </c>
      <c r="J266" s="10">
        <f>VLOOKUP(B266,home!$B$2:$E$405,4,FALSE)</f>
        <v>0.98</v>
      </c>
      <c r="K266" s="12">
        <f t="shared" si="392"/>
        <v>1.3513508571428556</v>
      </c>
      <c r="L266" s="12">
        <f t="shared" si="393"/>
        <v>0.81712399999999785</v>
      </c>
      <c r="M266" s="13">
        <f t="shared" si="448"/>
        <v>0.11435188694728449</v>
      </c>
      <c r="N266" s="13">
        <f t="shared" si="449"/>
        <v>0.15452952044211585</v>
      </c>
      <c r="O266" s="13">
        <f t="shared" si="450"/>
        <v>9.3439671269912636E-2</v>
      </c>
      <c r="P266" s="13">
        <f t="shared" si="451"/>
        <v>0.12626977986174312</v>
      </c>
      <c r="Q266" s="13">
        <f t="shared" si="452"/>
        <v>0.10441179995166383</v>
      </c>
      <c r="R266" s="13">
        <f t="shared" si="453"/>
        <v>3.8175898973377941E-2</v>
      </c>
      <c r="S266" s="13">
        <f t="shared" si="454"/>
        <v>3.4857442522315304E-2</v>
      </c>
      <c r="T266" s="13">
        <f t="shared" si="455"/>
        <v>8.5317387623703139E-2</v>
      </c>
      <c r="U266" s="13">
        <f t="shared" si="456"/>
        <v>5.1589033799873354E-2</v>
      </c>
      <c r="V266" s="13">
        <f t="shared" si="457"/>
        <v>4.2767030701228344E-3</v>
      </c>
      <c r="W266" s="13">
        <f t="shared" si="458"/>
        <v>4.7032325120169777E-2</v>
      </c>
      <c r="X266" s="13">
        <f t="shared" si="459"/>
        <v>3.8431241631493508E-2</v>
      </c>
      <c r="Y266" s="13">
        <f t="shared" si="460"/>
        <v>1.5701544943446208E-2</v>
      </c>
      <c r="Z266" s="13">
        <f t="shared" si="461"/>
        <v>1.0398147757574132E-2</v>
      </c>
      <c r="AA266" s="13">
        <f t="shared" si="462"/>
        <v>1.4051545884895867E-2</v>
      </c>
      <c r="AB266" s="13">
        <f t="shared" si="463"/>
        <v>9.4942842878680978E-3</v>
      </c>
      <c r="AC266" s="13">
        <f t="shared" si="464"/>
        <v>2.9515164201411278E-4</v>
      </c>
      <c r="AD266" s="13">
        <f t="shared" si="465"/>
        <v>1.5889293216140729E-2</v>
      </c>
      <c r="AE266" s="13">
        <f t="shared" si="466"/>
        <v>1.2983522829945741E-2</v>
      </c>
      <c r="AF266" s="13">
        <f t="shared" si="467"/>
        <v>5.3045740544482778E-3</v>
      </c>
      <c r="AG266" s="13">
        <f t="shared" si="468"/>
        <v>1.4448315898889944E-3</v>
      </c>
      <c r="AH266" s="13">
        <f t="shared" si="469"/>
        <v>2.1241440220649949E-3</v>
      </c>
      <c r="AI266" s="13">
        <f t="shared" si="470"/>
        <v>2.8704638449124045E-3</v>
      </c>
      <c r="AJ266" s="13">
        <f t="shared" si="471"/>
        <v>1.9395018886099774E-3</v>
      </c>
      <c r="AK266" s="13">
        <f t="shared" si="472"/>
        <v>8.7364917986776033E-4</v>
      </c>
      <c r="AL266" s="13">
        <f t="shared" si="473"/>
        <v>1.3036508223125219E-5</v>
      </c>
      <c r="AM266" s="13">
        <f t="shared" si="474"/>
        <v>4.2944020014051808E-3</v>
      </c>
      <c r="AN266" s="13">
        <f t="shared" si="475"/>
        <v>3.5090589409961974E-3</v>
      </c>
      <c r="AO266" s="13">
        <f t="shared" si="476"/>
        <v>1.4336681390512845E-3</v>
      </c>
      <c r="AP266" s="13">
        <f t="shared" si="477"/>
        <v>3.9049488148471288E-4</v>
      </c>
      <c r="AQ266" s="13">
        <f t="shared" si="478"/>
        <v>7.9770684884578402E-5</v>
      </c>
      <c r="AR266" s="13">
        <f t="shared" si="479"/>
        <v>3.4713781197716662E-4</v>
      </c>
      <c r="AS266" s="13">
        <f t="shared" si="480"/>
        <v>4.6910497976203965E-4</v>
      </c>
      <c r="AT266" s="13">
        <f t="shared" si="481"/>
        <v>3.169627082457071E-4</v>
      </c>
      <c r="AU266" s="13">
        <f t="shared" si="482"/>
        <v>1.4277594249005243E-4</v>
      </c>
      <c r="AV266" s="13">
        <f t="shared" si="483"/>
        <v>4.8235098065827873E-5</v>
      </c>
      <c r="AW266" s="13">
        <f t="shared" si="484"/>
        <v>3.9986636071929723E-7</v>
      </c>
      <c r="AX266" s="13">
        <f t="shared" si="485"/>
        <v>9.6720730425248137E-4</v>
      </c>
      <c r="AY266" s="13">
        <f t="shared" si="486"/>
        <v>7.9032830128000255E-4</v>
      </c>
      <c r="AZ266" s="13">
        <f t="shared" si="487"/>
        <v>3.2289811142755952E-4</v>
      </c>
      <c r="BA266" s="13">
        <f t="shared" si="488"/>
        <v>8.7949265467377472E-5</v>
      </c>
      <c r="BB266" s="13">
        <f t="shared" si="489"/>
        <v>1.7966363898941288E-5</v>
      </c>
      <c r="BC266" s="13">
        <f t="shared" si="490"/>
        <v>2.9361494269116934E-6</v>
      </c>
      <c r="BD266" s="13">
        <f t="shared" si="491"/>
        <v>4.7275772912338241E-5</v>
      </c>
      <c r="BE266" s="13">
        <f t="shared" si="492"/>
        <v>6.3886156247179289E-5</v>
      </c>
      <c r="BF266" s="13">
        <f t="shared" si="493"/>
        <v>4.3166306002094065E-5</v>
      </c>
      <c r="BG266" s="13">
        <f t="shared" si="494"/>
        <v>1.9444274871873542E-5</v>
      </c>
      <c r="BH266" s="13">
        <f t="shared" si="495"/>
        <v>6.5690093786569029E-6</v>
      </c>
      <c r="BI266" s="13">
        <f t="shared" si="496"/>
        <v>1.7754072908854901E-6</v>
      </c>
      <c r="BJ266" s="14">
        <f t="shared" si="497"/>
        <v>0.49294272154659136</v>
      </c>
      <c r="BK266" s="14">
        <f t="shared" si="498"/>
        <v>0.280854328852983</v>
      </c>
      <c r="BL266" s="14">
        <f t="shared" si="499"/>
        <v>0.21606452661862685</v>
      </c>
      <c r="BM266" s="14">
        <f t="shared" si="500"/>
        <v>0.3682912388947584</v>
      </c>
      <c r="BN266" s="14">
        <f t="shared" si="501"/>
        <v>0.63117855744609785</v>
      </c>
    </row>
    <row r="267" spans="1:66" x14ac:dyDescent="0.25">
      <c r="A267" t="s">
        <v>27</v>
      </c>
      <c r="B267" t="s">
        <v>30</v>
      </c>
      <c r="C267" t="s">
        <v>191</v>
      </c>
      <c r="D267" s="11">
        <v>44291</v>
      </c>
      <c r="E267" s="10">
        <f>VLOOKUP(A267,home!$A$2:$E$405,3,FALSE)</f>
        <v>1.29142857142857</v>
      </c>
      <c r="F267" s="10">
        <f>VLOOKUP(B267,home!$B$2:$E$405,3,FALSE)</f>
        <v>0.91</v>
      </c>
      <c r="G267" s="10">
        <f>VLOOKUP(C267,away!$B$2:$E$405,4,FALSE)</f>
        <v>1.18</v>
      </c>
      <c r="H267" s="10">
        <f>VLOOKUP(A267,away!$A$2:$E$405,3,FALSE)</f>
        <v>1.0828571428571401</v>
      </c>
      <c r="I267" s="10">
        <f>VLOOKUP(C267,away!$B$2:$E$405,3,FALSE)</f>
        <v>0.91</v>
      </c>
      <c r="J267" s="10">
        <f>VLOOKUP(B267,home!$B$2:$E$405,4,FALSE)</f>
        <v>1.0900000000000001</v>
      </c>
      <c r="K267" s="12">
        <f t="shared" ref="K267:K295" si="502">E267*F267*G267</f>
        <v>1.3867359999999984</v>
      </c>
      <c r="L267" s="12">
        <f t="shared" ref="L267:L295" si="503">H267*I267*J267</f>
        <v>1.0740859999999974</v>
      </c>
      <c r="M267" s="13">
        <f t="shared" si="448"/>
        <v>8.5364752293234175E-2</v>
      </c>
      <c r="N267" s="13">
        <f t="shared" si="449"/>
        <v>0.11837837513611024</v>
      </c>
      <c r="O267" s="13">
        <f t="shared" si="450"/>
        <v>9.1689085331630504E-2</v>
      </c>
      <c r="P267" s="13">
        <f t="shared" si="451"/>
        <v>0.12714855543644379</v>
      </c>
      <c r="Q267" s="13">
        <f t="shared" si="452"/>
        <v>8.2079777211374411E-2</v>
      </c>
      <c r="R267" s="13">
        <f t="shared" si="453"/>
        <v>4.9240981453754717E-2</v>
      </c>
      <c r="S267" s="13">
        <f t="shared" si="454"/>
        <v>4.7346108069406798E-2</v>
      </c>
      <c r="T267" s="13">
        <f t="shared" si="455"/>
        <v>8.8160739585856088E-2</v>
      </c>
      <c r="U267" s="13">
        <f t="shared" si="456"/>
        <v>6.8284241657253913E-2</v>
      </c>
      <c r="V267" s="13">
        <f t="shared" si="457"/>
        <v>7.8356426521904304E-3</v>
      </c>
      <c r="W267" s="13">
        <f t="shared" si="458"/>
        <v>3.7940993976997454E-2</v>
      </c>
      <c r="X267" s="13">
        <f t="shared" si="459"/>
        <v>4.0751890456777191E-2</v>
      </c>
      <c r="Y267" s="13">
        <f t="shared" si="460"/>
        <v>2.1885517506578939E-2</v>
      </c>
      <c r="Z267" s="13">
        <f t="shared" si="461"/>
        <v>1.7629682935245822E-2</v>
      </c>
      <c r="AA267" s="13">
        <f t="shared" si="462"/>
        <v>2.4447715994891022E-2</v>
      </c>
      <c r="AB267" s="13">
        <f t="shared" si="463"/>
        <v>1.6951263943945583E-2</v>
      </c>
      <c r="AC267" s="13">
        <f t="shared" si="464"/>
        <v>7.294364897234368E-4</v>
      </c>
      <c r="AD267" s="13">
        <f t="shared" si="465"/>
        <v>1.3153535555921378E-2</v>
      </c>
      <c r="AE267" s="13">
        <f t="shared" si="466"/>
        <v>1.4128028391117336E-2</v>
      </c>
      <c r="AF267" s="13">
        <f t="shared" si="467"/>
        <v>7.5873587512508087E-3</v>
      </c>
      <c r="AG267" s="13">
        <f t="shared" si="468"/>
        <v>2.7164919372319857E-3</v>
      </c>
      <c r="AH267" s="13">
        <f t="shared" si="469"/>
        <v>4.7339489062965994E-3</v>
      </c>
      <c r="AI267" s="13">
        <f t="shared" si="470"/>
        <v>6.5647373705221132E-3</v>
      </c>
      <c r="AJ267" s="13">
        <f t="shared" si="471"/>
        <v>4.5517788211241724E-3</v>
      </c>
      <c r="AK267" s="13">
        <f t="shared" si="472"/>
        <v>2.1040385184301473E-3</v>
      </c>
      <c r="AL267" s="13">
        <f t="shared" si="473"/>
        <v>4.3459059370253097E-5</v>
      </c>
      <c r="AM267" s="13">
        <f t="shared" si="474"/>
        <v>3.6480962565352305E-3</v>
      </c>
      <c r="AN267" s="13">
        <f t="shared" si="475"/>
        <v>3.91836911579689E-3</v>
      </c>
      <c r="AO267" s="13">
        <f t="shared" si="476"/>
        <v>2.1043327050549042E-3</v>
      </c>
      <c r="AP267" s="13">
        <f t="shared" si="477"/>
        <v>7.5341143261386558E-4</v>
      </c>
      <c r="AQ267" s="13">
        <f t="shared" si="478"/>
        <v>2.0230716800262357E-4</v>
      </c>
      <c r="AR267" s="13">
        <f t="shared" si="479"/>
        <v>1.0169336489936956E-3</v>
      </c>
      <c r="AS267" s="13">
        <f t="shared" si="480"/>
        <v>1.4102185006709198E-3</v>
      </c>
      <c r="AT267" s="13">
        <f t="shared" si="481"/>
        <v>9.7780038137319347E-4</v>
      </c>
      <c r="AU267" s="13">
        <f t="shared" si="482"/>
        <v>4.5198366322131168E-4</v>
      </c>
      <c r="AV267" s="13">
        <f t="shared" si="483"/>
        <v>1.5669550430021714E-4</v>
      </c>
      <c r="AW267" s="13">
        <f t="shared" si="484"/>
        <v>1.798086860309791E-6</v>
      </c>
      <c r="AX267" s="13">
        <f t="shared" si="485"/>
        <v>8.4315773506710482E-4</v>
      </c>
      <c r="AY267" s="13">
        <f t="shared" si="486"/>
        <v>9.0562391902728422E-4</v>
      </c>
      <c r="AZ267" s="13">
        <f t="shared" si="487"/>
        <v>4.8635898634616858E-4</v>
      </c>
      <c r="BA267" s="13">
        <f t="shared" si="488"/>
        <v>1.741304594028699E-4</v>
      </c>
      <c r="BB267" s="13">
        <f t="shared" si="489"/>
        <v>4.6757772154547604E-5</v>
      </c>
      <c r="BC267" s="13">
        <f t="shared" si="490"/>
        <v>1.0044373692477862E-5</v>
      </c>
      <c r="BD267" s="13">
        <f t="shared" si="491"/>
        <v>1.820456992188399E-4</v>
      </c>
      <c r="BE267" s="13">
        <f t="shared" si="492"/>
        <v>2.5244932475193684E-4</v>
      </c>
      <c r="BF267" s="13">
        <f t="shared" si="493"/>
        <v>1.7504028340460082E-4</v>
      </c>
      <c r="BG267" s="13">
        <f t="shared" si="494"/>
        <v>8.0911554149120727E-5</v>
      </c>
      <c r="BH267" s="13">
        <f t="shared" si="495"/>
        <v>2.8050741238633756E-5</v>
      </c>
      <c r="BI267" s="13">
        <f t="shared" si="496"/>
        <v>7.7797945404595888E-6</v>
      </c>
      <c r="BJ267" s="14">
        <f t="shared" si="497"/>
        <v>0.43987529843290973</v>
      </c>
      <c r="BK267" s="14">
        <f t="shared" si="498"/>
        <v>0.2693735779193962</v>
      </c>
      <c r="BL267" s="14">
        <f t="shared" si="499"/>
        <v>0.27330770109371161</v>
      </c>
      <c r="BM267" s="14">
        <f t="shared" si="500"/>
        <v>0.44538090768654853</v>
      </c>
      <c r="BN267" s="14">
        <f t="shared" si="501"/>
        <v>0.55390152686254779</v>
      </c>
    </row>
    <row r="268" spans="1:66" x14ac:dyDescent="0.25">
      <c r="A268" t="s">
        <v>145</v>
      </c>
      <c r="B268" t="s">
        <v>404</v>
      </c>
      <c r="C268" t="s">
        <v>425</v>
      </c>
      <c r="D268" s="11">
        <v>44291</v>
      </c>
      <c r="E268" s="10">
        <f>VLOOKUP(A268,home!$A$2:$E$405,3,FALSE)</f>
        <v>1.4166666666666701</v>
      </c>
      <c r="F268" s="10">
        <f>VLOOKUP(B268,home!$B$2:$E$405,3,FALSE)</f>
        <v>0.98</v>
      </c>
      <c r="G268" s="10">
        <f>VLOOKUP(C268,away!$B$2:$E$405,4,FALSE)</f>
        <v>0.59</v>
      </c>
      <c r="H268" s="10">
        <f>VLOOKUP(A268,away!$A$2:$E$405,3,FALSE)</f>
        <v>1.22619047619048</v>
      </c>
      <c r="I268" s="10">
        <f>VLOOKUP(C268,away!$B$2:$E$405,3,FALSE)</f>
        <v>0.94</v>
      </c>
      <c r="J268" s="10">
        <f>VLOOKUP(B268,home!$B$2:$E$405,4,FALSE)</f>
        <v>0.72</v>
      </c>
      <c r="K268" s="12">
        <f t="shared" si="502"/>
        <v>0.8191166666666686</v>
      </c>
      <c r="L268" s="12">
        <f t="shared" si="503"/>
        <v>0.82988571428571689</v>
      </c>
      <c r="M268" s="13">
        <f t="shared" si="448"/>
        <v>0.19224159686771197</v>
      </c>
      <c r="N268" s="13">
        <f t="shared" si="449"/>
        <v>0.15746829602095769</v>
      </c>
      <c r="O268" s="13">
        <f t="shared" si="450"/>
        <v>0.15953855493198796</v>
      </c>
      <c r="P268" s="13">
        <f t="shared" si="451"/>
        <v>0.13068068932070717</v>
      </c>
      <c r="Q268" s="13">
        <f t="shared" si="452"/>
        <v>6.4492452871183548E-2</v>
      </c>
      <c r="R268" s="13">
        <f t="shared" si="453"/>
        <v>6.6199383807921952E-2</v>
      </c>
      <c r="S268" s="13">
        <f t="shared" si="454"/>
        <v>2.2208308242839304E-2</v>
      </c>
      <c r="T268" s="13">
        <f t="shared" si="455"/>
        <v>5.3521365317040083E-2</v>
      </c>
      <c r="U268" s="13">
        <f t="shared" si="456"/>
        <v>5.4225018600132464E-2</v>
      </c>
      <c r="V268" s="13">
        <f t="shared" si="457"/>
        <v>1.6774014672208334E-3</v>
      </c>
      <c r="W268" s="13">
        <f t="shared" si="458"/>
        <v>1.7608947673667032E-2</v>
      </c>
      <c r="X268" s="13">
        <f t="shared" si="459"/>
        <v>1.4613414117980974E-2</v>
      </c>
      <c r="Y268" s="13">
        <f t="shared" si="460"/>
        <v>6.0637318067268105E-3</v>
      </c>
      <c r="Z268" s="13">
        <f t="shared" si="461"/>
        <v>1.8312640972237212E-2</v>
      </c>
      <c r="AA268" s="13">
        <f t="shared" si="462"/>
        <v>1.5000189431042405E-2</v>
      </c>
      <c r="AB268" s="13">
        <f t="shared" si="463"/>
        <v>6.1434525830620229E-3</v>
      </c>
      <c r="AC268" s="13">
        <f t="shared" si="464"/>
        <v>7.1265787287839769E-5</v>
      </c>
      <c r="AD268" s="13">
        <f t="shared" si="465"/>
        <v>3.6059456304904807E-3</v>
      </c>
      <c r="AE268" s="13">
        <f t="shared" si="466"/>
        <v>2.992522765235052E-3</v>
      </c>
      <c r="AF268" s="13">
        <f t="shared" si="467"/>
        <v>1.2417259462716799E-3</v>
      </c>
      <c r="AG268" s="13">
        <f t="shared" si="468"/>
        <v>3.4349687462292697E-4</v>
      </c>
      <c r="AH268" s="13">
        <f t="shared" si="469"/>
        <v>3.7993497834257406E-3</v>
      </c>
      <c r="AI268" s="13">
        <f t="shared" si="470"/>
        <v>3.1121107301004215E-3</v>
      </c>
      <c r="AJ268" s="13">
        <f t="shared" si="471"/>
        <v>1.2745908837687148E-3</v>
      </c>
      <c r="AK268" s="13">
        <f t="shared" si="472"/>
        <v>3.4801287869211769E-4</v>
      </c>
      <c r="AL268" s="13">
        <f t="shared" si="473"/>
        <v>1.9377829480196087E-6</v>
      </c>
      <c r="AM268" s="13">
        <f t="shared" si="474"/>
        <v>5.9073803300572049E-4</v>
      </c>
      <c r="AN268" s="13">
        <f t="shared" si="475"/>
        <v>4.9024505447669165E-4</v>
      </c>
      <c r="AO268" s="13">
        <f t="shared" si="476"/>
        <v>2.0342368360471477E-4</v>
      </c>
      <c r="AP268" s="13">
        <f t="shared" si="477"/>
        <v>5.6272802990310129E-5</v>
      </c>
      <c r="AQ268" s="13">
        <f t="shared" si="478"/>
        <v>1.1674998826118235E-5</v>
      </c>
      <c r="AR268" s="13">
        <f t="shared" si="479"/>
        <v>6.3060522176791112E-4</v>
      </c>
      <c r="AS268" s="13">
        <f t="shared" si="480"/>
        <v>5.1653924723712671E-4</v>
      </c>
      <c r="AT268" s="13">
        <f t="shared" si="481"/>
        <v>2.115529531996927E-4</v>
      </c>
      <c r="AU268" s="13">
        <f t="shared" si="482"/>
        <v>5.7762183282807348E-5</v>
      </c>
      <c r="AV268" s="13">
        <f t="shared" si="483"/>
        <v>1.1828491757500578E-5</v>
      </c>
      <c r="AW268" s="13">
        <f t="shared" si="484"/>
        <v>3.6590359839899657E-8</v>
      </c>
      <c r="AX268" s="13">
        <f t="shared" si="485"/>
        <v>8.0647228078145009E-5</v>
      </c>
      <c r="AY268" s="13">
        <f t="shared" si="486"/>
        <v>6.6927982478794478E-5</v>
      </c>
      <c r="AZ268" s="13">
        <f t="shared" si="487"/>
        <v>2.7771288272558153E-5</v>
      </c>
      <c r="BA268" s="13">
        <f t="shared" si="488"/>
        <v>7.6823318015688256E-6</v>
      </c>
      <c r="BB268" s="13">
        <f t="shared" si="489"/>
        <v>1.5938643536312058E-6</v>
      </c>
      <c r="BC268" s="13">
        <f t="shared" si="490"/>
        <v>2.6454505151755525E-7</v>
      </c>
      <c r="BD268" s="13">
        <f t="shared" si="491"/>
        <v>8.7221710816527584E-5</v>
      </c>
      <c r="BE268" s="13">
        <f t="shared" si="492"/>
        <v>7.1444757024998178E-5</v>
      </c>
      <c r="BF268" s="13">
        <f t="shared" si="493"/>
        <v>2.9260795612563283E-5</v>
      </c>
      <c r="BG268" s="13">
        <f t="shared" si="494"/>
        <v>7.9893351220591729E-6</v>
      </c>
      <c r="BH268" s="13">
        <f t="shared" si="495"/>
        <v>1.6360493885160126E-6</v>
      </c>
      <c r="BI268" s="13">
        <f t="shared" si="496"/>
        <v>2.6802306432465564E-7</v>
      </c>
      <c r="BJ268" s="14">
        <f t="shared" si="497"/>
        <v>0.32348914083711616</v>
      </c>
      <c r="BK268" s="14">
        <f t="shared" si="498"/>
        <v>0.34694812745119397</v>
      </c>
      <c r="BL268" s="14">
        <f t="shared" si="499"/>
        <v>0.31126677239840778</v>
      </c>
      <c r="BM268" s="14">
        <f t="shared" si="500"/>
        <v>0.22932881644636571</v>
      </c>
      <c r="BN268" s="14">
        <f t="shared" si="501"/>
        <v>0.77062097382047035</v>
      </c>
    </row>
    <row r="269" spans="1:66" x14ac:dyDescent="0.25">
      <c r="A269" t="s">
        <v>80</v>
      </c>
      <c r="B269" t="s">
        <v>86</v>
      </c>
      <c r="C269" t="s">
        <v>92</v>
      </c>
      <c r="D269" s="11">
        <v>44291</v>
      </c>
      <c r="E269" s="10">
        <f>VLOOKUP(A269,home!$A$2:$E$405,3,FALSE)</f>
        <v>1.2337662337662301</v>
      </c>
      <c r="F269" s="10">
        <f>VLOOKUP(B269,home!$B$2:$E$405,3,FALSE)</f>
        <v>0.92</v>
      </c>
      <c r="G269" s="10">
        <f>VLOOKUP(C269,away!$B$2:$E$405,4,FALSE)</f>
        <v>0.93</v>
      </c>
      <c r="H269" s="10">
        <f>VLOOKUP(A269,away!$A$2:$E$405,3,FALSE)</f>
        <v>1.0408163265306101</v>
      </c>
      <c r="I269" s="10">
        <f>VLOOKUP(C269,away!$B$2:$E$405,3,FALSE)</f>
        <v>0.66</v>
      </c>
      <c r="J269" s="10">
        <f>VLOOKUP(B269,home!$B$2:$E$405,4,FALSE)</f>
        <v>1</v>
      </c>
      <c r="K269" s="12">
        <f t="shared" si="502"/>
        <v>1.0556103896103866</v>
      </c>
      <c r="L269" s="12">
        <f t="shared" si="503"/>
        <v>0.68693877551020266</v>
      </c>
      <c r="M269" s="13">
        <f t="shared" si="448"/>
        <v>0.17507353993660635</v>
      </c>
      <c r="N269" s="13">
        <f t="shared" si="449"/>
        <v>0.1848094477029506</v>
      </c>
      <c r="O269" s="13">
        <f t="shared" si="450"/>
        <v>0.12026480314828893</v>
      </c>
      <c r="P269" s="13">
        <f t="shared" si="451"/>
        <v>0.12695277570778171</v>
      </c>
      <c r="Q269" s="13">
        <f t="shared" si="452"/>
        <v>9.7543386546696004E-2</v>
      </c>
      <c r="R269" s="13">
        <f t="shared" si="453"/>
        <v>4.1307278305830579E-2</v>
      </c>
      <c r="S269" s="13">
        <f t="shared" si="454"/>
        <v>2.3014624691067329E-2</v>
      </c>
      <c r="T269" s="13">
        <f t="shared" si="455"/>
        <v>6.7006334513505739E-2</v>
      </c>
      <c r="U269" s="13">
        <f t="shared" si="456"/>
        <v>4.3604392146162484E-2</v>
      </c>
      <c r="V269" s="13">
        <f t="shared" si="457"/>
        <v>1.8543131376308182E-3</v>
      </c>
      <c r="W269" s="13">
        <f t="shared" si="458"/>
        <v>3.4322604092158107E-2</v>
      </c>
      <c r="X269" s="13">
        <f t="shared" si="459"/>
        <v>2.3577527627388562E-2</v>
      </c>
      <c r="Y269" s="13">
        <f t="shared" si="460"/>
        <v>8.0981589789581362E-3</v>
      </c>
      <c r="Z269" s="13">
        <f t="shared" si="461"/>
        <v>9.4585237263554722E-3</v>
      </c>
      <c r="AA269" s="13">
        <f t="shared" si="462"/>
        <v>9.9845159159171852E-3</v>
      </c>
      <c r="AB269" s="13">
        <f t="shared" si="463"/>
        <v>5.2698793680362229E-3</v>
      </c>
      <c r="AC269" s="13">
        <f t="shared" si="464"/>
        <v>8.4039755500345592E-5</v>
      </c>
      <c r="AD269" s="13">
        <f t="shared" si="465"/>
        <v>9.0578243695415162E-3</v>
      </c>
      <c r="AE269" s="13">
        <f t="shared" si="466"/>
        <v>6.2221707811993231E-3</v>
      </c>
      <c r="AF269" s="13">
        <f t="shared" si="467"/>
        <v>2.1371251887262119E-3</v>
      </c>
      <c r="AG269" s="13">
        <f t="shared" si="468"/>
        <v>4.893580534185316E-4</v>
      </c>
      <c r="AH269" s="13">
        <f t="shared" si="469"/>
        <v>1.6243566766792066E-3</v>
      </c>
      <c r="AI269" s="13">
        <f t="shared" si="470"/>
        <v>1.7146877843355699E-3</v>
      </c>
      <c r="AJ269" s="13">
        <f t="shared" si="471"/>
        <v>9.0502112004132063E-4</v>
      </c>
      <c r="AK269" s="13">
        <f t="shared" si="472"/>
        <v>3.1844989904414897E-4</v>
      </c>
      <c r="AL269" s="13">
        <f t="shared" si="473"/>
        <v>2.4376225520853558E-6</v>
      </c>
      <c r="AM269" s="13">
        <f t="shared" si="474"/>
        <v>1.9123067023508352E-3</v>
      </c>
      <c r="AN269" s="13">
        <f t="shared" si="475"/>
        <v>1.3136376245128363E-3</v>
      </c>
      <c r="AO269" s="13">
        <f t="shared" si="476"/>
        <v>4.5119431062348958E-4</v>
      </c>
      <c r="AP269" s="13">
        <f t="shared" si="477"/>
        <v>1.0331428908562333E-4</v>
      </c>
      <c r="AQ269" s="13">
        <f t="shared" si="478"/>
        <v>1.7742647809296292E-5</v>
      </c>
      <c r="AR269" s="13">
        <f t="shared" si="479"/>
        <v>2.2316671729396737E-4</v>
      </c>
      <c r="AS269" s="13">
        <f t="shared" si="480"/>
        <v>2.3557710539075588E-4</v>
      </c>
      <c r="AT269" s="13">
        <f t="shared" si="481"/>
        <v>1.2433882000241145E-4</v>
      </c>
      <c r="AU269" s="13">
        <f t="shared" si="482"/>
        <v>4.3751116742147093E-5</v>
      </c>
      <c r="AV269" s="13">
        <f t="shared" si="483"/>
        <v>1.1546033347516849E-5</v>
      </c>
      <c r="AW269" s="13">
        <f t="shared" si="484"/>
        <v>4.9100469631723204E-8</v>
      </c>
      <c r="AX269" s="13">
        <f t="shared" si="485"/>
        <v>3.3644180385385299E-4</v>
      </c>
      <c r="AY269" s="13">
        <f t="shared" si="486"/>
        <v>2.3111492076980956E-4</v>
      </c>
      <c r="AZ269" s="13">
        <f t="shared" si="487"/>
        <v>7.9380900337875233E-5</v>
      </c>
      <c r="BA269" s="13">
        <f t="shared" si="488"/>
        <v>1.8176606158999151E-5</v>
      </c>
      <c r="BB269" s="13">
        <f t="shared" si="489"/>
        <v>3.1215538944485202E-6</v>
      </c>
      <c r="BC269" s="13">
        <f t="shared" si="490"/>
        <v>4.2886328198831437E-7</v>
      </c>
      <c r="BD269" s="13">
        <f t="shared" si="491"/>
        <v>2.5550311918758232E-5</v>
      </c>
      <c r="BE269" s="13">
        <f t="shared" si="492"/>
        <v>2.6971174719227282E-5</v>
      </c>
      <c r="BF269" s="13">
        <f t="shared" si="493"/>
        <v>1.4235526126806659E-5</v>
      </c>
      <c r="BG269" s="13">
        <f t="shared" si="494"/>
        <v>5.0090564270090713E-6</v>
      </c>
      <c r="BH269" s="13">
        <f t="shared" si="495"/>
        <v>1.3219030016238641E-6</v>
      </c>
      <c r="BI269" s="13">
        <f t="shared" si="496"/>
        <v>2.7908290851426139E-7</v>
      </c>
      <c r="BJ269" s="14">
        <f t="shared" si="497"/>
        <v>0.43773079807722176</v>
      </c>
      <c r="BK269" s="14">
        <f t="shared" si="498"/>
        <v>0.32721284577190851</v>
      </c>
      <c r="BL269" s="14">
        <f t="shared" si="499"/>
        <v>0.22570513121221433</v>
      </c>
      <c r="BM269" s="14">
        <f t="shared" si="500"/>
        <v>0.25392500161924564</v>
      </c>
      <c r="BN269" s="14">
        <f t="shared" si="501"/>
        <v>0.74595123134815422</v>
      </c>
    </row>
    <row r="270" spans="1:66" s="10" customFormat="1" x14ac:dyDescent="0.25">
      <c r="A270" t="s">
        <v>99</v>
      </c>
      <c r="B270" t="s">
        <v>111</v>
      </c>
      <c r="C270" t="s">
        <v>121</v>
      </c>
      <c r="D270" s="11">
        <v>44291</v>
      </c>
      <c r="E270" s="10">
        <f>VLOOKUP(A270,home!$A$2:$E$405,3,FALSE)</f>
        <v>1.3426443202979499</v>
      </c>
      <c r="F270" s="10">
        <f>VLOOKUP(B270,home!$B$2:$E$405,3,FALSE)</f>
        <v>0.96</v>
      </c>
      <c r="G270" s="10">
        <f>VLOOKUP(C270,away!$B$2:$E$405,4,FALSE)</f>
        <v>1.1200000000000001</v>
      </c>
      <c r="H270" s="10">
        <f>VLOOKUP(A270,away!$A$2:$E$405,3,FALSE)</f>
        <v>1.2774674115456199</v>
      </c>
      <c r="I270" s="10">
        <f>VLOOKUP(C270,away!$B$2:$E$405,3,FALSE)</f>
        <v>0.98</v>
      </c>
      <c r="J270" s="10">
        <f>VLOOKUP(B270,home!$B$2:$E$405,4,FALSE)</f>
        <v>0.67</v>
      </c>
      <c r="K270" s="12">
        <f t="shared" si="502"/>
        <v>1.4436111731843557</v>
      </c>
      <c r="L270" s="12">
        <f t="shared" si="503"/>
        <v>0.83878510242085413</v>
      </c>
      <c r="M270" s="13">
        <f t="shared" si="448"/>
        <v>0.10203939899671235</v>
      </c>
      <c r="N270" s="13">
        <f t="shared" si="449"/>
        <v>0.14730521649667047</v>
      </c>
      <c r="O270" s="13">
        <f t="shared" si="450"/>
        <v>8.5589127738419757E-2</v>
      </c>
      <c r="P270" s="13">
        <f t="shared" si="451"/>
        <v>0.12355742110628583</v>
      </c>
      <c r="Q270" s="13">
        <f t="shared" si="452"/>
        <v>0.106325728201467</v>
      </c>
      <c r="R270" s="13">
        <f t="shared" si="453"/>
        <v>3.5895442638090989E-2</v>
      </c>
      <c r="S270" s="13">
        <f t="shared" si="454"/>
        <v>3.7403288485969827E-2</v>
      </c>
      <c r="T270" s="13">
        <f t="shared" si="455"/>
        <v>8.9184436819439397E-2</v>
      </c>
      <c r="U270" s="13">
        <f t="shared" si="456"/>
        <v>5.1819062058746271E-2</v>
      </c>
      <c r="V270" s="13">
        <f t="shared" si="457"/>
        <v>5.0323196635162987E-3</v>
      </c>
      <c r="W270" s="13">
        <f t="shared" si="458"/>
        <v>5.1164336409533571E-2</v>
      </c>
      <c r="X270" s="13">
        <f t="shared" si="459"/>
        <v>4.2915883155565653E-2</v>
      </c>
      <c r="Y270" s="13">
        <f t="shared" si="460"/>
        <v>1.7998601724061269E-2</v>
      </c>
      <c r="Z270" s="13">
        <f t="shared" si="461"/>
        <v>1.0036187509877684E-2</v>
      </c>
      <c r="AA270" s="13">
        <f t="shared" si="462"/>
        <v>1.4488352425432699E-2</v>
      </c>
      <c r="AB270" s="13">
        <f t="shared" si="463"/>
        <v>1.0457773721193653E-2</v>
      </c>
      <c r="AC270" s="13">
        <f t="shared" si="464"/>
        <v>3.8084580926588953E-4</v>
      </c>
      <c r="AD270" s="13">
        <f t="shared" si="465"/>
        <v>1.8465351927341469E-2</v>
      </c>
      <c r="AE270" s="13">
        <f t="shared" si="466"/>
        <v>1.5488462107612231E-2</v>
      </c>
      <c r="AF270" s="13">
        <f t="shared" si="467"/>
        <v>6.4957456376375207E-3</v>
      </c>
      <c r="AG270" s="13">
        <f t="shared" si="468"/>
        <v>1.8161782233218683E-3</v>
      </c>
      <c r="AH270" s="13">
        <f t="shared" si="469"/>
        <v>2.104551142096912E-3</v>
      </c>
      <c r="AI270" s="13">
        <f t="shared" si="470"/>
        <v>3.0381535432689988E-3</v>
      </c>
      <c r="AJ270" s="13">
        <f t="shared" si="471"/>
        <v>2.1929562004563835E-3</v>
      </c>
      <c r="AK270" s="13">
        <f t="shared" si="472"/>
        <v>1.0552586910942492E-3</v>
      </c>
      <c r="AL270" s="13">
        <f t="shared" si="473"/>
        <v>1.8446336021068018E-5</v>
      </c>
      <c r="AM270" s="13">
        <f t="shared" si="474"/>
        <v>5.3313576718182765E-3</v>
      </c>
      <c r="AN270" s="13">
        <f t="shared" si="475"/>
        <v>4.4718633907982995E-3</v>
      </c>
      <c r="AO270" s="13">
        <f t="shared" si="476"/>
        <v>1.8754661961314094E-3</v>
      </c>
      <c r="AP270" s="13">
        <f t="shared" si="477"/>
        <v>5.2437103513631143E-4</v>
      </c>
      <c r="AQ270" s="13">
        <f t="shared" si="478"/>
        <v>1.0995865310333506E-4</v>
      </c>
      <c r="AR270" s="13">
        <f t="shared" si="479"/>
        <v>3.5305322905473686E-4</v>
      </c>
      <c r="AS270" s="13">
        <f t="shared" si="480"/>
        <v>5.096715861922337E-4</v>
      </c>
      <c r="AT270" s="13">
        <f t="shared" si="481"/>
        <v>3.6788379824085108E-4</v>
      </c>
      <c r="AU270" s="13">
        <f t="shared" si="482"/>
        <v>1.7702705385799728E-4</v>
      </c>
      <c r="AV270" s="13">
        <f t="shared" si="483"/>
        <v>6.3889558226328455E-5</v>
      </c>
      <c r="AW270" s="13">
        <f t="shared" si="484"/>
        <v>6.2045252727891607E-7</v>
      </c>
      <c r="AX270" s="13">
        <f t="shared" si="485"/>
        <v>1.2827345838798314E-3</v>
      </c>
      <c r="AY270" s="13">
        <f t="shared" si="486"/>
        <v>1.0759386593184161E-3</v>
      </c>
      <c r="AZ270" s="13">
        <f t="shared" si="487"/>
        <v>4.5124065927747695E-4</v>
      </c>
      <c r="BA270" s="13">
        <f t="shared" si="488"/>
        <v>1.2616464753617077E-4</v>
      </c>
      <c r="BB270" s="13">
        <f t="shared" si="489"/>
        <v>2.6456256701379488E-5</v>
      </c>
      <c r="BC270" s="13">
        <f t="shared" si="490"/>
        <v>4.4382227973878019E-6</v>
      </c>
      <c r="BD270" s="13">
        <f t="shared" si="491"/>
        <v>4.9355964815448452E-5</v>
      </c>
      <c r="BE270" s="13">
        <f t="shared" si="492"/>
        <v>7.1250822270875315E-5</v>
      </c>
      <c r="BF270" s="13">
        <f t="shared" si="493"/>
        <v>5.1429241564404173E-5</v>
      </c>
      <c r="BG270" s="13">
        <f t="shared" si="494"/>
        <v>2.4747942583590382E-5</v>
      </c>
      <c r="BH270" s="13">
        <f t="shared" si="495"/>
        <v>8.9316016067490044E-6</v>
      </c>
      <c r="BI270" s="13">
        <f t="shared" si="496"/>
        <v>2.5787519747868375E-6</v>
      </c>
      <c r="BJ270" s="14">
        <f t="shared" si="497"/>
        <v>0.51243993067914873</v>
      </c>
      <c r="BK270" s="14">
        <f t="shared" si="498"/>
        <v>0.26950765905708973</v>
      </c>
      <c r="BL270" s="14">
        <f t="shared" si="499"/>
        <v>0.20832049770918795</v>
      </c>
      <c r="BM270" s="14">
        <f t="shared" si="500"/>
        <v>0.39851662157086648</v>
      </c>
      <c r="BN270" s="14">
        <f t="shared" si="501"/>
        <v>0.60071233517764633</v>
      </c>
    </row>
    <row r="271" spans="1:66" x14ac:dyDescent="0.25">
      <c r="A271" t="s">
        <v>99</v>
      </c>
      <c r="B271" t="s">
        <v>105</v>
      </c>
      <c r="C271" t="s">
        <v>395</v>
      </c>
      <c r="D271" s="11">
        <v>44291</v>
      </c>
      <c r="E271" s="10">
        <f>VLOOKUP(A271,home!$A$2:$E$405,3,FALSE)</f>
        <v>1.3426443202979499</v>
      </c>
      <c r="F271" s="10">
        <f>VLOOKUP(B271,home!$B$2:$E$405,3,FALSE)</f>
        <v>1.1299999999999999</v>
      </c>
      <c r="G271" s="10">
        <f>VLOOKUP(C271,away!$B$2:$E$405,4,FALSE)</f>
        <v>0.57999999999999996</v>
      </c>
      <c r="H271" s="10">
        <f>VLOOKUP(A271,away!$A$2:$E$405,3,FALSE)</f>
        <v>1.2774674115456199</v>
      </c>
      <c r="I271" s="10">
        <f>VLOOKUP(C271,away!$B$2:$E$405,3,FALSE)</f>
        <v>1.1200000000000001</v>
      </c>
      <c r="J271" s="10">
        <f>VLOOKUP(B271,home!$B$2:$E$405,4,FALSE)</f>
        <v>1.34</v>
      </c>
      <c r="K271" s="12">
        <f t="shared" si="502"/>
        <v>0.87996908752327618</v>
      </c>
      <c r="L271" s="12">
        <f t="shared" si="503"/>
        <v>1.9172230912476667</v>
      </c>
      <c r="M271" s="13">
        <f t="shared" si="448"/>
        <v>6.0981046343520084E-2</v>
      </c>
      <c r="N271" s="13">
        <f t="shared" si="449"/>
        <v>5.3661435707121979E-2</v>
      </c>
      <c r="O271" s="13">
        <f t="shared" si="450"/>
        <v>0.1169142701782408</v>
      </c>
      <c r="P271" s="13">
        <f t="shared" si="451"/>
        <v>0.10288094364719633</v>
      </c>
      <c r="Q271" s="13">
        <f t="shared" si="452"/>
        <v>2.3610202307192543E-2</v>
      </c>
      <c r="R271" s="13">
        <f t="shared" si="453"/>
        <v>0.11207536924104587</v>
      </c>
      <c r="S271" s="13">
        <f t="shared" si="454"/>
        <v>4.3392534239707709E-2</v>
      </c>
      <c r="T271" s="13">
        <f t="shared" si="455"/>
        <v>4.5266025052378485E-2</v>
      </c>
      <c r="U271" s="13">
        <f t="shared" si="456"/>
        <v>9.8622860404877388E-2</v>
      </c>
      <c r="V271" s="13">
        <f t="shared" si="457"/>
        <v>8.1341574099309984E-3</v>
      </c>
      <c r="W271" s="13">
        <f t="shared" si="458"/>
        <v>6.9254160601667242E-3</v>
      </c>
      <c r="X271" s="13">
        <f t="shared" si="459"/>
        <v>1.3277567587049083E-2</v>
      </c>
      <c r="Y271" s="13">
        <f t="shared" si="460"/>
        <v>1.2728029586746036E-2</v>
      </c>
      <c r="Z271" s="13">
        <f t="shared" si="461"/>
        <v>7.162449528968054E-2</v>
      </c>
      <c r="AA271" s="13">
        <f t="shared" si="462"/>
        <v>6.3027341764375369E-2</v>
      </c>
      <c r="AB271" s="13">
        <f t="shared" si="463"/>
        <v>2.7731056210707542E-2</v>
      </c>
      <c r="AC271" s="13">
        <f t="shared" si="464"/>
        <v>8.5769456278510128E-4</v>
      </c>
      <c r="AD271" s="13">
        <f t="shared" si="465"/>
        <v>1.5235380127959883E-3</v>
      </c>
      <c r="AE271" s="13">
        <f t="shared" si="466"/>
        <v>2.9209622585260517E-3</v>
      </c>
      <c r="AF271" s="13">
        <f t="shared" si="467"/>
        <v>2.8000681453545424E-3</v>
      </c>
      <c r="AG271" s="13">
        <f t="shared" si="468"/>
        <v>1.7894517684469186E-3</v>
      </c>
      <c r="AH271" s="13">
        <f t="shared" si="469"/>
        <v>3.4330034067083813E-2</v>
      </c>
      <c r="AI271" s="13">
        <f t="shared" si="470"/>
        <v>3.0209368752654731E-2</v>
      </c>
      <c r="AJ271" s="13">
        <f t="shared" si="471"/>
        <v>1.3291655327963879E-2</v>
      </c>
      <c r="AK271" s="13">
        <f t="shared" si="472"/>
        <v>3.8987486035407556E-3</v>
      </c>
      <c r="AL271" s="13">
        <f t="shared" si="473"/>
        <v>5.7880558810567048E-5</v>
      </c>
      <c r="AM271" s="13">
        <f t="shared" si="474"/>
        <v>2.6813327098542235E-4</v>
      </c>
      <c r="AN271" s="13">
        <f t="shared" si="475"/>
        <v>5.1407129866501975E-4</v>
      </c>
      <c r="AO271" s="13">
        <f t="shared" si="476"/>
        <v>4.9279468217412596E-4</v>
      </c>
      <c r="AP271" s="13">
        <f t="shared" si="477"/>
        <v>3.149324479694297E-4</v>
      </c>
      <c r="AQ271" s="13">
        <f t="shared" si="478"/>
        <v>1.5094894035753626E-4</v>
      </c>
      <c r="AR271" s="13">
        <f t="shared" si="479"/>
        <v>1.3163666807346425E-2</v>
      </c>
      <c r="AS271" s="13">
        <f t="shared" si="480"/>
        <v>1.1583619868921072E-2</v>
      </c>
      <c r="AT271" s="13">
        <f t="shared" si="481"/>
        <v>5.0966137031354846E-3</v>
      </c>
      <c r="AU271" s="13">
        <f t="shared" si="482"/>
        <v>1.4949541699355859E-3</v>
      </c>
      <c r="AV271" s="13">
        <f t="shared" si="483"/>
        <v>3.2887836420183352E-4</v>
      </c>
      <c r="AW271" s="13">
        <f t="shared" si="484"/>
        <v>2.7125033406616027E-6</v>
      </c>
      <c r="AX271" s="13">
        <f t="shared" si="485"/>
        <v>3.9324831633945565E-5</v>
      </c>
      <c r="AY271" s="13">
        <f t="shared" si="486"/>
        <v>7.539447526802714E-5</v>
      </c>
      <c r="AZ271" s="13">
        <f t="shared" si="487"/>
        <v>7.2274014468181393E-5</v>
      </c>
      <c r="BA271" s="13">
        <f t="shared" si="488"/>
        <v>4.6188469811855102E-5</v>
      </c>
      <c r="BB271" s="13">
        <f t="shared" si="489"/>
        <v>2.2138400218171091E-5</v>
      </c>
      <c r="BC271" s="13">
        <f t="shared" si="490"/>
        <v>8.4888504203119981E-6</v>
      </c>
      <c r="BD271" s="13">
        <f t="shared" si="491"/>
        <v>4.2062809947558339E-3</v>
      </c>
      <c r="BE271" s="13">
        <f t="shared" si="492"/>
        <v>3.7013972488217895E-3</v>
      </c>
      <c r="BF271" s="13">
        <f t="shared" si="493"/>
        <v>1.6285575798034378E-3</v>
      </c>
      <c r="BG271" s="13">
        <f t="shared" si="494"/>
        <v>4.7769344249291536E-4</v>
      </c>
      <c r="BH271" s="13">
        <f t="shared" si="495"/>
        <v>1.0508886567658582E-4</v>
      </c>
      <c r="BI271" s="13">
        <f t="shared" si="496"/>
        <v>1.849499064765628E-5</v>
      </c>
      <c r="BJ271" s="14">
        <f t="shared" si="497"/>
        <v>0.16650738616775038</v>
      </c>
      <c r="BK271" s="14">
        <f t="shared" si="498"/>
        <v>0.21637965123721881</v>
      </c>
      <c r="BL271" s="14">
        <f t="shared" si="499"/>
        <v>0.54190595058622881</v>
      </c>
      <c r="BM271" s="14">
        <f t="shared" si="500"/>
        <v>0.52622153388463355</v>
      </c>
      <c r="BN271" s="14">
        <f t="shared" si="501"/>
        <v>0.47012326742431759</v>
      </c>
    </row>
    <row r="272" spans="1:66" s="10" customFormat="1" x14ac:dyDescent="0.25">
      <c r="A272" t="s">
        <v>99</v>
      </c>
      <c r="B272" t="s">
        <v>417</v>
      </c>
      <c r="C272" t="s">
        <v>107</v>
      </c>
      <c r="D272" s="11">
        <v>44291</v>
      </c>
      <c r="E272" s="10">
        <f>VLOOKUP(A272,home!$A$2:$E$405,3,FALSE)</f>
        <v>1.3426443202979499</v>
      </c>
      <c r="F272" s="10">
        <f>VLOOKUP(B272,home!$B$2:$E$405,3,FALSE)</f>
        <v>0.95</v>
      </c>
      <c r="G272" s="10">
        <f>VLOOKUP(C272,away!$B$2:$E$405,4,FALSE)</f>
        <v>0.95</v>
      </c>
      <c r="H272" s="10">
        <f>VLOOKUP(A272,away!$A$2:$E$405,3,FALSE)</f>
        <v>1.2774674115456199</v>
      </c>
      <c r="I272" s="10">
        <f>VLOOKUP(C272,away!$B$2:$E$405,3,FALSE)</f>
        <v>0.71</v>
      </c>
      <c r="J272" s="10">
        <f>VLOOKUP(B272,home!$B$2:$E$405,4,FALSE)</f>
        <v>1.1000000000000001</v>
      </c>
      <c r="K272" s="12">
        <f t="shared" si="502"/>
        <v>1.2117364990688997</v>
      </c>
      <c r="L272" s="12">
        <f t="shared" si="503"/>
        <v>0.99770204841712917</v>
      </c>
      <c r="M272" s="13">
        <f t="shared" si="448"/>
        <v>0.10976225751404986</v>
      </c>
      <c r="N272" s="13">
        <f t="shared" si="449"/>
        <v>0.13300293364997379</v>
      </c>
      <c r="O272" s="13">
        <f t="shared" si="450"/>
        <v>0.10951002916065596</v>
      </c>
      <c r="P272" s="13">
        <f t="shared" si="451"/>
        <v>0.13269729934806634</v>
      </c>
      <c r="Q272" s="13">
        <f t="shared" si="452"/>
        <v>8.0582254593456221E-2</v>
      </c>
      <c r="R272" s="13">
        <f t="shared" si="453"/>
        <v>5.4629190207903001E-2</v>
      </c>
      <c r="S272" s="13">
        <f t="shared" si="454"/>
        <v>4.0106165937814277E-2</v>
      </c>
      <c r="T272" s="13">
        <f t="shared" si="455"/>
        <v>8.0397080473961866E-2</v>
      </c>
      <c r="U272" s="13">
        <f t="shared" si="456"/>
        <v>6.6196183689493385E-2</v>
      </c>
      <c r="V272" s="13">
        <f t="shared" si="457"/>
        <v>5.3873810013348716E-3</v>
      </c>
      <c r="W272" s="13">
        <f t="shared" si="458"/>
        <v>3.2548153022717782E-2</v>
      </c>
      <c r="X272" s="13">
        <f t="shared" si="459"/>
        <v>3.2473358942959697E-2</v>
      </c>
      <c r="Y272" s="13">
        <f t="shared" si="460"/>
        <v>1.6199368368187798E-2</v>
      </c>
      <c r="Z272" s="13">
        <f t="shared" si="461"/>
        <v>1.81678849912646E-2</v>
      </c>
      <c r="AA272" s="13">
        <f t="shared" si="462"/>
        <v>2.2014689354801373E-2</v>
      </c>
      <c r="AB272" s="13">
        <f t="shared" si="463"/>
        <v>1.3338001303438199E-2</v>
      </c>
      <c r="AC272" s="13">
        <f t="shared" si="464"/>
        <v>4.0706781048161704E-4</v>
      </c>
      <c r="AD272" s="13">
        <f t="shared" si="465"/>
        <v>9.8599462487267212E-3</v>
      </c>
      <c r="AE272" s="13">
        <f t="shared" si="466"/>
        <v>9.8372885696374358E-3</v>
      </c>
      <c r="AF272" s="13">
        <f t="shared" si="467"/>
        <v>4.9073414783988405E-3</v>
      </c>
      <c r="AG272" s="13">
        <f t="shared" si="468"/>
        <v>1.6320215484269558E-3</v>
      </c>
      <c r="AH272" s="13">
        <f t="shared" si="469"/>
        <v>4.5315340177978763E-3</v>
      </c>
      <c r="AI272" s="13">
        <f t="shared" si="470"/>
        <v>5.4910251661380227E-3</v>
      </c>
      <c r="AJ272" s="13">
        <f t="shared" si="471"/>
        <v>3.3268378055576566E-3</v>
      </c>
      <c r="AK272" s="13">
        <f t="shared" si="472"/>
        <v>1.3437502651588312E-3</v>
      </c>
      <c r="AL272" s="13">
        <f t="shared" si="473"/>
        <v>1.9685017537299397E-5</v>
      </c>
      <c r="AM272" s="13">
        <f t="shared" si="474"/>
        <v>2.3895313496879291E-3</v>
      </c>
      <c r="AN272" s="13">
        <f t="shared" si="475"/>
        <v>2.3840403223405939E-3</v>
      </c>
      <c r="AO272" s="13">
        <f t="shared" si="476"/>
        <v>1.189280956554122E-3</v>
      </c>
      <c r="AP272" s="13">
        <f t="shared" si="477"/>
        <v>3.9551601549917676E-4</v>
      </c>
      <c r="AQ272" s="13">
        <f t="shared" si="478"/>
        <v>9.8651784711327399E-5</v>
      </c>
      <c r="AR272" s="13">
        <f t="shared" si="479"/>
        <v>9.0422415440576923E-4</v>
      </c>
      <c r="AS272" s="13">
        <f t="shared" si="480"/>
        <v>1.0956814112331827E-3</v>
      </c>
      <c r="AT272" s="13">
        <f t="shared" si="481"/>
        <v>6.6383857867128432E-4</v>
      </c>
      <c r="AU272" s="13">
        <f t="shared" si="482"/>
        <v>2.6813247842200533E-4</v>
      </c>
      <c r="AV272" s="13">
        <f t="shared" si="483"/>
        <v>8.122647767243703E-5</v>
      </c>
      <c r="AW272" s="13">
        <f t="shared" si="484"/>
        <v>6.6106225197283235E-7</v>
      </c>
      <c r="AX272" s="13">
        <f t="shared" si="485"/>
        <v>4.8258039201437179E-4</v>
      </c>
      <c r="AY272" s="13">
        <f t="shared" si="486"/>
        <v>4.8147144563867985E-4</v>
      </c>
      <c r="AZ272" s="13">
        <f t="shared" si="487"/>
        <v>2.401825237840337E-4</v>
      </c>
      <c r="BA272" s="13">
        <f t="shared" si="488"/>
        <v>7.9876865324442098E-5</v>
      </c>
      <c r="BB272" s="13">
        <f t="shared" si="489"/>
        <v>1.9923328038833753E-5</v>
      </c>
      <c r="BC272" s="13">
        <f t="shared" si="490"/>
        <v>3.9755090391261729E-6</v>
      </c>
      <c r="BD272" s="13">
        <f t="shared" si="491"/>
        <v>1.5035771517981367E-4</v>
      </c>
      <c r="BE272" s="13">
        <f t="shared" si="492"/>
        <v>1.8219393139998614E-4</v>
      </c>
      <c r="BF272" s="13">
        <f t="shared" si="493"/>
        <v>1.1038551829310927E-4</v>
      </c>
      <c r="BG272" s="13">
        <f t="shared" si="494"/>
        <v>4.4586053828132716E-5</v>
      </c>
      <c r="BH272" s="13">
        <f t="shared" si="495"/>
        <v>1.3506637193249767E-5</v>
      </c>
      <c r="BI272" s="13">
        <f t="shared" si="496"/>
        <v>3.2732970533484519E-6</v>
      </c>
      <c r="BJ272" s="14">
        <f t="shared" si="497"/>
        <v>0.40920477738907984</v>
      </c>
      <c r="BK272" s="14">
        <f t="shared" si="498"/>
        <v>0.28886132807492293</v>
      </c>
      <c r="BL272" s="14">
        <f t="shared" si="499"/>
        <v>0.28389864722429664</v>
      </c>
      <c r="BM272" s="14">
        <f t="shared" si="500"/>
        <v>0.37946786282207218</v>
      </c>
      <c r="BN272" s="14">
        <f t="shared" si="501"/>
        <v>0.62018396447410518</v>
      </c>
    </row>
    <row r="273" spans="1:66" x14ac:dyDescent="0.25">
      <c r="A273" t="s">
        <v>154</v>
      </c>
      <c r="B273" t="s">
        <v>162</v>
      </c>
      <c r="C273" t="s">
        <v>155</v>
      </c>
      <c r="D273" s="11">
        <v>44291</v>
      </c>
      <c r="E273" s="10">
        <f>VLOOKUP(A273,home!$A$2:$E$405,3,FALSE)</f>
        <v>1.32212885154062</v>
      </c>
      <c r="F273" s="10">
        <f>VLOOKUP(B273,home!$B$2:$E$405,3,FALSE)</f>
        <v>0.57999999999999996</v>
      </c>
      <c r="G273" s="10">
        <f>VLOOKUP(C273,away!$B$2:$E$405,4,FALSE)</f>
        <v>0.93</v>
      </c>
      <c r="H273" s="10">
        <f>VLOOKUP(A273,away!$A$2:$E$405,3,FALSE)</f>
        <v>1.0308123249299701</v>
      </c>
      <c r="I273" s="10">
        <f>VLOOKUP(C273,away!$B$2:$E$405,3,FALSE)</f>
        <v>1.02</v>
      </c>
      <c r="J273" s="10">
        <f>VLOOKUP(B273,home!$B$2:$E$405,4,FALSE)</f>
        <v>1.1399999999999999</v>
      </c>
      <c r="K273" s="12">
        <f t="shared" si="502"/>
        <v>0.71315630252101037</v>
      </c>
      <c r="L273" s="12">
        <f t="shared" si="503"/>
        <v>1.1986285714285692</v>
      </c>
      <c r="M273" s="13">
        <f t="shared" si="448"/>
        <v>0.14781631750610918</v>
      </c>
      <c r="N273" s="13">
        <f t="shared" si="449"/>
        <v>0.10541613844492852</v>
      </c>
      <c r="O273" s="13">
        <f t="shared" si="450"/>
        <v>0.17717686148617945</v>
      </c>
      <c r="P273" s="13">
        <f t="shared" si="451"/>
        <v>0.12635479542976094</v>
      </c>
      <c r="Q273" s="13">
        <f t="shared" si="452"/>
        <v>3.7589091759714068E-2</v>
      </c>
      <c r="R273" s="13">
        <f t="shared" si="453"/>
        <v>0.10618462418668838</v>
      </c>
      <c r="S273" s="13">
        <f t="shared" si="454"/>
        <v>2.7002320510786784E-2</v>
      </c>
      <c r="T273" s="13">
        <f t="shared" si="455"/>
        <v>4.5055359357243474E-2</v>
      </c>
      <c r="U273" s="13">
        <f t="shared" si="456"/>
        <v>7.572623396956174E-2</v>
      </c>
      <c r="V273" s="13">
        <f t="shared" si="457"/>
        <v>2.5646489597005656E-3</v>
      </c>
      <c r="W273" s="13">
        <f t="shared" si="458"/>
        <v>8.935632564826889E-3</v>
      </c>
      <c r="X273" s="13">
        <f t="shared" si="459"/>
        <v>1.0710504495989056E-2</v>
      </c>
      <c r="Y273" s="13">
        <f t="shared" si="460"/>
        <v>6.4189583516533156E-3</v>
      </c>
      <c r="Z273" s="13">
        <f t="shared" si="461"/>
        <v>4.2425308132189934E-2</v>
      </c>
      <c r="AA273" s="13">
        <f t="shared" si="462"/>
        <v>3.0255875880867127E-2</v>
      </c>
      <c r="AB273" s="13">
        <f t="shared" si="463"/>
        <v>1.0788584286366906E-2</v>
      </c>
      <c r="AC273" s="13">
        <f t="shared" si="464"/>
        <v>1.3701789665352789E-4</v>
      </c>
      <c r="AD273" s="13">
        <f t="shared" si="465"/>
        <v>1.5931256701545689E-3</v>
      </c>
      <c r="AE273" s="13">
        <f t="shared" si="466"/>
        <v>1.909565946123553E-3</v>
      </c>
      <c r="AF273" s="13">
        <f t="shared" si="467"/>
        <v>1.1444301510253592E-3</v>
      </c>
      <c r="AG273" s="13">
        <f t="shared" si="468"/>
        <v>4.572488923411027E-4</v>
      </c>
      <c r="AH273" s="13">
        <f t="shared" si="469"/>
        <v>1.271304661972592E-2</v>
      </c>
      <c r="AI273" s="13">
        <f t="shared" si="470"/>
        <v>9.0663893211009663E-3</v>
      </c>
      <c r="AJ273" s="13">
        <f t="shared" si="471"/>
        <v>3.2328763427261686E-3</v>
      </c>
      <c r="AK273" s="13">
        <f t="shared" si="472"/>
        <v>7.6851537969541378E-4</v>
      </c>
      <c r="AL273" s="13">
        <f t="shared" si="473"/>
        <v>4.6849680993188338E-6</v>
      </c>
      <c r="AM273" s="13">
        <f t="shared" si="474"/>
        <v>2.2722952247574793E-4</v>
      </c>
      <c r="AN273" s="13">
        <f t="shared" si="475"/>
        <v>2.723637979115017E-4</v>
      </c>
      <c r="AO273" s="13">
        <f t="shared" si="476"/>
        <v>1.6323151499976141E-4</v>
      </c>
      <c r="AP273" s="13">
        <f t="shared" si="477"/>
        <v>6.5217985878761694E-5</v>
      </c>
      <c r="AQ273" s="13">
        <f t="shared" si="478"/>
        <v>1.9543035311327182E-5</v>
      </c>
      <c r="AR273" s="13">
        <f t="shared" si="479"/>
        <v>3.0476441816613738E-3</v>
      </c>
      <c r="AS273" s="13">
        <f t="shared" si="480"/>
        <v>2.173446655993296E-3</v>
      </c>
      <c r="AT273" s="13">
        <f t="shared" si="481"/>
        <v>7.7500359045741649E-4</v>
      </c>
      <c r="AU273" s="13">
        <f t="shared" si="482"/>
        <v>1.8423289833703954E-4</v>
      </c>
      <c r="AV273" s="13">
        <f t="shared" si="483"/>
        <v>3.2846713145193076E-5</v>
      </c>
      <c r="AW273" s="13">
        <f t="shared" si="484"/>
        <v>1.1124320368455498E-7</v>
      </c>
      <c r="AX273" s="13">
        <f t="shared" si="485"/>
        <v>2.7008361012069854E-5</v>
      </c>
      <c r="AY273" s="13">
        <f t="shared" si="486"/>
        <v>3.2372993176524354E-5</v>
      </c>
      <c r="AZ273" s="13">
        <f t="shared" si="487"/>
        <v>1.9401597282022106E-5</v>
      </c>
      <c r="BA273" s="13">
        <f t="shared" si="488"/>
        <v>7.75176961119419E-6</v>
      </c>
      <c r="BB273" s="13">
        <f t="shared" si="489"/>
        <v>2.3228731337772714E-6</v>
      </c>
      <c r="BC273" s="13">
        <f t="shared" si="490"/>
        <v>5.5685242118985058E-7</v>
      </c>
      <c r="BD273" s="13">
        <f t="shared" si="491"/>
        <v>6.0883223194789331E-4</v>
      </c>
      <c r="BE273" s="13">
        <f t="shared" si="492"/>
        <v>4.3419254339157378E-4</v>
      </c>
      <c r="BF273" s="13">
        <f t="shared" si="493"/>
        <v>1.5482357441366402E-4</v>
      </c>
      <c r="BG273" s="13">
        <f t="shared" si="494"/>
        <v>3.6804469290645049E-5</v>
      </c>
      <c r="BH273" s="13">
        <f t="shared" si="495"/>
        <v>6.5618348088911232E-6</v>
      </c>
      <c r="BI273" s="13">
        <f t="shared" si="496"/>
        <v>9.3592277001249122E-7</v>
      </c>
      <c r="BJ273" s="14">
        <f t="shared" si="497"/>
        <v>0.22006705593721382</v>
      </c>
      <c r="BK273" s="14">
        <f t="shared" si="498"/>
        <v>0.30391215826428686</v>
      </c>
      <c r="BL273" s="14">
        <f t="shared" si="499"/>
        <v>0.43336833208912912</v>
      </c>
      <c r="BM273" s="14">
        <f t="shared" si="500"/>
        <v>0.29920276385946626</v>
      </c>
      <c r="BN273" s="14">
        <f t="shared" si="501"/>
        <v>0.70053782881338056</v>
      </c>
    </row>
    <row r="274" spans="1:66" x14ac:dyDescent="0.25">
      <c r="A274" t="s">
        <v>16</v>
      </c>
      <c r="B274" t="s">
        <v>254</v>
      </c>
      <c r="C274" t="s">
        <v>257</v>
      </c>
      <c r="D274" s="11">
        <v>44291</v>
      </c>
      <c r="E274" s="10">
        <f>VLOOKUP(A274,home!$A$2:$E$405,3,FALSE)</f>
        <v>1.5543478260869601</v>
      </c>
      <c r="F274" s="10">
        <f>VLOOKUP(B274,home!$B$2:$E$405,3,FALSE)</f>
        <v>1.02</v>
      </c>
      <c r="G274" s="10">
        <f>VLOOKUP(C274,away!$B$2:$E$405,4,FALSE)</f>
        <v>1.47</v>
      </c>
      <c r="H274" s="10">
        <f>VLOOKUP(A274,away!$A$2:$E$405,3,FALSE)</f>
        <v>1.2971014492753601</v>
      </c>
      <c r="I274" s="10">
        <f>VLOOKUP(C274,away!$B$2:$E$405,3,FALSE)</f>
        <v>0.46</v>
      </c>
      <c r="J274" s="10">
        <f>VLOOKUP(B274,home!$B$2:$E$405,4,FALSE)</f>
        <v>0.9</v>
      </c>
      <c r="K274" s="12">
        <f t="shared" si="502"/>
        <v>2.3305891304347881</v>
      </c>
      <c r="L274" s="12">
        <f t="shared" si="503"/>
        <v>0.53699999999999914</v>
      </c>
      <c r="M274" s="13">
        <f t="shared" si="448"/>
        <v>5.6835785204176044E-2</v>
      </c>
      <c r="N274" s="13">
        <f t="shared" si="449"/>
        <v>0.13246086321657904</v>
      </c>
      <c r="O274" s="13">
        <f t="shared" si="450"/>
        <v>3.0520816654642482E-2</v>
      </c>
      <c r="P274" s="13">
        <f t="shared" si="451"/>
        <v>7.1131483547302823E-2</v>
      </c>
      <c r="Q274" s="13">
        <f t="shared" si="452"/>
        <v>0.1543559240102842</v>
      </c>
      <c r="R274" s="13">
        <f t="shared" si="453"/>
        <v>8.1948392717714931E-3</v>
      </c>
      <c r="S274" s="13">
        <f t="shared" si="454"/>
        <v>2.2255731725460744E-2</v>
      </c>
      <c r="T274" s="13">
        <f t="shared" si="455"/>
        <v>8.2889131193522467E-2</v>
      </c>
      <c r="U274" s="13">
        <f t="shared" si="456"/>
        <v>1.9098803332450773E-2</v>
      </c>
      <c r="V274" s="13">
        <f t="shared" si="457"/>
        <v>3.0948483314708081E-3</v>
      </c>
      <c r="W274" s="13">
        <f t="shared" si="458"/>
        <v>0.11991341290552884</v>
      </c>
      <c r="X274" s="13">
        <f t="shared" si="459"/>
        <v>6.4393502730268878E-2</v>
      </c>
      <c r="Y274" s="13">
        <f t="shared" si="460"/>
        <v>1.7289655483077163E-2</v>
      </c>
      <c r="Z274" s="13">
        <f t="shared" si="461"/>
        <v>1.4668762296470954E-3</v>
      </c>
      <c r="AA274" s="13">
        <f t="shared" si="462"/>
        <v>3.4186857965086844E-3</v>
      </c>
      <c r="AB274" s="13">
        <f t="shared" si="463"/>
        <v>3.9837759788574683E-3</v>
      </c>
      <c r="AC274" s="13">
        <f t="shared" si="464"/>
        <v>2.4208026727855241E-4</v>
      </c>
      <c r="AD274" s="13">
        <f t="shared" si="465"/>
        <v>6.9867224177741036E-2</v>
      </c>
      <c r="AE274" s="13">
        <f t="shared" si="466"/>
        <v>3.7518699383446874E-2</v>
      </c>
      <c r="AF274" s="13">
        <f t="shared" si="467"/>
        <v>1.0073770784455469E-2</v>
      </c>
      <c r="AG274" s="13">
        <f t="shared" si="468"/>
        <v>1.8032049704175266E-3</v>
      </c>
      <c r="AH274" s="13">
        <f t="shared" si="469"/>
        <v>1.9692813383012211E-4</v>
      </c>
      <c r="AI274" s="13">
        <f t="shared" si="470"/>
        <v>4.5895856818128986E-4</v>
      </c>
      <c r="AJ274" s="13">
        <f t="shared" si="471"/>
        <v>5.3482192516161398E-4</v>
      </c>
      <c r="AK274" s="13">
        <f t="shared" si="472"/>
        <v>4.1548338849995515E-4</v>
      </c>
      <c r="AL274" s="13">
        <f t="shared" si="473"/>
        <v>1.2118793458868806E-5</v>
      </c>
      <c r="AM274" s="13">
        <f t="shared" si="474"/>
        <v>3.2566358648458776E-2</v>
      </c>
      <c r="AN274" s="13">
        <f t="shared" si="475"/>
        <v>1.7488134594222333E-2</v>
      </c>
      <c r="AO274" s="13">
        <f t="shared" si="476"/>
        <v>4.6955641385486883E-3</v>
      </c>
      <c r="AP274" s="13">
        <f t="shared" si="477"/>
        <v>8.4050598080021412E-4</v>
      </c>
      <c r="AQ274" s="13">
        <f t="shared" si="478"/>
        <v>1.128379279224285E-4</v>
      </c>
      <c r="AR274" s="13">
        <f t="shared" si="479"/>
        <v>2.1150081573355088E-5</v>
      </c>
      <c r="AS274" s="13">
        <f t="shared" si="480"/>
        <v>4.9292150222670473E-5</v>
      </c>
      <c r="AT274" s="13">
        <f t="shared" si="481"/>
        <v>5.7439874762357267E-5</v>
      </c>
      <c r="AU274" s="13">
        <f t="shared" si="482"/>
        <v>4.4622915924895126E-5</v>
      </c>
      <c r="AV274" s="13">
        <f t="shared" si="483"/>
        <v>2.5999420705716496E-5</v>
      </c>
      <c r="AW274" s="13">
        <f t="shared" si="484"/>
        <v>4.2130526394592148E-7</v>
      </c>
      <c r="AX274" s="13">
        <f t="shared" si="485"/>
        <v>1.2649800247323158E-2</v>
      </c>
      <c r="AY274" s="13">
        <f t="shared" si="486"/>
        <v>6.7929427328125248E-3</v>
      </c>
      <c r="AZ274" s="13">
        <f t="shared" si="487"/>
        <v>1.8239051237601595E-3</v>
      </c>
      <c r="BA274" s="13">
        <f t="shared" si="488"/>
        <v>3.2647901715306815E-4</v>
      </c>
      <c r="BB274" s="13">
        <f t="shared" si="489"/>
        <v>4.3829808052799304E-5</v>
      </c>
      <c r="BC274" s="13">
        <f t="shared" si="490"/>
        <v>4.7073213848706392E-6</v>
      </c>
      <c r="BD274" s="13">
        <f t="shared" si="491"/>
        <v>1.8929323008152772E-6</v>
      </c>
      <c r="BE274" s="13">
        <f t="shared" si="492"/>
        <v>4.4116474449289995E-6</v>
      </c>
      <c r="BF274" s="13">
        <f t="shared" si="493"/>
        <v>5.1408687912309666E-6</v>
      </c>
      <c r="BG274" s="13">
        <f t="shared" si="494"/>
        <v>3.9937509752781067E-6</v>
      </c>
      <c r="BH274" s="13">
        <f t="shared" si="495"/>
        <v>2.3269481531616226E-6</v>
      </c>
      <c r="BI274" s="13">
        <f t="shared" si="496"/>
        <v>1.0846320145687562E-6</v>
      </c>
      <c r="BJ274" s="14">
        <f t="shared" si="497"/>
        <v>0.76791045439576067</v>
      </c>
      <c r="BK274" s="14">
        <f t="shared" si="498"/>
        <v>0.16036499060196038</v>
      </c>
      <c r="BL274" s="14">
        <f t="shared" si="499"/>
        <v>6.7040468272772852E-2</v>
      </c>
      <c r="BM274" s="14">
        <f t="shared" si="500"/>
        <v>0.53649055616783603</v>
      </c>
      <c r="BN274" s="14">
        <f t="shared" si="501"/>
        <v>0.45349971190475608</v>
      </c>
    </row>
    <row r="275" spans="1:66" x14ac:dyDescent="0.25">
      <c r="A275" t="s">
        <v>337</v>
      </c>
      <c r="B275" t="s">
        <v>338</v>
      </c>
      <c r="C275" t="s">
        <v>382</v>
      </c>
      <c r="D275" s="11">
        <v>44291</v>
      </c>
      <c r="E275" s="10">
        <f>VLOOKUP(A275,home!$A$2:$E$405,3,FALSE)</f>
        <v>1.36190476190476</v>
      </c>
      <c r="F275" s="10">
        <f>VLOOKUP(B275,home!$B$2:$E$405,3,FALSE)</f>
        <v>1.4</v>
      </c>
      <c r="G275" s="10">
        <f>VLOOKUP(C275,away!$B$2:$E$405,4,FALSE)</f>
        <v>1.1000000000000001</v>
      </c>
      <c r="H275" s="10">
        <f>VLOOKUP(A275,away!$A$2:$E$405,3,FALSE)</f>
        <v>1.0952380952381</v>
      </c>
      <c r="I275" s="10">
        <f>VLOOKUP(C275,away!$B$2:$E$405,3,FALSE)</f>
        <v>1.1000000000000001</v>
      </c>
      <c r="J275" s="10">
        <f>VLOOKUP(B275,home!$B$2:$E$405,4,FALSE)</f>
        <v>1</v>
      </c>
      <c r="K275" s="12">
        <f t="shared" si="502"/>
        <v>2.0973333333333306</v>
      </c>
      <c r="L275" s="12">
        <f t="shared" si="503"/>
        <v>1.20476190476191</v>
      </c>
      <c r="M275" s="13">
        <f t="shared" si="448"/>
        <v>3.6805969286285239E-2</v>
      </c>
      <c r="N275" s="13">
        <f t="shared" si="449"/>
        <v>7.7194386249768807E-2</v>
      </c>
      <c r="O275" s="13">
        <f t="shared" si="450"/>
        <v>4.4342429663953367E-2</v>
      </c>
      <c r="P275" s="13">
        <f t="shared" si="451"/>
        <v>9.3000855815198069E-2</v>
      </c>
      <c r="Q275" s="13">
        <f t="shared" si="452"/>
        <v>8.0951179713924126E-2</v>
      </c>
      <c r="R275" s="13">
        <f t="shared" si="453"/>
        <v>2.6711035011857748E-2</v>
      </c>
      <c r="S275" s="13">
        <f t="shared" si="454"/>
        <v>5.8748345377648718E-2</v>
      </c>
      <c r="T275" s="13">
        <f t="shared" si="455"/>
        <v>9.7526897464870921E-2</v>
      </c>
      <c r="U275" s="13">
        <f t="shared" si="456"/>
        <v>5.6021944098202908E-2</v>
      </c>
      <c r="V275" s="13">
        <f t="shared" si="457"/>
        <v>1.6493841454389809E-2</v>
      </c>
      <c r="W275" s="13">
        <f t="shared" si="458"/>
        <v>5.659386919555668E-2</v>
      </c>
      <c r="X275" s="13">
        <f t="shared" si="459"/>
        <v>6.8182137649885247E-2</v>
      </c>
      <c r="Y275" s="13">
        <f t="shared" si="460"/>
        <v>4.1071621012907261E-2</v>
      </c>
      <c r="Z275" s="13">
        <f t="shared" si="461"/>
        <v>1.0726812473015934E-2</v>
      </c>
      <c r="AA275" s="13">
        <f t="shared" si="462"/>
        <v>2.2497701360072054E-2</v>
      </c>
      <c r="AB275" s="13">
        <f t="shared" si="463"/>
        <v>2.3592589492928868E-2</v>
      </c>
      <c r="AC275" s="13">
        <f t="shared" si="464"/>
        <v>2.6047768213341583E-3</v>
      </c>
      <c r="AD275" s="13">
        <f t="shared" si="465"/>
        <v>2.9674052081536846E-2</v>
      </c>
      <c r="AE275" s="13">
        <f t="shared" si="466"/>
        <v>3.5750167507756454E-2</v>
      </c>
      <c r="AF275" s="13">
        <f t="shared" si="467"/>
        <v>2.1535219951101012E-2</v>
      </c>
      <c r="AG275" s="13">
        <f t="shared" si="468"/>
        <v>8.6482708692517118E-3</v>
      </c>
      <c r="AH275" s="13">
        <f t="shared" si="469"/>
        <v>3.2308137567536228E-3</v>
      </c>
      <c r="AI275" s="13">
        <f t="shared" si="470"/>
        <v>6.7760933858312562E-3</v>
      </c>
      <c r="AJ275" s="13">
        <f t="shared" si="471"/>
        <v>7.1058632639417023E-3</v>
      </c>
      <c r="AK275" s="13">
        <f t="shared" si="472"/>
        <v>4.9677879618579045E-3</v>
      </c>
      <c r="AL275" s="13">
        <f t="shared" si="473"/>
        <v>2.6326867982464378E-4</v>
      </c>
      <c r="AM275" s="13">
        <f t="shared" si="474"/>
        <v>1.2447275713135305E-2</v>
      </c>
      <c r="AN275" s="13">
        <f t="shared" si="475"/>
        <v>1.4996003597253553E-2</v>
      </c>
      <c r="AO275" s="13">
        <f t="shared" si="476"/>
        <v>9.0333069288218264E-3</v>
      </c>
      <c r="AP275" s="13">
        <f t="shared" si="477"/>
        <v>3.6276613539554465E-3</v>
      </c>
      <c r="AQ275" s="13">
        <f t="shared" si="478"/>
        <v>1.0926170506556333E-3</v>
      </c>
      <c r="AR275" s="13">
        <f t="shared" si="479"/>
        <v>7.7847226710349405E-4</v>
      </c>
      <c r="AS275" s="13">
        <f t="shared" si="480"/>
        <v>1.6327158348717259E-3</v>
      </c>
      <c r="AT275" s="13">
        <f t="shared" si="481"/>
        <v>1.7121746721688146E-3</v>
      </c>
      <c r="AU275" s="13">
        <f t="shared" si="482"/>
        <v>1.1970003374762411E-3</v>
      </c>
      <c r="AV275" s="13">
        <f t="shared" si="483"/>
        <v>6.276271769500416E-4</v>
      </c>
      <c r="AW275" s="13">
        <f t="shared" si="484"/>
        <v>1.8478443252404587E-5</v>
      </c>
      <c r="AX275" s="13">
        <f t="shared" si="485"/>
        <v>4.3510143770581766E-3</v>
      </c>
      <c r="AY275" s="13">
        <f t="shared" si="486"/>
        <v>5.2419363685510647E-3</v>
      </c>
      <c r="AZ275" s="13">
        <f t="shared" si="487"/>
        <v>3.1576426220081564E-3</v>
      </c>
      <c r="BA275" s="13">
        <f t="shared" si="488"/>
        <v>1.2680691799493123E-3</v>
      </c>
      <c r="BB275" s="13">
        <f t="shared" si="489"/>
        <v>3.8193036015140175E-4</v>
      </c>
      <c r="BC275" s="13">
        <f t="shared" si="490"/>
        <v>9.2027029636480842E-5</v>
      </c>
      <c r="BD275" s="13">
        <f t="shared" si="491"/>
        <v>1.5631228855332146E-4</v>
      </c>
      <c r="BE275" s="13">
        <f t="shared" si="492"/>
        <v>3.2783897319249914E-4</v>
      </c>
      <c r="BF275" s="13">
        <f t="shared" si="493"/>
        <v>3.4379380322120033E-4</v>
      </c>
      <c r="BG275" s="13">
        <f t="shared" si="494"/>
        <v>2.4035006776308783E-4</v>
      </c>
      <c r="BH275" s="13">
        <f t="shared" si="495"/>
        <v>1.2602355219711221E-4</v>
      </c>
      <c r="BI275" s="13">
        <f t="shared" si="496"/>
        <v>5.2862679361615266E-5</v>
      </c>
      <c r="BJ275" s="14">
        <f t="shared" si="497"/>
        <v>0.57281728627773543</v>
      </c>
      <c r="BK275" s="14">
        <f t="shared" si="498"/>
        <v>0.21315899380323172</v>
      </c>
      <c r="BL275" s="14">
        <f t="shared" si="499"/>
        <v>0.20244142964825856</v>
      </c>
      <c r="BM275" s="14">
        <f t="shared" si="500"/>
        <v>0.63491520853595573</v>
      </c>
      <c r="BN275" s="14">
        <f t="shared" si="501"/>
        <v>0.35900585574098731</v>
      </c>
    </row>
    <row r="276" spans="1:66" x14ac:dyDescent="0.25">
      <c r="A276" t="s">
        <v>337</v>
      </c>
      <c r="B276" t="s">
        <v>373</v>
      </c>
      <c r="C276" t="s">
        <v>408</v>
      </c>
      <c r="D276" s="11">
        <v>44291</v>
      </c>
      <c r="E276" s="10">
        <f>VLOOKUP(A276,home!$A$2:$E$405,3,FALSE)</f>
        <v>1.36190476190476</v>
      </c>
      <c r="F276" s="10">
        <f>VLOOKUP(B276,home!$B$2:$E$405,3,FALSE)</f>
        <v>0.37</v>
      </c>
      <c r="G276" s="10">
        <f>VLOOKUP(C276,away!$B$2:$E$405,4,FALSE)</f>
        <v>0.88</v>
      </c>
      <c r="H276" s="10">
        <f>VLOOKUP(A276,away!$A$2:$E$405,3,FALSE)</f>
        <v>1.0952380952381</v>
      </c>
      <c r="I276" s="10">
        <f>VLOOKUP(C276,away!$B$2:$E$405,3,FALSE)</f>
        <v>0.88</v>
      </c>
      <c r="J276" s="10">
        <f>VLOOKUP(B276,home!$B$2:$E$405,4,FALSE)</f>
        <v>0.82</v>
      </c>
      <c r="K276" s="12">
        <f t="shared" si="502"/>
        <v>0.44343619047618987</v>
      </c>
      <c r="L276" s="12">
        <f t="shared" si="503"/>
        <v>0.79032380952381287</v>
      </c>
      <c r="M276" s="13">
        <f t="shared" si="448"/>
        <v>0.29119562115939968</v>
      </c>
      <c r="N276" s="13">
        <f t="shared" si="449"/>
        <v>0.12912667693027197</v>
      </c>
      <c r="O276" s="13">
        <f t="shared" si="450"/>
        <v>0.23013883263134974</v>
      </c>
      <c r="P276" s="13">
        <f t="shared" si="451"/>
        <v>0.10205188722268317</v>
      </c>
      <c r="Q276" s="13">
        <f t="shared" si="452"/>
        <v>2.8629720853404754E-2</v>
      </c>
      <c r="R276" s="13">
        <f t="shared" si="453"/>
        <v>9.094209946228575E-2</v>
      </c>
      <c r="S276" s="13">
        <f t="shared" si="454"/>
        <v>8.9412296485137811E-3</v>
      </c>
      <c r="T276" s="13">
        <f t="shared" si="455"/>
        <v>2.2626750050466191E-2</v>
      </c>
      <c r="U276" s="13">
        <f t="shared" si="456"/>
        <v>4.0327018139462739E-2</v>
      </c>
      <c r="V276" s="13">
        <f t="shared" si="457"/>
        <v>3.481696737399911E-4</v>
      </c>
      <c r="W276" s="13">
        <f t="shared" si="458"/>
        <v>4.2318181165435136E-3</v>
      </c>
      <c r="X276" s="13">
        <f t="shared" si="459"/>
        <v>3.3445066150785564E-3</v>
      </c>
      <c r="Y276" s="13">
        <f t="shared" si="460"/>
        <v>1.3216216045032383E-3</v>
      </c>
      <c r="Z276" s="13">
        <f t="shared" si="461"/>
        <v>2.3957902164375721E-2</v>
      </c>
      <c r="AA276" s="13">
        <f t="shared" si="462"/>
        <v>1.0623800867572033E-2</v>
      </c>
      <c r="AB276" s="13">
        <f t="shared" si="463"/>
        <v>2.3554888925468912E-3</v>
      </c>
      <c r="AC276" s="13">
        <f t="shared" si="464"/>
        <v>7.6261818724735789E-6</v>
      </c>
      <c r="AD276" s="13">
        <f t="shared" si="465"/>
        <v>4.6913532609704496E-4</v>
      </c>
      <c r="AE276" s="13">
        <f t="shared" si="466"/>
        <v>3.7076881810321278E-4</v>
      </c>
      <c r="AF276" s="13">
        <f t="shared" si="467"/>
        <v>1.4651371238798635E-4</v>
      </c>
      <c r="AG276" s="13">
        <f t="shared" si="468"/>
        <v>3.859775844064988E-5</v>
      </c>
      <c r="AH276" s="13">
        <f t="shared" si="469"/>
        <v>4.7336251266870558E-3</v>
      </c>
      <c r="AI276" s="13">
        <f t="shared" si="470"/>
        <v>2.0990606933204794E-3</v>
      </c>
      <c r="AJ276" s="13">
        <f t="shared" si="471"/>
        <v>4.6539973871217159E-4</v>
      </c>
      <c r="AK276" s="13">
        <f t="shared" si="472"/>
        <v>6.8791695727713205E-5</v>
      </c>
      <c r="AL276" s="13">
        <f t="shared" si="473"/>
        <v>1.0690631257306223E-7</v>
      </c>
      <c r="AM276" s="13">
        <f t="shared" si="474"/>
        <v>4.1606316364455738E-5</v>
      </c>
      <c r="AN276" s="13">
        <f t="shared" si="475"/>
        <v>3.2882462449409619E-5</v>
      </c>
      <c r="AO276" s="13">
        <f t="shared" si="476"/>
        <v>1.2993896494770566E-5</v>
      </c>
      <c r="AP276" s="13">
        <f t="shared" si="477"/>
        <v>3.4231285927683972E-6</v>
      </c>
      <c r="AQ276" s="13">
        <f t="shared" si="478"/>
        <v>6.7634500748165214E-7</v>
      </c>
      <c r="AR276" s="13">
        <f t="shared" si="479"/>
        <v>7.4821932859619122E-4</v>
      </c>
      <c r="AS276" s="13">
        <f t="shared" si="480"/>
        <v>3.3178752871334746E-4</v>
      </c>
      <c r="AT276" s="13">
        <f t="shared" si="481"/>
        <v>7.3563298890078134E-5</v>
      </c>
      <c r="AU276" s="13">
        <f t="shared" si="482"/>
        <v>1.0873543006225863E-5</v>
      </c>
      <c r="AV276" s="13">
        <f t="shared" si="483"/>
        <v>1.2054306219149531E-6</v>
      </c>
      <c r="AW276" s="13">
        <f t="shared" si="484"/>
        <v>1.0407275462244601E-9</v>
      </c>
      <c r="AX276" s="13">
        <f t="shared" si="485"/>
        <v>3.0749577380669016E-6</v>
      </c>
      <c r="AY276" s="13">
        <f t="shared" si="486"/>
        <v>2.4302123136737602E-6</v>
      </c>
      <c r="AZ276" s="13">
        <f t="shared" si="487"/>
        <v>9.6032732684716271E-7</v>
      </c>
      <c r="BA276" s="13">
        <f t="shared" si="488"/>
        <v>2.5298985044788977E-7</v>
      </c>
      <c r="BB276" s="13">
        <f t="shared" si="489"/>
        <v>4.9985975594208995E-8</v>
      </c>
      <c r="BC276" s="13">
        <f t="shared" si="490"/>
        <v>7.9010213308759185E-9</v>
      </c>
      <c r="BD276" s="13">
        <f t="shared" si="491"/>
        <v>9.8555925022581856E-5</v>
      </c>
      <c r="BE276" s="13">
        <f t="shared" si="492"/>
        <v>4.370326394087069E-5</v>
      </c>
      <c r="BF276" s="13">
        <f t="shared" si="493"/>
        <v>9.6898044366575673E-6</v>
      </c>
      <c r="BG276" s="13">
        <f t="shared" si="494"/>
        <v>1.4322699886169055E-6</v>
      </c>
      <c r="BH276" s="13">
        <f t="shared" si="495"/>
        <v>1.5878008687141404E-7</v>
      </c>
      <c r="BI276" s="13">
        <f t="shared" si="496"/>
        <v>1.4081767369147667E-8</v>
      </c>
      <c r="BJ276" s="14">
        <f t="shared" si="497"/>
        <v>0.19040446830843202</v>
      </c>
      <c r="BK276" s="14">
        <f t="shared" si="498"/>
        <v>0.40254707100483539</v>
      </c>
      <c r="BL276" s="14">
        <f t="shared" si="499"/>
        <v>0.38307332050273529</v>
      </c>
      <c r="BM276" s="14">
        <f t="shared" si="500"/>
        <v>0.12789549454939717</v>
      </c>
      <c r="BN276" s="14">
        <f t="shared" si="501"/>
        <v>0.87208483825939509</v>
      </c>
    </row>
    <row r="277" spans="1:66" x14ac:dyDescent="0.25">
      <c r="A277" t="s">
        <v>337</v>
      </c>
      <c r="B277" t="s">
        <v>383</v>
      </c>
      <c r="C277" t="s">
        <v>374</v>
      </c>
      <c r="D277" s="11">
        <v>44291</v>
      </c>
      <c r="E277" s="10">
        <f>VLOOKUP(A277,home!$A$2:$E$405,3,FALSE)</f>
        <v>1.36190476190476</v>
      </c>
      <c r="F277" s="10">
        <f>VLOOKUP(B277,home!$B$2:$E$405,3,FALSE)</f>
        <v>0.59</v>
      </c>
      <c r="G277" s="10">
        <f>VLOOKUP(C277,away!$B$2:$E$405,4,FALSE)</f>
        <v>1.47</v>
      </c>
      <c r="H277" s="10">
        <f>VLOOKUP(A277,away!$A$2:$E$405,3,FALSE)</f>
        <v>1.0952380952381</v>
      </c>
      <c r="I277" s="10">
        <f>VLOOKUP(C277,away!$B$2:$E$405,3,FALSE)</f>
        <v>0.65</v>
      </c>
      <c r="J277" s="10">
        <f>VLOOKUP(B277,home!$B$2:$E$405,4,FALSE)</f>
        <v>1.64</v>
      </c>
      <c r="K277" s="12">
        <f t="shared" si="502"/>
        <v>1.1811799999999981</v>
      </c>
      <c r="L277" s="12">
        <f t="shared" si="503"/>
        <v>1.1675238095238145</v>
      </c>
      <c r="M277" s="13">
        <f t="shared" si="448"/>
        <v>9.5492858965291166E-2</v>
      </c>
      <c r="N277" s="13">
        <f t="shared" si="449"/>
        <v>0.11279425515262245</v>
      </c>
      <c r="O277" s="13">
        <f t="shared" si="450"/>
        <v>0.11149018648147709</v>
      </c>
      <c r="P277" s="13">
        <f t="shared" si="451"/>
        <v>0.13168997846819089</v>
      </c>
      <c r="Q277" s="13">
        <f t="shared" si="452"/>
        <v>6.6615159150587216E-2</v>
      </c>
      <c r="R277" s="13">
        <f t="shared" si="453"/>
        <v>6.5083723622687342E-2</v>
      </c>
      <c r="S277" s="13">
        <f t="shared" si="454"/>
        <v>4.5401956274175419E-2</v>
      </c>
      <c r="T277" s="13">
        <f t="shared" si="455"/>
        <v>7.7774784383528778E-2</v>
      </c>
      <c r="U277" s="13">
        <f t="shared" si="456"/>
        <v>7.6875592668645715E-2</v>
      </c>
      <c r="V277" s="13">
        <f t="shared" si="457"/>
        <v>6.9568699911699188E-3</v>
      </c>
      <c r="W277" s="13">
        <f t="shared" si="458"/>
        <v>2.6228164561830147E-2</v>
      </c>
      <c r="X277" s="13">
        <f t="shared" si="459"/>
        <v>3.062200660604544E-2</v>
      </c>
      <c r="Y277" s="13">
        <f t="shared" si="460"/>
        <v>1.7875960903976803E-2</v>
      </c>
      <c r="Z277" s="13">
        <f t="shared" si="461"/>
        <v>2.5328932313984989E-2</v>
      </c>
      <c r="AA277" s="13">
        <f t="shared" si="462"/>
        <v>2.9918028270632745E-2</v>
      </c>
      <c r="AB277" s="13">
        <f t="shared" si="463"/>
        <v>1.766928831635297E-2</v>
      </c>
      <c r="AC277" s="13">
        <f t="shared" si="464"/>
        <v>5.9961948285327052E-4</v>
      </c>
      <c r="AD277" s="13">
        <f t="shared" si="465"/>
        <v>7.7450458542856248E-3</v>
      </c>
      <c r="AE277" s="13">
        <f t="shared" si="466"/>
        <v>9.0425254407321791E-3</v>
      </c>
      <c r="AF277" s="13">
        <f t="shared" si="467"/>
        <v>5.2786818751398247E-3</v>
      </c>
      <c r="AG277" s="13">
        <f t="shared" si="468"/>
        <v>2.0543289240425194E-3</v>
      </c>
      <c r="AH277" s="13">
        <f t="shared" si="469"/>
        <v>7.3930328865986538E-3</v>
      </c>
      <c r="AI277" s="13">
        <f t="shared" si="470"/>
        <v>8.7325025849925835E-3</v>
      </c>
      <c r="AJ277" s="13">
        <f t="shared" si="471"/>
        <v>5.1573287016707641E-3</v>
      </c>
      <c r="AK277" s="13">
        <f t="shared" si="472"/>
        <v>2.0305778386131533E-3</v>
      </c>
      <c r="AL277" s="13">
        <f t="shared" si="473"/>
        <v>3.3076348385278064E-5</v>
      </c>
      <c r="AM277" s="13">
        <f t="shared" si="474"/>
        <v>1.829658652433015E-3</v>
      </c>
      <c r="AN277" s="13">
        <f t="shared" si="475"/>
        <v>2.1361700400168025E-3</v>
      </c>
      <c r="AO277" s="13">
        <f t="shared" si="476"/>
        <v>1.247014691455529E-3</v>
      </c>
      <c r="AP277" s="13">
        <f t="shared" si="477"/>
        <v>4.8530644770010758E-4</v>
      </c>
      <c r="AQ277" s="13">
        <f t="shared" si="478"/>
        <v>1.4165170815132492E-4</v>
      </c>
      <c r="AR277" s="13">
        <f t="shared" si="479"/>
        <v>1.7263083839392994E-3</v>
      </c>
      <c r="AS277" s="13">
        <f t="shared" si="480"/>
        <v>2.0390809369414185E-3</v>
      </c>
      <c r="AT277" s="13">
        <f t="shared" si="481"/>
        <v>1.2042608105482309E-3</v>
      </c>
      <c r="AU277" s="13">
        <f t="shared" si="482"/>
        <v>4.7414959473445216E-4</v>
      </c>
      <c r="AV277" s="13">
        <f t="shared" si="483"/>
        <v>1.400140045771099E-4</v>
      </c>
      <c r="AW277" s="13">
        <f t="shared" si="484"/>
        <v>1.2670591444861803E-6</v>
      </c>
      <c r="AX277" s="13">
        <f t="shared" si="485"/>
        <v>3.6019270118013756E-4</v>
      </c>
      <c r="AY277" s="13">
        <f t="shared" si="486"/>
        <v>4.2053355464450714E-4</v>
      </c>
      <c r="AZ277" s="13">
        <f t="shared" si="487"/>
        <v>2.4549146887557327E-4</v>
      </c>
      <c r="BA277" s="13">
        <f t="shared" si="488"/>
        <v>9.5539044982402021E-5</v>
      </c>
      <c r="BB277" s="13">
        <f t="shared" si="489"/>
        <v>2.7886027439030286E-5</v>
      </c>
      <c r="BC277" s="13">
        <f t="shared" si="490"/>
        <v>6.511520197620448E-6</v>
      </c>
      <c r="BD277" s="13">
        <f t="shared" si="491"/>
        <v>3.3591769013828493E-4</v>
      </c>
      <c r="BE277" s="13">
        <f t="shared" si="492"/>
        <v>3.9677925723753877E-4</v>
      </c>
      <c r="BF277" s="13">
        <f t="shared" si="493"/>
        <v>2.3433386153191775E-4</v>
      </c>
      <c r="BG277" s="13">
        <f t="shared" si="494"/>
        <v>9.226349018809001E-5</v>
      </c>
      <c r="BH277" s="13">
        <f t="shared" si="495"/>
        <v>2.724494733509201E-5</v>
      </c>
      <c r="BI277" s="13">
        <f t="shared" si="496"/>
        <v>6.436237378652783E-6</v>
      </c>
      <c r="BJ277" s="14">
        <f t="shared" si="497"/>
        <v>0.36302686870986706</v>
      </c>
      <c r="BK277" s="14">
        <f t="shared" si="498"/>
        <v>0.28059489308471042</v>
      </c>
      <c r="BL277" s="14">
        <f t="shared" si="499"/>
        <v>0.33102705058622106</v>
      </c>
      <c r="BM277" s="14">
        <f t="shared" si="500"/>
        <v>0.41639231635842738</v>
      </c>
      <c r="BN277" s="14">
        <f t="shared" si="501"/>
        <v>0.58316616184085612</v>
      </c>
    </row>
    <row r="278" spans="1:66" x14ac:dyDescent="0.25">
      <c r="A278" t="s">
        <v>337</v>
      </c>
      <c r="B278" t="s">
        <v>403</v>
      </c>
      <c r="C278" t="s">
        <v>407</v>
      </c>
      <c r="D278" s="11">
        <v>44291</v>
      </c>
      <c r="E278" s="10">
        <f>VLOOKUP(A278,home!$A$2:$E$405,3,FALSE)</f>
        <v>1.36190476190476</v>
      </c>
      <c r="F278" s="10">
        <f>VLOOKUP(B278,home!$B$2:$E$405,3,FALSE)</f>
        <v>1.17</v>
      </c>
      <c r="G278" s="10">
        <f>VLOOKUP(C278,away!$B$2:$E$405,4,FALSE)</f>
        <v>0.59</v>
      </c>
      <c r="H278" s="10">
        <f>VLOOKUP(A278,away!$A$2:$E$405,3,FALSE)</f>
        <v>1.0952380952381</v>
      </c>
      <c r="I278" s="10">
        <f>VLOOKUP(C278,away!$B$2:$E$405,3,FALSE)</f>
        <v>1.17</v>
      </c>
      <c r="J278" s="10">
        <f>VLOOKUP(B278,home!$B$2:$E$405,4,FALSE)</f>
        <v>1.1000000000000001</v>
      </c>
      <c r="K278" s="12">
        <f t="shared" si="502"/>
        <v>0.94012285714285559</v>
      </c>
      <c r="L278" s="12">
        <f t="shared" si="503"/>
        <v>1.4095714285714347</v>
      </c>
      <c r="M278" s="13">
        <f t="shared" si="448"/>
        <v>9.5398322387968623E-2</v>
      </c>
      <c r="N278" s="13">
        <f t="shared" si="449"/>
        <v>8.9686143410012298E-2</v>
      </c>
      <c r="O278" s="13">
        <f t="shared" si="450"/>
        <v>0.13447074957172719</v>
      </c>
      <c r="P278" s="13">
        <f t="shared" si="451"/>
        <v>0.12641902528951357</v>
      </c>
      <c r="Q278" s="13">
        <f t="shared" si="452"/>
        <v>4.215799669437232E-2</v>
      </c>
      <c r="R278" s="13">
        <f t="shared" si="453"/>
        <v>9.4773063287445586E-2</v>
      </c>
      <c r="S278" s="13">
        <f t="shared" si="454"/>
        <v>4.1881685010548619E-2</v>
      </c>
      <c r="T278" s="13">
        <f t="shared" si="455"/>
        <v>5.9424707626196206E-2</v>
      </c>
      <c r="U278" s="13">
        <f t="shared" si="456"/>
        <v>8.909832303797402E-2</v>
      </c>
      <c r="V278" s="13">
        <f t="shared" si="457"/>
        <v>6.1667073195871549E-3</v>
      </c>
      <c r="W278" s="13">
        <f t="shared" si="458"/>
        <v>1.3211232101244124E-2</v>
      </c>
      <c r="X278" s="13">
        <f t="shared" si="459"/>
        <v>1.8622175306139473E-2</v>
      </c>
      <c r="Y278" s="13">
        <f t="shared" si="460"/>
        <v>1.312464312469136E-2</v>
      </c>
      <c r="Z278" s="13">
        <f t="shared" si="461"/>
        <v>4.4529800736058577E-2</v>
      </c>
      <c r="AA278" s="13">
        <f t="shared" si="462"/>
        <v>4.1863483495985412E-2</v>
      </c>
      <c r="AB278" s="13">
        <f t="shared" si="463"/>
        <v>1.9678408857099292E-2</v>
      </c>
      <c r="AC278" s="13">
        <f t="shared" si="464"/>
        <v>5.1074609403078735E-4</v>
      </c>
      <c r="AD278" s="13">
        <f t="shared" si="465"/>
        <v>3.1050453173497592E-3</v>
      </c>
      <c r="AE278" s="13">
        <f t="shared" si="466"/>
        <v>4.3767831637557429E-3</v>
      </c>
      <c r="AF278" s="13">
        <f t="shared" si="467"/>
        <v>3.0846942483412939E-3</v>
      </c>
      <c r="AG278" s="13">
        <f t="shared" si="468"/>
        <v>1.4493656261135091E-3</v>
      </c>
      <c r="AH278" s="13">
        <f t="shared" si="469"/>
        <v>1.5691983709381841E-2</v>
      </c>
      <c r="AI278" s="13">
        <f t="shared" si="470"/>
        <v>1.4752392559103201E-2</v>
      </c>
      <c r="AJ278" s="13">
        <f t="shared" si="471"/>
        <v>6.9345307211785522E-3</v>
      </c>
      <c r="AK278" s="13">
        <f t="shared" si="472"/>
        <v>2.1731036115130958E-3</v>
      </c>
      <c r="AL278" s="13">
        <f t="shared" si="473"/>
        <v>2.7073022569605096E-5</v>
      </c>
      <c r="AM278" s="13">
        <f t="shared" si="474"/>
        <v>5.8382481506098023E-4</v>
      </c>
      <c r="AN278" s="13">
        <f t="shared" si="475"/>
        <v>8.2294277860095954E-4</v>
      </c>
      <c r="AO278" s="13">
        <f t="shared" si="476"/>
        <v>5.7999831403255037E-4</v>
      </c>
      <c r="AP278" s="13">
        <f t="shared" si="477"/>
        <v>2.725163506932953E-4</v>
      </c>
      <c r="AQ278" s="13">
        <f t="shared" si="478"/>
        <v>9.6032815438955513E-5</v>
      </c>
      <c r="AR278" s="13">
        <f t="shared" si="479"/>
        <v>4.4237943788706094E-3</v>
      </c>
      <c r="AS278" s="13">
        <f t="shared" si="480"/>
        <v>4.1589102108763407E-3</v>
      </c>
      <c r="AT278" s="13">
        <f t="shared" si="481"/>
        <v>1.9549432750248308E-3</v>
      </c>
      <c r="AU278" s="13">
        <f t="shared" si="482"/>
        <v>6.1262895242285178E-4</v>
      </c>
      <c r="AV278" s="13">
        <f t="shared" si="483"/>
        <v>1.4398662028005147E-4</v>
      </c>
      <c r="AW278" s="13">
        <f t="shared" si="484"/>
        <v>9.9656572079945116E-7</v>
      </c>
      <c r="AX278" s="13">
        <f t="shared" si="485"/>
        <v>9.1477842201004634E-5</v>
      </c>
      <c r="AY278" s="13">
        <f t="shared" si="486"/>
        <v>1.2894455271390237E-4</v>
      </c>
      <c r="AZ278" s="13">
        <f t="shared" si="487"/>
        <v>9.0878278687720043E-5</v>
      </c>
      <c r="BA278" s="13">
        <f t="shared" si="488"/>
        <v>4.2699808371987511E-5</v>
      </c>
      <c r="BB278" s="13">
        <f t="shared" si="489"/>
        <v>1.5047107471657228E-5</v>
      </c>
      <c r="BC278" s="13">
        <f t="shared" si="490"/>
        <v>4.2419945549383581E-6</v>
      </c>
      <c r="BD278" s="13">
        <f t="shared" si="491"/>
        <v>1.039275693721821E-3</v>
      </c>
      <c r="BE278" s="13">
        <f t="shared" si="492"/>
        <v>9.7704683454088157E-4</v>
      </c>
      <c r="BF278" s="13">
        <f t="shared" si="493"/>
        <v>4.5927203082547823E-4</v>
      </c>
      <c r="BG278" s="13">
        <f t="shared" si="494"/>
        <v>1.4392404460848341E-4</v>
      </c>
      <c r="BH278" s="13">
        <f t="shared" si="495"/>
        <v>3.3826571007220806E-5</v>
      </c>
      <c r="BI278" s="13">
        <f t="shared" si="496"/>
        <v>6.3602265165308234E-6</v>
      </c>
      <c r="BJ278" s="14">
        <f t="shared" si="497"/>
        <v>0.25097139127604395</v>
      </c>
      <c r="BK278" s="14">
        <f t="shared" si="498"/>
        <v>0.27053250367693221</v>
      </c>
      <c r="BL278" s="14">
        <f t="shared" si="499"/>
        <v>0.43339000769010316</v>
      </c>
      <c r="BM278" s="14">
        <f t="shared" si="500"/>
        <v>0.41639045475110525</v>
      </c>
      <c r="BN278" s="14">
        <f t="shared" si="501"/>
        <v>0.58290530064103951</v>
      </c>
    </row>
    <row r="279" spans="1:66" x14ac:dyDescent="0.25">
      <c r="A279" t="s">
        <v>344</v>
      </c>
      <c r="B279" t="s">
        <v>358</v>
      </c>
      <c r="C279" t="s">
        <v>421</v>
      </c>
      <c r="D279" s="11">
        <v>44291</v>
      </c>
      <c r="E279" s="10">
        <f>VLOOKUP(A279,home!$A$2:$E$405,3,FALSE)</f>
        <v>1.29245283018868</v>
      </c>
      <c r="F279" s="10">
        <f>VLOOKUP(B279,home!$B$2:$E$405,3,FALSE)</f>
        <v>0.46</v>
      </c>
      <c r="G279" s="10">
        <f>VLOOKUP(C279,away!$B$2:$E$405,4,FALSE)</f>
        <v>1.7</v>
      </c>
      <c r="H279" s="10">
        <f>VLOOKUP(A279,away!$A$2:$E$405,3,FALSE)</f>
        <v>1.3679245283018899</v>
      </c>
      <c r="I279" s="10">
        <f>VLOOKUP(C279,away!$B$2:$E$405,3,FALSE)</f>
        <v>0.7</v>
      </c>
      <c r="J279" s="10">
        <f>VLOOKUP(B279,home!$B$2:$E$405,4,FALSE)</f>
        <v>1.9</v>
      </c>
      <c r="K279" s="12">
        <f t="shared" si="502"/>
        <v>1.0106981132075479</v>
      </c>
      <c r="L279" s="12">
        <f t="shared" si="503"/>
        <v>1.8193396226415135</v>
      </c>
      <c r="M279" s="13">
        <f t="shared" si="448"/>
        <v>5.9010626811325545E-2</v>
      </c>
      <c r="N279" s="13">
        <f t="shared" si="449"/>
        <v>5.9641929177401465E-2</v>
      </c>
      <c r="O279" s="13">
        <f t="shared" si="450"/>
        <v>0.10736037151475619</v>
      </c>
      <c r="P279" s="13">
        <f t="shared" si="451"/>
        <v>0.10850892492322545</v>
      </c>
      <c r="Q279" s="13">
        <f t="shared" si="452"/>
        <v>3.0139992643828932E-2</v>
      </c>
      <c r="R279" s="13">
        <f t="shared" si="453"/>
        <v>9.7662488899154645E-2</v>
      </c>
      <c r="S279" s="13">
        <f t="shared" si="454"/>
        <v>4.9881637529625572E-2</v>
      </c>
      <c r="T279" s="13">
        <f t="shared" si="455"/>
        <v>5.4834882843041714E-2</v>
      </c>
      <c r="U279" s="13">
        <f t="shared" si="456"/>
        <v>9.8707293261528675E-2</v>
      </c>
      <c r="V279" s="13">
        <f t="shared" si="457"/>
        <v>1.0191390101566666E-2</v>
      </c>
      <c r="W279" s="13">
        <f t="shared" si="458"/>
        <v>1.0154144565735759E-2</v>
      </c>
      <c r="X279" s="13">
        <f t="shared" si="459"/>
        <v>1.847383754247307E-2</v>
      </c>
      <c r="Y279" s="13">
        <f t="shared" si="460"/>
        <v>1.6805092311631794E-2</v>
      </c>
      <c r="Z279" s="13">
        <f t="shared" si="461"/>
        <v>5.9227078566673023E-2</v>
      </c>
      <c r="AA279" s="13">
        <f t="shared" si="462"/>
        <v>5.9860696558131615E-2</v>
      </c>
      <c r="AB279" s="13">
        <f t="shared" si="463"/>
        <v>3.0250546533296591E-2</v>
      </c>
      <c r="AC279" s="13">
        <f t="shared" si="464"/>
        <v>1.1712474972198135E-3</v>
      </c>
      <c r="AD279" s="13">
        <f t="shared" si="465"/>
        <v>2.5656936884564507E-3</v>
      </c>
      <c r="AE279" s="13">
        <f t="shared" si="466"/>
        <v>4.6678681869700717E-3</v>
      </c>
      <c r="AF279" s="13">
        <f t="shared" si="467"/>
        <v>4.2462187729112293E-3</v>
      </c>
      <c r="AG279" s="13">
        <f t="shared" si="468"/>
        <v>2.5751046866538761E-3</v>
      </c>
      <c r="AH279" s="13">
        <f t="shared" si="469"/>
        <v>2.6938542692412529E-2</v>
      </c>
      <c r="AI279" s="13">
        <f t="shared" si="470"/>
        <v>2.7226734271782318E-2</v>
      </c>
      <c r="AJ279" s="13">
        <f t="shared" si="471"/>
        <v>1.3759004478646836E-2</v>
      </c>
      <c r="AK279" s="13">
        <f t="shared" si="472"/>
        <v>4.6353999553941866E-3</v>
      </c>
      <c r="AL279" s="13">
        <f t="shared" si="473"/>
        <v>8.6147742269328861E-5</v>
      </c>
      <c r="AM279" s="13">
        <f t="shared" si="474"/>
        <v>5.1862835399829003E-4</v>
      </c>
      <c r="AN279" s="13">
        <f t="shared" si="475"/>
        <v>9.4356111385443823E-4</v>
      </c>
      <c r="AO279" s="13">
        <f t="shared" si="476"/>
        <v>8.5832906040957016E-4</v>
      </c>
      <c r="AP279" s="13">
        <f t="shared" si="477"/>
        <v>5.2053068962259759E-4</v>
      </c>
      <c r="AQ279" s="13">
        <f t="shared" si="478"/>
        <v>2.3675552710782576E-4</v>
      </c>
      <c r="AR279" s="13">
        <f t="shared" si="479"/>
        <v>9.8020716193052224E-3</v>
      </c>
      <c r="AS279" s="13">
        <f t="shared" si="480"/>
        <v>9.9069352911570416E-3</v>
      </c>
      <c r="AT279" s="13">
        <f t="shared" si="481"/>
        <v>5.0064604032208455E-3</v>
      </c>
      <c r="AU279" s="13">
        <f t="shared" si="482"/>
        <v>1.6866733611278697E-3</v>
      </c>
      <c r="AV279" s="13">
        <f t="shared" si="483"/>
        <v>4.2617939592234249E-4</v>
      </c>
      <c r="AW279" s="13">
        <f t="shared" si="484"/>
        <v>4.4002427111304967E-6</v>
      </c>
      <c r="AX279" s="13">
        <f t="shared" si="485"/>
        <v>8.7362783140334626E-5</v>
      </c>
      <c r="AY279" s="13">
        <f t="shared" si="486"/>
        <v>1.5894257291144875E-4</v>
      </c>
      <c r="AZ279" s="13">
        <f t="shared" si="487"/>
        <v>1.4458526031119325E-4</v>
      </c>
      <c r="BA279" s="13">
        <f t="shared" si="488"/>
        <v>8.7683230978030465E-5</v>
      </c>
      <c r="BB279" s="13">
        <f t="shared" si="489"/>
        <v>3.9881394089889641E-5</v>
      </c>
      <c r="BC279" s="13">
        <f t="shared" si="490"/>
        <v>1.451156009478346E-5</v>
      </c>
      <c r="BD279" s="13">
        <f t="shared" si="491"/>
        <v>2.972216213495308E-3</v>
      </c>
      <c r="BE279" s="13">
        <f t="shared" si="492"/>
        <v>3.00401331902459E-3</v>
      </c>
      <c r="BF279" s="13">
        <f t="shared" si="493"/>
        <v>1.5180752967942485E-3</v>
      </c>
      <c r="BG279" s="13">
        <f t="shared" si="494"/>
        <v>5.1143861272564509E-4</v>
      </c>
      <c r="BH279" s="13">
        <f t="shared" si="495"/>
        <v>1.2922751022582376E-4</v>
      </c>
      <c r="BI279" s="13">
        <f t="shared" si="496"/>
        <v>2.6122000151949849E-5</v>
      </c>
      <c r="BJ279" s="14">
        <f t="shared" si="497"/>
        <v>0.20771553596562273</v>
      </c>
      <c r="BK279" s="14">
        <f t="shared" si="498"/>
        <v>0.22900891717814381</v>
      </c>
      <c r="BL279" s="14">
        <f t="shared" si="499"/>
        <v>0.50139049118825441</v>
      </c>
      <c r="BM279" s="14">
        <f t="shared" si="500"/>
        <v>0.53486314659880163</v>
      </c>
      <c r="BN279" s="14">
        <f t="shared" si="501"/>
        <v>0.46232433396969219</v>
      </c>
    </row>
    <row r="280" spans="1:66" x14ac:dyDescent="0.25">
      <c r="A280" t="s">
        <v>344</v>
      </c>
      <c r="B280" t="s">
        <v>370</v>
      </c>
      <c r="C280" t="s">
        <v>345</v>
      </c>
      <c r="D280" s="11">
        <v>44291</v>
      </c>
      <c r="E280" s="10">
        <f>VLOOKUP(A280,home!$A$2:$E$405,3,FALSE)</f>
        <v>1.29245283018868</v>
      </c>
      <c r="F280" s="10">
        <f>VLOOKUP(B280,home!$B$2:$E$405,3,FALSE)</f>
        <v>0.54</v>
      </c>
      <c r="G280" s="10">
        <f>VLOOKUP(C280,away!$B$2:$E$405,4,FALSE)</f>
        <v>1.55</v>
      </c>
      <c r="H280" s="10">
        <f>VLOOKUP(A280,away!$A$2:$E$405,3,FALSE)</f>
        <v>1.3679245283018899</v>
      </c>
      <c r="I280" s="10">
        <f>VLOOKUP(C280,away!$B$2:$E$405,3,FALSE)</f>
        <v>1.32</v>
      </c>
      <c r="J280" s="10">
        <f>VLOOKUP(B280,home!$B$2:$E$405,4,FALSE)</f>
        <v>1.39</v>
      </c>
      <c r="K280" s="12">
        <f t="shared" si="502"/>
        <v>1.0817830188679252</v>
      </c>
      <c r="L280" s="12">
        <f t="shared" si="503"/>
        <v>2.5098679245283075</v>
      </c>
      <c r="M280" s="13">
        <f t="shared" si="448"/>
        <v>2.7552804732399759E-2</v>
      </c>
      <c r="N280" s="13">
        <f t="shared" si="449"/>
        <v>2.9806156281693866E-2</v>
      </c>
      <c r="O280" s="13">
        <f t="shared" si="450"/>
        <v>6.9153900828641909E-2</v>
      </c>
      <c r="P280" s="13">
        <f t="shared" si="451"/>
        <v>7.4809515604901358E-2</v>
      </c>
      <c r="Q280" s="13">
        <f t="shared" si="452"/>
        <v>1.6121896861629979E-2</v>
      </c>
      <c r="R280" s="13">
        <f t="shared" si="453"/>
        <v>8.6783578772909958E-2</v>
      </c>
      <c r="S280" s="13">
        <f t="shared" si="454"/>
        <v>5.0779436788689382E-2</v>
      </c>
      <c r="T280" s="13">
        <f t="shared" si="455"/>
        <v>4.0463831815558668E-2</v>
      </c>
      <c r="U280" s="13">
        <f t="shared" si="456"/>
        <v>9.3881001833120925E-2</v>
      </c>
      <c r="V280" s="13">
        <f t="shared" si="457"/>
        <v>1.5319211019415994E-2</v>
      </c>
      <c r="W280" s="13">
        <f t="shared" si="458"/>
        <v>5.8134647522838029E-3</v>
      </c>
      <c r="X280" s="13">
        <f t="shared" si="459"/>
        <v>1.459102871213302E-2</v>
      </c>
      <c r="Y280" s="13">
        <f t="shared" si="460"/>
        <v>1.8310777475227125E-2</v>
      </c>
      <c r="Z280" s="13">
        <f t="shared" si="461"/>
        <v>7.2605106912634124E-2</v>
      </c>
      <c r="AA280" s="13">
        <f t="shared" si="462"/>
        <v>7.8542971741177803E-2</v>
      </c>
      <c r="AB280" s="13">
        <f t="shared" si="463"/>
        <v>4.2483226540514729E-2</v>
      </c>
      <c r="AC280" s="13">
        <f t="shared" si="464"/>
        <v>2.5996054824142644E-3</v>
      </c>
      <c r="AD280" s="13">
        <f t="shared" si="465"/>
        <v>1.5722268624519618E-3</v>
      </c>
      <c r="AE280" s="13">
        <f t="shared" si="466"/>
        <v>3.9460817721499583E-3</v>
      </c>
      <c r="AF280" s="13">
        <f t="shared" si="467"/>
        <v>4.9520720337425011E-3</v>
      </c>
      <c r="AG280" s="13">
        <f t="shared" si="468"/>
        <v>4.1430155858146554E-3</v>
      </c>
      <c r="AH280" s="13">
        <f t="shared" si="469"/>
        <v>4.5557307249242215E-2</v>
      </c>
      <c r="AI280" s="13">
        <f t="shared" si="470"/>
        <v>4.9283121367578855E-2</v>
      </c>
      <c r="AJ280" s="13">
        <f t="shared" si="471"/>
        <v>2.66568219061269E-2</v>
      </c>
      <c r="AK280" s="13">
        <f t="shared" si="472"/>
        <v>9.6122990916781993E-3</v>
      </c>
      <c r="AL280" s="13">
        <f t="shared" si="473"/>
        <v>2.8233093333626501E-4</v>
      </c>
      <c r="AM280" s="13">
        <f t="shared" si="474"/>
        <v>3.4016166432170595E-4</v>
      </c>
      <c r="AN280" s="13">
        <f t="shared" si="475"/>
        <v>8.5376085043521494E-4</v>
      </c>
      <c r="AO280" s="13">
        <f t="shared" si="476"/>
        <v>1.071413486862678E-3</v>
      </c>
      <c r="AP280" s="13">
        <f t="shared" si="477"/>
        <v>8.9636878152788877E-4</v>
      </c>
      <c r="AQ280" s="13">
        <f t="shared" si="478"/>
        <v>5.6244181332634248E-4</v>
      </c>
      <c r="AR280" s="13">
        <f t="shared" si="479"/>
        <v>2.2868564838550796E-2</v>
      </c>
      <c r="AS280" s="13">
        <f t="shared" si="480"/>
        <v>2.4738825108224366E-2</v>
      </c>
      <c r="AT280" s="13">
        <f t="shared" si="481"/>
        <v>1.3381020454410289E-2</v>
      </c>
      <c r="AU280" s="13">
        <f t="shared" si="482"/>
        <v>4.8251202342351395E-3</v>
      </c>
      <c r="AV280" s="13">
        <f t="shared" si="483"/>
        <v>1.3049332833478999E-3</v>
      </c>
      <c r="AW280" s="13">
        <f t="shared" si="484"/>
        <v>2.1293497026587159E-5</v>
      </c>
      <c r="AX280" s="13">
        <f t="shared" si="485"/>
        <v>6.1330185355512105E-5</v>
      </c>
      <c r="AY280" s="13">
        <f t="shared" si="486"/>
        <v>1.5393066502917557E-4</v>
      </c>
      <c r="AZ280" s="13">
        <f t="shared" si="487"/>
        <v>1.9317281937901955E-4</v>
      </c>
      <c r="BA280" s="13">
        <f t="shared" si="488"/>
        <v>1.6161275441670047E-4</v>
      </c>
      <c r="BB280" s="13">
        <f t="shared" si="489"/>
        <v>1.0140666712628675E-4</v>
      </c>
      <c r="BC280" s="13">
        <f t="shared" si="490"/>
        <v>5.0903468230717257E-5</v>
      </c>
      <c r="BD280" s="13">
        <f t="shared" si="491"/>
        <v>9.5661795613790866E-3</v>
      </c>
      <c r="BE280" s="13">
        <f t="shared" si="492"/>
        <v>1.0348530604941312E-2</v>
      </c>
      <c r="BF280" s="13">
        <f t="shared" si="493"/>
        <v>5.5974323393302638E-3</v>
      </c>
      <c r="BG280" s="13">
        <f t="shared" si="494"/>
        <v>2.0184024179832152E-3</v>
      </c>
      <c r="BH280" s="13">
        <f t="shared" si="495"/>
        <v>5.4586836525405056E-4</v>
      </c>
      <c r="BI280" s="13">
        <f t="shared" si="496"/>
        <v>1.1810222561380523E-4</v>
      </c>
      <c r="BJ280" s="14">
        <f t="shared" si="497"/>
        <v>0.14416705530869678</v>
      </c>
      <c r="BK280" s="14">
        <f t="shared" si="498"/>
        <v>0.17149683522618617</v>
      </c>
      <c r="BL280" s="14">
        <f t="shared" si="499"/>
        <v>0.59726720876426165</v>
      </c>
      <c r="BM280" s="14">
        <f t="shared" si="500"/>
        <v>0.68117571596159954</v>
      </c>
      <c r="BN280" s="14">
        <f t="shared" si="501"/>
        <v>0.30422785308217681</v>
      </c>
    </row>
    <row r="281" spans="1:66" x14ac:dyDescent="0.25">
      <c r="A281" t="s">
        <v>344</v>
      </c>
      <c r="B281" t="s">
        <v>379</v>
      </c>
      <c r="C281" t="s">
        <v>411</v>
      </c>
      <c r="D281" s="11">
        <v>44291</v>
      </c>
      <c r="E281" s="10">
        <f>VLOOKUP(A281,home!$A$2:$E$405,3,FALSE)</f>
        <v>1.29245283018868</v>
      </c>
      <c r="F281" s="10">
        <f>VLOOKUP(B281,home!$B$2:$E$405,3,FALSE)</f>
        <v>1.55</v>
      </c>
      <c r="G281" s="10">
        <f>VLOOKUP(C281,away!$B$2:$E$405,4,FALSE)</f>
        <v>0.39</v>
      </c>
      <c r="H281" s="10">
        <f>VLOOKUP(A281,away!$A$2:$E$405,3,FALSE)</f>
        <v>1.3679245283018899</v>
      </c>
      <c r="I281" s="10">
        <f>VLOOKUP(C281,away!$B$2:$E$405,3,FALSE)</f>
        <v>1.55</v>
      </c>
      <c r="J281" s="10">
        <f>VLOOKUP(B281,home!$B$2:$E$405,4,FALSE)</f>
        <v>0.95</v>
      </c>
      <c r="K281" s="12">
        <f t="shared" si="502"/>
        <v>0.78128773584905709</v>
      </c>
      <c r="L281" s="12">
        <f t="shared" si="503"/>
        <v>2.0142688679245331</v>
      </c>
      <c r="M281" s="13">
        <f t="shared" si="448"/>
        <v>6.1080867028087335E-2</v>
      </c>
      <c r="N281" s="13">
        <f t="shared" si="449"/>
        <v>4.772173230407168E-2</v>
      </c>
      <c r="O281" s="13">
        <f t="shared" si="450"/>
        <v>0.12303328888051442</v>
      </c>
      <c r="P281" s="13">
        <f t="shared" si="451"/>
        <v>9.6124399703520089E-2</v>
      </c>
      <c r="Q281" s="13">
        <f t="shared" si="452"/>
        <v>1.8642202091321485E-2</v>
      </c>
      <c r="R281" s="13">
        <f t="shared" si="453"/>
        <v>0.12391106175519291</v>
      </c>
      <c r="S281" s="13">
        <f t="shared" si="454"/>
        <v>3.7818308203259585E-2</v>
      </c>
      <c r="T281" s="13">
        <f t="shared" si="455"/>
        <v>3.7550407302106494E-2</v>
      </c>
      <c r="U281" s="13">
        <f t="shared" si="456"/>
        <v>9.6810192885367366E-2</v>
      </c>
      <c r="V281" s="13">
        <f t="shared" si="457"/>
        <v>6.612840304475928E-3</v>
      </c>
      <c r="W281" s="13">
        <f t="shared" si="458"/>
        <v>4.8549746210563727E-3</v>
      </c>
      <c r="X281" s="13">
        <f t="shared" si="459"/>
        <v>9.779224233757558E-3</v>
      </c>
      <c r="Y281" s="13">
        <f t="shared" si="460"/>
        <v>9.8489934632554985E-3</v>
      </c>
      <c r="Z281" s="13">
        <f t="shared" si="461"/>
        <v>8.3196731361653134E-2</v>
      </c>
      <c r="AA281" s="13">
        <f t="shared" si="462"/>
        <v>6.5000585875588213E-2</v>
      </c>
      <c r="AB281" s="13">
        <f t="shared" si="463"/>
        <v>2.5392080283800259E-2</v>
      </c>
      <c r="AC281" s="13">
        <f t="shared" si="464"/>
        <v>6.5042391293198729E-4</v>
      </c>
      <c r="AD281" s="13">
        <f t="shared" si="465"/>
        <v>9.4828303232244178E-4</v>
      </c>
      <c r="AE281" s="13">
        <f t="shared" si="466"/>
        <v>1.9100969899881683E-3</v>
      </c>
      <c r="AF281" s="13">
        <f t="shared" si="467"/>
        <v>1.9237244508247631E-3</v>
      </c>
      <c r="AG281" s="13">
        <f t="shared" si="468"/>
        <v>1.2916327572538467E-3</v>
      </c>
      <c r="AH281" s="13">
        <f t="shared" si="469"/>
        <v>4.1895146473714638E-2</v>
      </c>
      <c r="AI281" s="13">
        <f t="shared" si="470"/>
        <v>3.2732164131513121E-2</v>
      </c>
      <c r="AJ281" s="13">
        <f t="shared" si="471"/>
        <v>1.2786619201874802E-2</v>
      </c>
      <c r="AK281" s="13">
        <f t="shared" si="472"/>
        <v>3.3300095884656131E-3</v>
      </c>
      <c r="AL281" s="13">
        <f t="shared" si="473"/>
        <v>4.0943497514304789E-5</v>
      </c>
      <c r="AM281" s="13">
        <f t="shared" si="474"/>
        <v>1.481763806534558E-4</v>
      </c>
      <c r="AN281" s="13">
        <f t="shared" si="475"/>
        <v>2.9846707051199112E-4</v>
      </c>
      <c r="AO281" s="13">
        <f t="shared" si="476"/>
        <v>3.0059646411647006E-4</v>
      </c>
      <c r="AP281" s="13">
        <f t="shared" si="477"/>
        <v>2.0182736649266658E-4</v>
      </c>
      <c r="AQ281" s="13">
        <f t="shared" si="478"/>
        <v>1.0163364525534336E-4</v>
      </c>
      <c r="AR281" s="13">
        <f t="shared" si="479"/>
        <v>1.6877617851828328E-2</v>
      </c>
      <c r="AS281" s="13">
        <f t="shared" si="480"/>
        <v>1.318627583798058E-2</v>
      </c>
      <c r="AT281" s="13">
        <f t="shared" si="481"/>
        <v>5.1511377968684879E-3</v>
      </c>
      <c r="AU281" s="13">
        <f t="shared" si="482"/>
        <v>1.3415069287872935E-3</v>
      </c>
      <c r="AV281" s="13">
        <f t="shared" si="483"/>
        <v>2.620257277545117E-4</v>
      </c>
      <c r="AW281" s="13">
        <f t="shared" si="484"/>
        <v>1.789826299960374E-6</v>
      </c>
      <c r="AX281" s="13">
        <f t="shared" si="485"/>
        <v>1.9294731491174408E-5</v>
      </c>
      <c r="AY281" s="13">
        <f t="shared" si="486"/>
        <v>3.8864776957635713E-5</v>
      </c>
      <c r="AZ281" s="13">
        <f t="shared" si="487"/>
        <v>3.9142055142298184E-5</v>
      </c>
      <c r="BA281" s="13">
        <f t="shared" si="488"/>
        <v>2.6280874366572207E-5</v>
      </c>
      <c r="BB281" s="13">
        <f t="shared" si="489"/>
        <v>1.3234186764605572E-5</v>
      </c>
      <c r="BC281" s="13">
        <f t="shared" si="490"/>
        <v>5.3314420784487782E-6</v>
      </c>
      <c r="BD281" s="13">
        <f t="shared" si="491"/>
        <v>5.6660100339441912E-3</v>
      </c>
      <c r="BE281" s="13">
        <f t="shared" si="492"/>
        <v>4.4267841507182968E-3</v>
      </c>
      <c r="BF281" s="13">
        <f t="shared" si="493"/>
        <v>1.7292960831035945E-3</v>
      </c>
      <c r="BG281" s="13">
        <f t="shared" si="494"/>
        <v>4.5035927379355001E-4</v>
      </c>
      <c r="BH281" s="13">
        <f t="shared" si="495"/>
        <v>8.7965044335197069E-5</v>
      </c>
      <c r="BI281" s="13">
        <f t="shared" si="496"/>
        <v>1.3745202064501612E-5</v>
      </c>
      <c r="BJ281" s="14">
        <f t="shared" si="497"/>
        <v>0.13566412023978897</v>
      </c>
      <c r="BK281" s="14">
        <f t="shared" si="498"/>
        <v>0.20236664742674684</v>
      </c>
      <c r="BL281" s="14">
        <f t="shared" si="499"/>
        <v>0.57408387300720987</v>
      </c>
      <c r="BM281" s="14">
        <f t="shared" si="500"/>
        <v>0.52476074532203332</v>
      </c>
      <c r="BN281" s="14">
        <f t="shared" si="501"/>
        <v>0.47051355176270793</v>
      </c>
    </row>
    <row r="282" spans="1:66" x14ac:dyDescent="0.25">
      <c r="A282" t="s">
        <v>344</v>
      </c>
      <c r="B282" t="s">
        <v>424</v>
      </c>
      <c r="C282" t="s">
        <v>376</v>
      </c>
      <c r="D282" s="11">
        <v>44291</v>
      </c>
      <c r="E282" s="10">
        <f>VLOOKUP(A282,home!$A$2:$E$405,3,FALSE)</f>
        <v>1.29245283018868</v>
      </c>
      <c r="F282" s="10">
        <f>VLOOKUP(B282,home!$B$2:$E$405,3,FALSE)</f>
        <v>1.39</v>
      </c>
      <c r="G282" s="10">
        <f>VLOOKUP(C282,away!$B$2:$E$405,4,FALSE)</f>
        <v>0.85</v>
      </c>
      <c r="H282" s="10">
        <f>VLOOKUP(A282,away!$A$2:$E$405,3,FALSE)</f>
        <v>1.3679245283018899</v>
      </c>
      <c r="I282" s="10">
        <f>VLOOKUP(C282,away!$B$2:$E$405,3,FALSE)</f>
        <v>1.62</v>
      </c>
      <c r="J282" s="10">
        <f>VLOOKUP(B282,home!$B$2:$E$405,4,FALSE)</f>
        <v>0.88</v>
      </c>
      <c r="K282" s="12">
        <f t="shared" si="502"/>
        <v>1.5270330188679251</v>
      </c>
      <c r="L282" s="12">
        <f t="shared" si="503"/>
        <v>1.9501132075471743</v>
      </c>
      <c r="M282" s="13">
        <f t="shared" si="448"/>
        <v>3.089545397613663E-2</v>
      </c>
      <c r="N282" s="13">
        <f t="shared" si="449"/>
        <v>4.7178378354474956E-2</v>
      </c>
      <c r="O282" s="13">
        <f t="shared" si="450"/>
        <v>6.0249632852029888E-2</v>
      </c>
      <c r="P282" s="13">
        <f t="shared" si="451"/>
        <v>9.2003178739719318E-2</v>
      </c>
      <c r="Q282" s="13">
        <f t="shared" si="452"/>
        <v>3.6021470761963534E-2</v>
      </c>
      <c r="R282" s="13">
        <f t="shared" si="453"/>
        <v>5.8746802387305834E-2</v>
      </c>
      <c r="S282" s="13">
        <f t="shared" si="454"/>
        <v>6.8493773426591464E-2</v>
      </c>
      <c r="T282" s="13">
        <f t="shared" si="455"/>
        <v>7.0245945888179451E-2</v>
      </c>
      <c r="U282" s="13">
        <f t="shared" si="456"/>
        <v>8.9708306998325049E-2</v>
      </c>
      <c r="V282" s="13">
        <f t="shared" si="457"/>
        <v>2.2662970574505399E-2</v>
      </c>
      <c r="W282" s="13">
        <f t="shared" si="458"/>
        <v>1.8335325080567958E-2</v>
      </c>
      <c r="X282" s="13">
        <f t="shared" si="459"/>
        <v>3.575595960428652E-2</v>
      </c>
      <c r="Y282" s="13">
        <f t="shared" si="460"/>
        <v>3.486408453642121E-2</v>
      </c>
      <c r="Z282" s="13">
        <f t="shared" si="461"/>
        <v>3.818763841221632E-2</v>
      </c>
      <c r="AA282" s="13">
        <f t="shared" si="462"/>
        <v>5.8313784768043428E-2</v>
      </c>
      <c r="AB282" s="13">
        <f t="shared" si="463"/>
        <v>4.4523537397979894E-2</v>
      </c>
      <c r="AC282" s="13">
        <f t="shared" si="464"/>
        <v>4.2179857070349797E-3</v>
      </c>
      <c r="AD282" s="13">
        <f t="shared" si="465"/>
        <v>6.999661702426118E-3</v>
      </c>
      <c r="AE282" s="13">
        <f t="shared" si="466"/>
        <v>1.3650132734263309E-2</v>
      </c>
      <c r="AF282" s="13">
        <f t="shared" si="467"/>
        <v>1.3309652064929458E-2</v>
      </c>
      <c r="AG282" s="13">
        <f t="shared" si="468"/>
        <v>8.6517760932254845E-3</v>
      </c>
      <c r="AH282" s="13">
        <f t="shared" si="469"/>
        <v>1.8617554508174722E-2</v>
      </c>
      <c r="AI282" s="13">
        <f t="shared" si="470"/>
        <v>2.8429620464556195E-2</v>
      </c>
      <c r="AJ282" s="13">
        <f t="shared" si="471"/>
        <v>2.1706484581630294E-2</v>
      </c>
      <c r="AK282" s="13">
        <f t="shared" si="472"/>
        <v>1.1048839559898993E-2</v>
      </c>
      <c r="AL282" s="13">
        <f t="shared" si="473"/>
        <v>5.0242743573298632E-4</v>
      </c>
      <c r="AM282" s="13">
        <f t="shared" si="474"/>
        <v>2.1377429081019905E-3</v>
      </c>
      <c r="AN282" s="13">
        <f t="shared" si="475"/>
        <v>4.1688406794299958E-3</v>
      </c>
      <c r="AO282" s="13">
        <f t="shared" si="476"/>
        <v>4.0648556345581873E-3</v>
      </c>
      <c r="AP282" s="13">
        <f t="shared" si="477"/>
        <v>2.6423095532414902E-3</v>
      </c>
      <c r="AQ282" s="13">
        <f t="shared" si="478"/>
        <v>1.2882006895510764E-3</v>
      </c>
      <c r="AR282" s="13">
        <f t="shared" si="479"/>
        <v>7.2612677877241924E-3</v>
      </c>
      <c r="AS282" s="13">
        <f t="shared" si="480"/>
        <v>1.1088195670696892E-2</v>
      </c>
      <c r="AT282" s="13">
        <f t="shared" si="481"/>
        <v>8.4660204544112685E-3</v>
      </c>
      <c r="AU282" s="13">
        <f t="shared" si="482"/>
        <v>4.3092975907657472E-3</v>
      </c>
      <c r="AV282" s="13">
        <f t="shared" si="483"/>
        <v>1.6451099273068241E-3</v>
      </c>
      <c r="AW282" s="13">
        <f t="shared" si="484"/>
        <v>4.1560340532429602E-5</v>
      </c>
      <c r="AX282" s="13">
        <f t="shared" si="485"/>
        <v>5.4406733442041375E-4</v>
      </c>
      <c r="AY282" s="13">
        <f t="shared" si="486"/>
        <v>1.0609928946482339E-3</v>
      </c>
      <c r="AZ282" s="13">
        <f t="shared" si="487"/>
        <v>1.0345281284836149E-3</v>
      </c>
      <c r="BA282" s="13">
        <f t="shared" si="488"/>
        <v>6.7248232231165248E-4</v>
      </c>
      <c r="BB282" s="13">
        <f t="shared" si="489"/>
        <v>3.2785416464548749E-4</v>
      </c>
      <c r="BC282" s="13">
        <f t="shared" si="490"/>
        <v>1.2787054732490218E-4</v>
      </c>
      <c r="BD282" s="13">
        <f t="shared" si="491"/>
        <v>2.360049036062965E-3</v>
      </c>
      <c r="BE282" s="13">
        <f t="shared" si="492"/>
        <v>3.6038728042155663E-3</v>
      </c>
      <c r="BF282" s="13">
        <f t="shared" si="493"/>
        <v>2.7516163839186557E-3</v>
      </c>
      <c r="BG282" s="13">
        <f t="shared" si="494"/>
        <v>1.4006030245005826E-3</v>
      </c>
      <c r="BH282" s="13">
        <f t="shared" si="495"/>
        <v>5.3469176618466791E-4</v>
      </c>
      <c r="BI282" s="13">
        <f t="shared" si="496"/>
        <v>1.6329839637615917E-4</v>
      </c>
      <c r="BJ282" s="14">
        <f t="shared" si="497"/>
        <v>0.30308213167745501</v>
      </c>
      <c r="BK282" s="14">
        <f t="shared" si="498"/>
        <v>0.21983678275436896</v>
      </c>
      <c r="BL282" s="14">
        <f t="shared" si="499"/>
        <v>0.43492858636010773</v>
      </c>
      <c r="BM282" s="14">
        <f t="shared" si="500"/>
        <v>0.66992078957840229</v>
      </c>
      <c r="BN282" s="14">
        <f t="shared" si="501"/>
        <v>0.32509491707163019</v>
      </c>
    </row>
    <row r="283" spans="1:66" x14ac:dyDescent="0.25">
      <c r="A283" t="s">
        <v>175</v>
      </c>
      <c r="B283" t="s">
        <v>284</v>
      </c>
      <c r="C283" t="s">
        <v>279</v>
      </c>
      <c r="D283" s="11">
        <v>44321</v>
      </c>
      <c r="E283" s="10">
        <f>VLOOKUP(A283,home!$A$2:$E$405,3,FALSE)</f>
        <v>1.1818181818181801</v>
      </c>
      <c r="F283" s="10">
        <f>VLOOKUP(B283,home!$B$2:$E$405,3,FALSE)</f>
        <v>1.37</v>
      </c>
      <c r="G283" s="10">
        <f>VLOOKUP(C283,away!$B$2:$E$405,4,FALSE)</f>
        <v>1</v>
      </c>
      <c r="H283" s="10">
        <f>VLOOKUP(A283,away!$A$2:$E$405,3,FALSE)</f>
        <v>1.0363636363636399</v>
      </c>
      <c r="I283" s="10">
        <f>VLOOKUP(C283,away!$B$2:$E$405,3,FALSE)</f>
        <v>1.1100000000000001</v>
      </c>
      <c r="J283" s="10">
        <f>VLOOKUP(B283,home!$B$2:$E$405,4,FALSE)</f>
        <v>1.33</v>
      </c>
      <c r="K283" s="12">
        <f t="shared" si="502"/>
        <v>1.6190909090909069</v>
      </c>
      <c r="L283" s="12">
        <f t="shared" si="503"/>
        <v>1.5299836363636419</v>
      </c>
      <c r="M283" s="13">
        <f t="shared" si="448"/>
        <v>4.2891802918991077E-2</v>
      </c>
      <c r="N283" s="13">
        <f t="shared" si="449"/>
        <v>6.9445728180657279E-2</v>
      </c>
      <c r="O283" s="13">
        <f t="shared" si="450"/>
        <v>6.5623756600190639E-2</v>
      </c>
      <c r="P283" s="13">
        <f t="shared" si="451"/>
        <v>0.10625082773176306</v>
      </c>
      <c r="Q283" s="13">
        <f t="shared" si="452"/>
        <v>5.6219473586250214E-2</v>
      </c>
      <c r="R283" s="13">
        <f t="shared" si="453"/>
        <v>5.0201636877501114E-2</v>
      </c>
      <c r="S283" s="13">
        <f t="shared" si="454"/>
        <v>6.5800675335369804E-2</v>
      </c>
      <c r="T283" s="13">
        <f t="shared" si="455"/>
        <v>8.601487463194081E-2</v>
      </c>
      <c r="U283" s="13">
        <f t="shared" si="456"/>
        <v>8.1281013889844878E-2</v>
      </c>
      <c r="V283" s="13">
        <f t="shared" si="457"/>
        <v>1.8111143087944967E-2</v>
      </c>
      <c r="W283" s="13">
        <f t="shared" si="458"/>
        <v>3.034147953245803E-2</v>
      </c>
      <c r="X283" s="13">
        <f t="shared" si="459"/>
        <v>4.6421967187723151E-2</v>
      </c>
      <c r="Y283" s="13">
        <f t="shared" si="460"/>
        <v>3.551242508251317E-2</v>
      </c>
      <c r="Z283" s="13">
        <f t="shared" si="461"/>
        <v>2.5602560980415419E-2</v>
      </c>
      <c r="AA283" s="13">
        <f t="shared" si="462"/>
        <v>4.1452873732836182E-2</v>
      </c>
      <c r="AB283" s="13">
        <f t="shared" si="463"/>
        <v>3.3557985508264165E-2</v>
      </c>
      <c r="AC283" s="13">
        <f t="shared" si="464"/>
        <v>2.8040380289810068E-3</v>
      </c>
      <c r="AD283" s="13">
        <f t="shared" si="465"/>
        <v>1.2281403419842655E-2</v>
      </c>
      <c r="AE283" s="13">
        <f t="shared" si="466"/>
        <v>1.8790346263939731E-2</v>
      </c>
      <c r="AF283" s="13">
        <f t="shared" si="467"/>
        <v>1.4374461152717243E-2</v>
      </c>
      <c r="AG283" s="13">
        <f t="shared" si="468"/>
        <v>7.3308967817340785E-3</v>
      </c>
      <c r="AH283" s="13">
        <f t="shared" si="469"/>
        <v>9.7928748372594718E-3</v>
      </c>
      <c r="AI283" s="13">
        <f t="shared" si="470"/>
        <v>1.5855554622871904E-2</v>
      </c>
      <c r="AJ283" s="13">
        <f t="shared" si="471"/>
        <v>1.2835792174243103E-2</v>
      </c>
      <c r="AK283" s="13">
        <f t="shared" si="472"/>
        <v>6.9274381400990723E-3</v>
      </c>
      <c r="AL283" s="13">
        <f t="shared" si="473"/>
        <v>2.7784456823442031E-4</v>
      </c>
      <c r="AM283" s="13">
        <f t="shared" si="474"/>
        <v>3.9769417255890423E-3</v>
      </c>
      <c r="AN283" s="13">
        <f t="shared" si="475"/>
        <v>6.0846557629230195E-3</v>
      </c>
      <c r="AO283" s="13">
        <f t="shared" si="476"/>
        <v>4.6547118750889759E-3</v>
      </c>
      <c r="AP283" s="13">
        <f t="shared" si="477"/>
        <v>2.373877666957886E-3</v>
      </c>
      <c r="AQ283" s="13">
        <f t="shared" si="478"/>
        <v>9.0799849629366646E-4</v>
      </c>
      <c r="AR283" s="13">
        <f t="shared" si="479"/>
        <v>2.9965876507928482E-3</v>
      </c>
      <c r="AS283" s="13">
        <f t="shared" si="480"/>
        <v>4.8517478236927781E-3</v>
      </c>
      <c r="AT283" s="13">
        <f t="shared" si="481"/>
        <v>3.9277103972712854E-3</v>
      </c>
      <c r="AU283" s="13">
        <f t="shared" si="482"/>
        <v>2.1197733992545909E-3</v>
      </c>
      <c r="AV283" s="13">
        <f t="shared" si="483"/>
        <v>8.580264600164594E-4</v>
      </c>
      <c r="AW283" s="13">
        <f t="shared" si="484"/>
        <v>1.9118659139342393E-5</v>
      </c>
      <c r="AX283" s="13">
        <f t="shared" si="485"/>
        <v>1.0731716989809206E-3</v>
      </c>
      <c r="AY283" s="13">
        <f t="shared" si="486"/>
        <v>1.6419351384493767E-3</v>
      </c>
      <c r="AZ283" s="13">
        <f t="shared" si="487"/>
        <v>1.2560669468990085E-3</v>
      </c>
      <c r="BA283" s="13">
        <f t="shared" si="488"/>
        <v>6.4058729164424095E-4</v>
      </c>
      <c r="BB283" s="13">
        <f t="shared" si="489"/>
        <v>2.4502201846954817E-4</v>
      </c>
      <c r="BC283" s="13">
        <f t="shared" si="490"/>
        <v>7.4975935761439696E-5</v>
      </c>
      <c r="BD283" s="13">
        <f t="shared" si="491"/>
        <v>7.6412167844040443E-4</v>
      </c>
      <c r="BE283" s="13">
        <f t="shared" si="492"/>
        <v>1.2371824630021441E-3</v>
      </c>
      <c r="BF283" s="13">
        <f t="shared" si="493"/>
        <v>1.0015554393667345E-3</v>
      </c>
      <c r="BG283" s="13">
        <f t="shared" si="494"/>
        <v>5.4053643560974293E-4</v>
      </c>
      <c r="BH283" s="13">
        <f t="shared" si="495"/>
        <v>2.187944072320343E-4</v>
      </c>
      <c r="BI283" s="13">
        <f t="shared" si="496"/>
        <v>7.0849607141864086E-5</v>
      </c>
      <c r="BJ283" s="14">
        <f t="shared" si="497"/>
        <v>0.39966300037683344</v>
      </c>
      <c r="BK283" s="14">
        <f t="shared" si="498"/>
        <v>0.23777826680973371</v>
      </c>
      <c r="BL283" s="14">
        <f t="shared" si="499"/>
        <v>0.33611581214493153</v>
      </c>
      <c r="BM283" s="14">
        <f t="shared" si="500"/>
        <v>0.60690359793725057</v>
      </c>
      <c r="BN283" s="14">
        <f t="shared" si="501"/>
        <v>0.39063322589535343</v>
      </c>
    </row>
    <row r="284" spans="1:66" x14ac:dyDescent="0.25">
      <c r="A284" t="s">
        <v>175</v>
      </c>
      <c r="B284" t="s">
        <v>282</v>
      </c>
      <c r="C284" t="s">
        <v>276</v>
      </c>
      <c r="D284" s="11">
        <v>44321</v>
      </c>
      <c r="E284" s="10">
        <f>VLOOKUP(A284,home!$A$2:$E$405,3,FALSE)</f>
        <v>1.1818181818181801</v>
      </c>
      <c r="F284" s="10">
        <f>VLOOKUP(B284,home!$B$2:$E$405,3,FALSE)</f>
        <v>1</v>
      </c>
      <c r="G284" s="10">
        <f>VLOOKUP(C284,away!$B$2:$E$405,4,FALSE)</f>
        <v>0.73</v>
      </c>
      <c r="H284" s="10">
        <f>VLOOKUP(A284,away!$A$2:$E$405,3,FALSE)</f>
        <v>1.0363636363636399</v>
      </c>
      <c r="I284" s="10">
        <f>VLOOKUP(C284,away!$B$2:$E$405,3,FALSE)</f>
        <v>1.92</v>
      </c>
      <c r="J284" s="10">
        <f>VLOOKUP(B284,home!$B$2:$E$405,4,FALSE)</f>
        <v>0.66</v>
      </c>
      <c r="K284" s="12">
        <f t="shared" si="502"/>
        <v>0.86272727272727145</v>
      </c>
      <c r="L284" s="12">
        <f t="shared" si="503"/>
        <v>1.3132800000000044</v>
      </c>
      <c r="M284" s="13">
        <f t="shared" si="448"/>
        <v>0.11349377688995153</v>
      </c>
      <c r="N284" s="13">
        <f t="shared" si="449"/>
        <v>9.7914176607785314E-2</v>
      </c>
      <c r="O284" s="13">
        <f t="shared" si="450"/>
        <v>0.14904910731403606</v>
      </c>
      <c r="P284" s="13">
        <f t="shared" si="451"/>
        <v>0.12858872985547273</v>
      </c>
      <c r="Q284" s="13">
        <f t="shared" si="452"/>
        <v>4.2236615273085511E-2</v>
      </c>
      <c r="R284" s="13">
        <f t="shared" si="453"/>
        <v>9.7871605826688968E-2</v>
      </c>
      <c r="S284" s="13">
        <f t="shared" si="454"/>
        <v>3.6422837222777539E-2</v>
      </c>
      <c r="T284" s="13">
        <f t="shared" si="455"/>
        <v>5.5468502105837925E-2</v>
      </c>
      <c r="U284" s="13">
        <f t="shared" si="456"/>
        <v>8.44365035722979E-2</v>
      </c>
      <c r="V284" s="13">
        <f t="shared" si="457"/>
        <v>4.5852405152388889E-3</v>
      </c>
      <c r="W284" s="13">
        <f t="shared" si="458"/>
        <v>1.2146226634593362E-2</v>
      </c>
      <c r="X284" s="13">
        <f t="shared" si="459"/>
        <v>1.5951396514678823E-2</v>
      </c>
      <c r="Y284" s="13">
        <f t="shared" si="460"/>
        <v>1.0474325007398737E-2</v>
      </c>
      <c r="Z284" s="13">
        <f t="shared" si="461"/>
        <v>4.2844274166691523E-2</v>
      </c>
      <c r="AA284" s="13">
        <f t="shared" si="462"/>
        <v>3.6962923803809264E-2</v>
      </c>
      <c r="AB284" s="13">
        <f t="shared" si="463"/>
        <v>1.5944461222643154E-2</v>
      </c>
      <c r="AC284" s="13">
        <f t="shared" si="464"/>
        <v>3.2469305261343388E-4</v>
      </c>
      <c r="AD284" s="13">
        <f t="shared" si="465"/>
        <v>2.6197202445975179E-3</v>
      </c>
      <c r="AE284" s="13">
        <f t="shared" si="466"/>
        <v>3.4404262028250401E-3</v>
      </c>
      <c r="AF284" s="13">
        <f t="shared" si="467"/>
        <v>2.2591214618230418E-3</v>
      </c>
      <c r="AG284" s="13">
        <f t="shared" si="468"/>
        <v>9.8895301112765857E-4</v>
      </c>
      <c r="AH284" s="13">
        <f t="shared" si="469"/>
        <v>1.4066632094408204E-2</v>
      </c>
      <c r="AI284" s="13">
        <f t="shared" si="470"/>
        <v>1.2135667143266696E-2</v>
      </c>
      <c r="AJ284" s="13">
        <f t="shared" si="471"/>
        <v>5.2348855086182169E-3</v>
      </c>
      <c r="AK284" s="13">
        <f t="shared" si="472"/>
        <v>1.5054261659632367E-3</v>
      </c>
      <c r="AL284" s="13">
        <f t="shared" si="473"/>
        <v>1.4715121259535508E-5</v>
      </c>
      <c r="AM284" s="13">
        <f t="shared" si="474"/>
        <v>4.5202082038600769E-4</v>
      </c>
      <c r="AN284" s="13">
        <f t="shared" si="475"/>
        <v>5.9362990299653814E-4</v>
      </c>
      <c r="AO284" s="13">
        <f t="shared" si="476"/>
        <v>3.8980113950364817E-4</v>
      </c>
      <c r="AP284" s="13">
        <f t="shared" si="477"/>
        <v>1.7063934682911763E-4</v>
      </c>
      <c r="AQ284" s="13">
        <f t="shared" si="478"/>
        <v>5.6024310350936083E-5</v>
      </c>
      <c r="AR284" s="13">
        <f t="shared" si="479"/>
        <v>3.6946853193888917E-3</v>
      </c>
      <c r="AS284" s="13">
        <f t="shared" si="480"/>
        <v>3.1875057891818663E-3</v>
      </c>
      <c r="AT284" s="13">
        <f t="shared" si="481"/>
        <v>1.37497408815163E-3</v>
      </c>
      <c r="AU284" s="13">
        <f t="shared" si="482"/>
        <v>3.9540921504724097E-4</v>
      </c>
      <c r="AV284" s="13">
        <f t="shared" si="483"/>
        <v>8.528257842723432E-5</v>
      </c>
      <c r="AW284" s="13">
        <f t="shared" si="484"/>
        <v>4.6311857704265092E-7</v>
      </c>
      <c r="AX284" s="13">
        <f t="shared" si="485"/>
        <v>6.4995114931260686E-5</v>
      </c>
      <c r="AY284" s="13">
        <f t="shared" si="486"/>
        <v>8.535678453692631E-5</v>
      </c>
      <c r="AZ284" s="13">
        <f t="shared" si="487"/>
        <v>5.604867899832749E-5</v>
      </c>
      <c r="BA284" s="13">
        <f t="shared" si="488"/>
        <v>2.4535869718307929E-5</v>
      </c>
      <c r="BB284" s="13">
        <f t="shared" si="489"/>
        <v>8.0556167459148859E-6</v>
      </c>
      <c r="BC284" s="13">
        <f t="shared" si="490"/>
        <v>2.1158560720150258E-6</v>
      </c>
      <c r="BD284" s="13">
        <f t="shared" si="491"/>
        <v>8.0869272270784416E-4</v>
      </c>
      <c r="BE284" s="13">
        <f t="shared" si="492"/>
        <v>6.9768126713612997E-4</v>
      </c>
      <c r="BF284" s="13">
        <f t="shared" si="493"/>
        <v>3.009543284146301E-4</v>
      </c>
      <c r="BG284" s="13">
        <f t="shared" si="494"/>
        <v>8.6547168989540484E-5</v>
      </c>
      <c r="BH284" s="13">
        <f t="shared" si="495"/>
        <v>1.8666650766153131E-5</v>
      </c>
      <c r="BI284" s="13">
        <f t="shared" si="496"/>
        <v>3.2208457412871462E-6</v>
      </c>
      <c r="BJ284" s="14">
        <f t="shared" si="497"/>
        <v>0.24540268650482197</v>
      </c>
      <c r="BK284" s="14">
        <f t="shared" si="498"/>
        <v>0.28351534944185064</v>
      </c>
      <c r="BL284" s="14">
        <f t="shared" si="499"/>
        <v>0.42786083262568414</v>
      </c>
      <c r="BM284" s="14">
        <f t="shared" si="500"/>
        <v>0.37038423730606823</v>
      </c>
      <c r="BN284" s="14">
        <f t="shared" si="501"/>
        <v>0.62915401176702013</v>
      </c>
    </row>
    <row r="285" spans="1:66" x14ac:dyDescent="0.25">
      <c r="A285" t="s">
        <v>175</v>
      </c>
      <c r="B285" t="s">
        <v>283</v>
      </c>
      <c r="C285" t="s">
        <v>176</v>
      </c>
      <c r="D285" s="11">
        <v>44321</v>
      </c>
      <c r="E285" s="10">
        <f>VLOOKUP(A285,home!$A$2:$E$405,3,FALSE)</f>
        <v>1.1818181818181801</v>
      </c>
      <c r="F285" s="10">
        <f>VLOOKUP(B285,home!$B$2:$E$405,3,FALSE)</f>
        <v>1.07</v>
      </c>
      <c r="G285" s="10">
        <f>VLOOKUP(C285,away!$B$2:$E$405,4,FALSE)</f>
        <v>1.1100000000000001</v>
      </c>
      <c r="H285" s="10">
        <f>VLOOKUP(A285,away!$A$2:$E$405,3,FALSE)</f>
        <v>1.0363636363636399</v>
      </c>
      <c r="I285" s="10">
        <f>VLOOKUP(C285,away!$B$2:$E$405,3,FALSE)</f>
        <v>0.79</v>
      </c>
      <c r="J285" s="10">
        <f>VLOOKUP(B285,home!$B$2:$E$405,4,FALSE)</f>
        <v>0.57999999999999996</v>
      </c>
      <c r="K285" s="12">
        <f t="shared" si="502"/>
        <v>1.4036454545454529</v>
      </c>
      <c r="L285" s="12">
        <f t="shared" si="503"/>
        <v>0.47486181818181983</v>
      </c>
      <c r="M285" s="13">
        <f t="shared" si="448"/>
        <v>0.15281805125720169</v>
      </c>
      <c r="N285" s="13">
        <f t="shared" si="449"/>
        <v>0.21450236301966519</v>
      </c>
      <c r="O285" s="13">
        <f t="shared" si="450"/>
        <v>7.2567457670997329E-2</v>
      </c>
      <c r="P285" s="13">
        <f t="shared" si="451"/>
        <v>0.10185898210781495</v>
      </c>
      <c r="Q285" s="13">
        <f t="shared" si="452"/>
        <v>0.15054263342090587</v>
      </c>
      <c r="R285" s="13">
        <f t="shared" si="453"/>
        <v>1.7229757445241016E-2</v>
      </c>
      <c r="S285" s="13">
        <f t="shared" si="454"/>
        <v>1.6973211199012763E-2</v>
      </c>
      <c r="T285" s="13">
        <f t="shared" si="455"/>
        <v>7.1486948620130553E-2</v>
      </c>
      <c r="U285" s="13">
        <f t="shared" si="456"/>
        <v>2.4184470720933226E-2</v>
      </c>
      <c r="V285" s="13">
        <f t="shared" si="457"/>
        <v>1.2570315567429706E-3</v>
      </c>
      <c r="W285" s="13">
        <f t="shared" si="458"/>
        <v>7.0436161038852294E-2</v>
      </c>
      <c r="X285" s="13">
        <f t="shared" si="459"/>
        <v>3.3447443496656855E-2</v>
      </c>
      <c r="Y285" s="13">
        <f t="shared" si="460"/>
        <v>7.9414569161780791E-3</v>
      </c>
      <c r="Z285" s="13">
        <f t="shared" si="461"/>
        <v>2.7272513157596328E-3</v>
      </c>
      <c r="AA285" s="13">
        <f t="shared" si="462"/>
        <v>3.8280939127691145E-3</v>
      </c>
      <c r="AB285" s="13">
        <f t="shared" si="463"/>
        <v>2.6866433101157428E-3</v>
      </c>
      <c r="AC285" s="13">
        <f t="shared" si="464"/>
        <v>5.2366177373142229E-5</v>
      </c>
      <c r="AD285" s="13">
        <f t="shared" si="465"/>
        <v>2.471684931945415E-2</v>
      </c>
      <c r="AE285" s="13">
        <f t="shared" si="466"/>
        <v>1.1737088007562072E-2</v>
      </c>
      <c r="AF285" s="13">
        <f t="shared" si="467"/>
        <v>2.7867474757154787E-3</v>
      </c>
      <c r="AG285" s="13">
        <f t="shared" si="468"/>
        <v>4.4110665771061652E-4</v>
      </c>
      <c r="AH285" s="13">
        <f t="shared" si="469"/>
        <v>3.2376687961009479E-4</v>
      </c>
      <c r="AI285" s="13">
        <f t="shared" si="470"/>
        <v>4.5445390889707442E-4</v>
      </c>
      <c r="AJ285" s="13">
        <f t="shared" si="471"/>
        <v>3.1894608176189599E-4</v>
      </c>
      <c r="AK285" s="13">
        <f t="shared" si="472"/>
        <v>1.4922907263672255E-4</v>
      </c>
      <c r="AL285" s="13">
        <f t="shared" si="473"/>
        <v>1.3961611158430959E-6</v>
      </c>
      <c r="AM285" s="13">
        <f t="shared" si="474"/>
        <v>6.9387386395873291E-3</v>
      </c>
      <c r="AN285" s="13">
        <f t="shared" si="475"/>
        <v>3.2949420462828859E-3</v>
      </c>
      <c r="AO285" s="13">
        <f t="shared" si="476"/>
        <v>7.8232108545080842E-4</v>
      </c>
      <c r="AP285" s="13">
        <f t="shared" si="477"/>
        <v>1.2383147101304861E-4</v>
      </c>
      <c r="AQ285" s="13">
        <f t="shared" si="478"/>
        <v>1.470070936834639E-5</v>
      </c>
      <c r="AR285" s="13">
        <f t="shared" si="479"/>
        <v>3.0748905823740802E-5</v>
      </c>
      <c r="AS285" s="13">
        <f t="shared" si="480"/>
        <v>4.3160561891739978E-5</v>
      </c>
      <c r="AT285" s="13">
        <f t="shared" si="481"/>
        <v>3.0291063257484261E-5</v>
      </c>
      <c r="AU285" s="13">
        <f t="shared" si="482"/>
        <v>1.4172637751572187E-5</v>
      </c>
      <c r="AV285" s="13">
        <f t="shared" si="483"/>
        <v>4.973339639728399E-6</v>
      </c>
      <c r="AW285" s="13">
        <f t="shared" si="484"/>
        <v>2.5849831247818457E-8</v>
      </c>
      <c r="AX285" s="13">
        <f t="shared" si="485"/>
        <v>1.6232548252892753E-3</v>
      </c>
      <c r="AY285" s="13">
        <f t="shared" si="486"/>
        <v>7.7082173770927744E-4</v>
      </c>
      <c r="AZ285" s="13">
        <f t="shared" si="487"/>
        <v>1.8301690593134861E-4</v>
      </c>
      <c r="BA285" s="13">
        <f t="shared" si="488"/>
        <v>2.8969246902857107E-5</v>
      </c>
      <c r="BB285" s="13">
        <f t="shared" si="489"/>
        <v>3.4390973139121932E-6</v>
      </c>
      <c r="BC285" s="13">
        <f t="shared" si="490"/>
        <v>3.2661920067771138E-7</v>
      </c>
      <c r="BD285" s="13">
        <f t="shared" si="491"/>
        <v>2.4335802210938513E-6</v>
      </c>
      <c r="BE285" s="13">
        <f t="shared" si="492"/>
        <v>3.4158838156101022E-6</v>
      </c>
      <c r="BF285" s="13">
        <f t="shared" si="493"/>
        <v>2.3973448955182497E-6</v>
      </c>
      <c r="BG285" s="13">
        <f t="shared" si="494"/>
        <v>1.1216740885239782E-6</v>
      </c>
      <c r="BH285" s="13">
        <f t="shared" si="495"/>
        <v>3.9360818395952413E-7</v>
      </c>
      <c r="BI285" s="13">
        <f t="shared" si="496"/>
        <v>1.1049726765733517E-7</v>
      </c>
      <c r="BJ285" s="14">
        <f t="shared" si="497"/>
        <v>0.60180316035688108</v>
      </c>
      <c r="BK285" s="14">
        <f t="shared" si="498"/>
        <v>0.27373186019697054</v>
      </c>
      <c r="BL285" s="14">
        <f t="shared" si="499"/>
        <v>0.12187603809979883</v>
      </c>
      <c r="BM285" s="14">
        <f t="shared" si="500"/>
        <v>0.28984826915970602</v>
      </c>
      <c r="BN285" s="14">
        <f t="shared" si="501"/>
        <v>0.70951924492182605</v>
      </c>
    </row>
    <row r="286" spans="1:66" x14ac:dyDescent="0.25">
      <c r="A286" t="s">
        <v>32</v>
      </c>
      <c r="B286" t="s">
        <v>208</v>
      </c>
      <c r="C286" t="s">
        <v>207</v>
      </c>
      <c r="D286" s="11">
        <v>44321</v>
      </c>
      <c r="E286" s="10">
        <f>VLOOKUP(A286,home!$A$2:$E$405,3,FALSE)</f>
        <v>1.23703703703704</v>
      </c>
      <c r="F286" s="10">
        <f>VLOOKUP(B286,home!$B$2:$E$405,3,FALSE)</f>
        <v>1.29</v>
      </c>
      <c r="G286" s="10">
        <f>VLOOKUP(C286,away!$B$2:$E$405,4,FALSE)</f>
        <v>1.02</v>
      </c>
      <c r="H286" s="10">
        <f>VLOOKUP(A286,away!$A$2:$E$405,3,FALSE)</f>
        <v>1.13333333333333</v>
      </c>
      <c r="I286" s="10">
        <f>VLOOKUP(C286,away!$B$2:$E$405,3,FALSE)</f>
        <v>0.7</v>
      </c>
      <c r="J286" s="10">
        <f>VLOOKUP(B286,home!$B$2:$E$405,4,FALSE)</f>
        <v>0.76</v>
      </c>
      <c r="K286" s="12">
        <f t="shared" si="502"/>
        <v>1.6276933333333374</v>
      </c>
      <c r="L286" s="12">
        <f t="shared" si="503"/>
        <v>0.60293333333333143</v>
      </c>
      <c r="M286" s="13">
        <f t="shared" si="448"/>
        <v>0.10746106676230451</v>
      </c>
      <c r="N286" s="13">
        <f t="shared" si="449"/>
        <v>0.17491366196189176</v>
      </c>
      <c r="O286" s="13">
        <f t="shared" si="450"/>
        <v>6.479185918655192E-2</v>
      </c>
      <c r="P286" s="13">
        <f t="shared" si="451"/>
        <v>0.10546127725222292</v>
      </c>
      <c r="Q286" s="13">
        <f t="shared" si="452"/>
        <v>0.14235290074214613</v>
      </c>
      <c r="R286" s="13">
        <f t="shared" si="453"/>
        <v>1.9532585816105792E-2</v>
      </c>
      <c r="S286" s="13">
        <f t="shared" si="454"/>
        <v>2.5874675672705287E-2</v>
      </c>
      <c r="T286" s="13">
        <f t="shared" si="455"/>
        <v>8.5829308954131031E-2</v>
      </c>
      <c r="U286" s="13">
        <f t="shared" si="456"/>
        <v>3.1793059715636708E-2</v>
      </c>
      <c r="V286" s="13">
        <f t="shared" si="457"/>
        <v>2.8214625146946999E-3</v>
      </c>
      <c r="W286" s="13">
        <f t="shared" si="458"/>
        <v>7.7235622506217849E-2</v>
      </c>
      <c r="X286" s="13">
        <f t="shared" si="459"/>
        <v>4.6567931329748798E-2</v>
      </c>
      <c r="Y286" s="13">
        <f t="shared" si="460"/>
        <v>1.4038679031541561E-2</v>
      </c>
      <c r="Z286" s="13">
        <f t="shared" si="461"/>
        <v>3.925615691574672E-3</v>
      </c>
      <c r="AA286" s="13">
        <f t="shared" si="462"/>
        <v>6.3896984904048331E-3</v>
      </c>
      <c r="AB286" s="13">
        <f t="shared" si="463"/>
        <v>5.2002348174210204E-3</v>
      </c>
      <c r="AC286" s="13">
        <f t="shared" si="464"/>
        <v>1.7305979358618574E-4</v>
      </c>
      <c r="AD286" s="13">
        <f t="shared" si="465"/>
        <v>3.1428976962305274E-2</v>
      </c>
      <c r="AE286" s="13">
        <f t="shared" si="466"/>
        <v>1.89495778431392E-2</v>
      </c>
      <c r="AF286" s="13">
        <f t="shared" si="467"/>
        <v>5.7126660671116799E-3</v>
      </c>
      <c r="AG286" s="13">
        <f t="shared" si="468"/>
        <v>1.1481189313546194E-3</v>
      </c>
      <c r="AH286" s="13">
        <f t="shared" si="469"/>
        <v>5.9172113857668704E-4</v>
      </c>
      <c r="AI286" s="13">
        <f t="shared" si="470"/>
        <v>9.6314055245368547E-4</v>
      </c>
      <c r="AJ286" s="13">
        <f t="shared" si="471"/>
        <v>7.838487281459259E-4</v>
      </c>
      <c r="AK286" s="13">
        <f t="shared" si="472"/>
        <v>4.2528844971497973E-4</v>
      </c>
      <c r="AL286" s="13">
        <f t="shared" si="473"/>
        <v>6.7935699588671442E-6</v>
      </c>
      <c r="AM286" s="13">
        <f t="shared" si="474"/>
        <v>1.0231347255006268E-2</v>
      </c>
      <c r="AN286" s="13">
        <f t="shared" si="475"/>
        <v>6.1688203049517594E-3</v>
      </c>
      <c r="AO286" s="13">
        <f t="shared" si="476"/>
        <v>1.8596936945994512E-3</v>
      </c>
      <c r="AP286" s="13">
        <f t="shared" si="477"/>
        <v>3.7375710608794193E-4</v>
      </c>
      <c r="AQ286" s="13">
        <f t="shared" si="478"/>
        <v>5.6337654457655596E-5</v>
      </c>
      <c r="AR286" s="13">
        <f t="shared" si="479"/>
        <v>7.1353679697167235E-5</v>
      </c>
      <c r="AS286" s="13">
        <f t="shared" si="480"/>
        <v>1.1614190875188143E-4</v>
      </c>
      <c r="AT286" s="13">
        <f t="shared" si="481"/>
        <v>9.4521705298023122E-5</v>
      </c>
      <c r="AU286" s="13">
        <f t="shared" si="482"/>
        <v>5.1284116522963545E-5</v>
      </c>
      <c r="AV286" s="13">
        <f t="shared" si="483"/>
        <v>2.0868703642579459E-5</v>
      </c>
      <c r="AW286" s="13">
        <f t="shared" si="484"/>
        <v>1.8519848540671163E-7</v>
      </c>
      <c r="AX286" s="13">
        <f t="shared" si="485"/>
        <v>2.7755826196653377E-3</v>
      </c>
      <c r="AY286" s="13">
        <f t="shared" si="486"/>
        <v>1.6734912808168822E-3</v>
      </c>
      <c r="AZ286" s="13">
        <f t="shared" si="487"/>
        <v>5.0450183812359448E-4</v>
      </c>
      <c r="BA286" s="13">
        <f t="shared" si="488"/>
        <v>1.013936583108839E-4</v>
      </c>
      <c r="BB286" s="13">
        <f t="shared" si="489"/>
        <v>1.5283404096060517E-5</v>
      </c>
      <c r="BC286" s="13">
        <f t="shared" si="490"/>
        <v>1.8429747552636123E-6</v>
      </c>
      <c r="BD286" s="13">
        <f t="shared" si="491"/>
        <v>7.1702519909019786E-6</v>
      </c>
      <c r="BE286" s="13">
        <f t="shared" si="492"/>
        <v>1.1670971363911241E-5</v>
      </c>
      <c r="BF286" s="13">
        <f t="shared" si="493"/>
        <v>9.4983811412813111E-6</v>
      </c>
      <c r="BG286" s="13">
        <f t="shared" si="494"/>
        <v>5.1534838870408951E-6</v>
      </c>
      <c r="BH286" s="13">
        <f t="shared" si="495"/>
        <v>2.0970728415943104E-6</v>
      </c>
      <c r="BI286" s="13">
        <f t="shared" si="496"/>
        <v>6.8267829675549133E-7</v>
      </c>
      <c r="BJ286" s="14">
        <f t="shared" si="497"/>
        <v>0.62193949612045896</v>
      </c>
      <c r="BK286" s="14">
        <f t="shared" si="498"/>
        <v>0.24347182684628932</v>
      </c>
      <c r="BL286" s="14">
        <f t="shared" si="499"/>
        <v>0.13086187984844566</v>
      </c>
      <c r="BM286" s="14">
        <f t="shared" si="500"/>
        <v>0.38401216070321414</v>
      </c>
      <c r="BN286" s="14">
        <f t="shared" si="501"/>
        <v>0.61451335172122301</v>
      </c>
    </row>
    <row r="287" spans="1:66" x14ac:dyDescent="0.25">
      <c r="A287" t="s">
        <v>32</v>
      </c>
      <c r="B287" t="s">
        <v>313</v>
      </c>
      <c r="C287" t="s">
        <v>312</v>
      </c>
      <c r="D287" s="11">
        <v>44321</v>
      </c>
      <c r="E287" s="10">
        <f>VLOOKUP(A287,home!$A$2:$E$405,3,FALSE)</f>
        <v>1.23703703703704</v>
      </c>
      <c r="F287" s="10">
        <f>VLOOKUP(B287,home!$B$2:$E$405,3,FALSE)</f>
        <v>0.54</v>
      </c>
      <c r="G287" s="10">
        <f>VLOOKUP(C287,away!$B$2:$E$405,4,FALSE)</f>
        <v>1.19</v>
      </c>
      <c r="H287" s="10">
        <f>VLOOKUP(A287,away!$A$2:$E$405,3,FALSE)</f>
        <v>1.13333333333333</v>
      </c>
      <c r="I287" s="10">
        <f>VLOOKUP(C287,away!$B$2:$E$405,3,FALSE)</f>
        <v>0.92</v>
      </c>
      <c r="J287" s="10">
        <f>VLOOKUP(B287,home!$B$2:$E$405,4,FALSE)</f>
        <v>1.18</v>
      </c>
      <c r="K287" s="12">
        <f t="shared" si="502"/>
        <v>0.79492000000000196</v>
      </c>
      <c r="L287" s="12">
        <f t="shared" si="503"/>
        <v>1.2303466666666629</v>
      </c>
      <c r="M287" s="13">
        <f t="shared" si="448"/>
        <v>0.13195864952234432</v>
      </c>
      <c r="N287" s="13">
        <f t="shared" si="449"/>
        <v>0.10489656967830219</v>
      </c>
      <c r="O287" s="13">
        <f t="shared" si="450"/>
        <v>0.16235488457765071</v>
      </c>
      <c r="P287" s="13">
        <f t="shared" si="451"/>
        <v>0.12905914484846642</v>
      </c>
      <c r="Q287" s="13">
        <f t="shared" si="452"/>
        <v>4.1692190584338089E-2</v>
      </c>
      <c r="R287" s="13">
        <f t="shared" si="453"/>
        <v>9.9876395528581713E-2</v>
      </c>
      <c r="S287" s="13">
        <f t="shared" si="454"/>
        <v>3.1555837622824927E-2</v>
      </c>
      <c r="T287" s="13">
        <f t="shared" si="455"/>
        <v>5.1295847711471589E-2</v>
      </c>
      <c r="U287" s="13">
        <f t="shared" si="456"/>
        <v>7.939374433358036E-2</v>
      </c>
      <c r="V287" s="13">
        <f t="shared" si="457"/>
        <v>3.4291629598619485E-3</v>
      </c>
      <c r="W287" s="13">
        <f t="shared" si="458"/>
        <v>1.1047318713100707E-2</v>
      </c>
      <c r="X287" s="13">
        <f t="shared" si="459"/>
        <v>1.35920317542677E-2</v>
      </c>
      <c r="Y287" s="13">
        <f t="shared" si="460"/>
        <v>8.3614554810453531E-3</v>
      </c>
      <c r="Z287" s="13">
        <f t="shared" si="461"/>
        <v>4.0960863439090563E-2</v>
      </c>
      <c r="AA287" s="13">
        <f t="shared" si="462"/>
        <v>3.2560609565001945E-2</v>
      </c>
      <c r="AB287" s="13">
        <f t="shared" si="463"/>
        <v>1.2941539877705705E-2</v>
      </c>
      <c r="AC287" s="13">
        <f t="shared" si="464"/>
        <v>2.0961340955471072E-4</v>
      </c>
      <c r="AD287" s="13">
        <f t="shared" si="465"/>
        <v>2.1954336478545084E-3</v>
      </c>
      <c r="AE287" s="13">
        <f t="shared" si="466"/>
        <v>2.7011444705256262E-3</v>
      </c>
      <c r="AF287" s="13">
        <f t="shared" si="467"/>
        <v>1.6616720477481467E-3</v>
      </c>
      <c r="AG287" s="13">
        <f t="shared" si="468"/>
        <v>6.8147755501336664E-4</v>
      </c>
      <c r="AH287" s="13">
        <f t="shared" si="469"/>
        <v>1.2599015449018361E-2</v>
      </c>
      <c r="AI287" s="13">
        <f t="shared" si="470"/>
        <v>1.00152093607337E-2</v>
      </c>
      <c r="AJ287" s="13">
        <f t="shared" si="471"/>
        <v>3.9806451125172261E-3</v>
      </c>
      <c r="AK287" s="13">
        <f t="shared" si="472"/>
        <v>1.0547648042807339E-3</v>
      </c>
      <c r="AL287" s="13">
        <f t="shared" si="473"/>
        <v>8.2003044086387424E-6</v>
      </c>
      <c r="AM287" s="13">
        <f t="shared" si="474"/>
        <v>3.4903882307050208E-4</v>
      </c>
      <c r="AN287" s="13">
        <f t="shared" si="475"/>
        <v>4.294387525020473E-4</v>
      </c>
      <c r="AO287" s="13">
        <f t="shared" si="476"/>
        <v>2.6417926883919203E-4</v>
      </c>
      <c r="AP287" s="13">
        <f t="shared" si="477"/>
        <v>1.0834402760624537E-4</v>
      </c>
      <c r="AQ287" s="13">
        <f t="shared" si="478"/>
        <v>3.3325178304646218E-5</v>
      </c>
      <c r="AR287" s="13">
        <f t="shared" si="479"/>
        <v>3.1002313321963097E-3</v>
      </c>
      <c r="AS287" s="13">
        <f t="shared" si="480"/>
        <v>2.4644358905894963E-3</v>
      </c>
      <c r="AT287" s="13">
        <f t="shared" si="481"/>
        <v>9.795146890737036E-4</v>
      </c>
      <c r="AU287" s="13">
        <f t="shared" si="482"/>
        <v>2.5954527221282349E-4</v>
      </c>
      <c r="AV287" s="13">
        <f t="shared" si="483"/>
        <v>5.1579431946854527E-5</v>
      </c>
      <c r="AW287" s="13">
        <f t="shared" si="484"/>
        <v>2.2278112590296713E-7</v>
      </c>
      <c r="AX287" s="13">
        <f t="shared" si="485"/>
        <v>4.624299020586735E-5</v>
      </c>
      <c r="AY287" s="13">
        <f t="shared" si="486"/>
        <v>5.6894908856488029E-5</v>
      </c>
      <c r="AZ287" s="13">
        <f t="shared" si="487"/>
        <v>3.500023073094183E-5</v>
      </c>
      <c r="BA287" s="13">
        <f t="shared" si="488"/>
        <v>1.435413907079279E-5</v>
      </c>
      <c r="BB287" s="13">
        <f t="shared" si="489"/>
        <v>4.415141789654904E-6</v>
      </c>
      <c r="BC287" s="13">
        <f t="shared" si="490"/>
        <v>1.0864309967525205E-6</v>
      </c>
      <c r="BD287" s="13">
        <f t="shared" si="491"/>
        <v>6.357265475772125E-4</v>
      </c>
      <c r="BE287" s="13">
        <f t="shared" si="492"/>
        <v>5.0535174720007896E-4</v>
      </c>
      <c r="BF287" s="13">
        <f t="shared" si="493"/>
        <v>2.0085710544214387E-4</v>
      </c>
      <c r="BG287" s="13">
        <f t="shared" si="494"/>
        <v>5.3221776752689808E-5</v>
      </c>
      <c r="BH287" s="13">
        <f t="shared" si="495"/>
        <v>1.0576763694062069E-5</v>
      </c>
      <c r="BI287" s="13">
        <f t="shared" si="496"/>
        <v>1.6815361991367685E-6</v>
      </c>
      <c r="BJ287" s="14">
        <f t="shared" si="497"/>
        <v>0.23946746153564041</v>
      </c>
      <c r="BK287" s="14">
        <f t="shared" si="498"/>
        <v>0.29627750357631744</v>
      </c>
      <c r="BL287" s="14">
        <f t="shared" si="499"/>
        <v>0.42303953070195494</v>
      </c>
      <c r="BM287" s="14">
        <f t="shared" si="500"/>
        <v>0.32985085238558931</v>
      </c>
      <c r="BN287" s="14">
        <f t="shared" si="501"/>
        <v>0.6698378347396835</v>
      </c>
    </row>
    <row r="288" spans="1:66" x14ac:dyDescent="0.25">
      <c r="A288" t="s">
        <v>32</v>
      </c>
      <c r="B288" t="s">
        <v>34</v>
      </c>
      <c r="C288" t="s">
        <v>33</v>
      </c>
      <c r="D288" s="11">
        <v>44321</v>
      </c>
      <c r="E288" s="10">
        <f>VLOOKUP(A288,home!$A$2:$E$405,3,FALSE)</f>
        <v>1.23703703703704</v>
      </c>
      <c r="F288" s="10">
        <f>VLOOKUP(B288,home!$B$2:$E$405,3,FALSE)</f>
        <v>0.65</v>
      </c>
      <c r="G288" s="10">
        <f>VLOOKUP(C288,away!$B$2:$E$405,4,FALSE)</f>
        <v>0.32</v>
      </c>
      <c r="H288" s="10">
        <f>VLOOKUP(A288,away!$A$2:$E$405,3,FALSE)</f>
        <v>1.13333333333333</v>
      </c>
      <c r="I288" s="10">
        <f>VLOOKUP(C288,away!$B$2:$E$405,3,FALSE)</f>
        <v>1.4</v>
      </c>
      <c r="J288" s="10">
        <f>VLOOKUP(B288,home!$B$2:$E$405,4,FALSE)</f>
        <v>0.76</v>
      </c>
      <c r="K288" s="12">
        <f t="shared" si="502"/>
        <v>0.25730370370370437</v>
      </c>
      <c r="L288" s="12">
        <f t="shared" si="503"/>
        <v>1.2058666666666629</v>
      </c>
      <c r="M288" s="13">
        <f t="shared" si="448"/>
        <v>0.23150116562522338</v>
      </c>
      <c r="N288" s="13">
        <f t="shared" si="449"/>
        <v>5.9566107327094657E-2</v>
      </c>
      <c r="O288" s="13">
        <f t="shared" si="450"/>
        <v>0.27915953892193512</v>
      </c>
      <c r="P288" s="13">
        <f t="shared" si="451"/>
        <v>7.1828783288832312E-2</v>
      </c>
      <c r="Q288" s="13">
        <f t="shared" si="452"/>
        <v>7.6632900152369078E-3</v>
      </c>
      <c r="R288" s="13">
        <f t="shared" si="453"/>
        <v>0.16831459133399826</v>
      </c>
      <c r="S288" s="13">
        <f t="shared" si="454"/>
        <v>5.5716502493842017E-3</v>
      </c>
      <c r="T288" s="13">
        <f t="shared" si="455"/>
        <v>9.2409059863736483E-3</v>
      </c>
      <c r="U288" s="13">
        <f t="shared" si="456"/>
        <v>4.3307967737613161E-2</v>
      </c>
      <c r="V288" s="13">
        <f t="shared" si="457"/>
        <v>1.9208199820666572E-4</v>
      </c>
      <c r="W288" s="13">
        <f t="shared" si="458"/>
        <v>6.5726430115869137E-4</v>
      </c>
      <c r="X288" s="13">
        <f t="shared" si="459"/>
        <v>7.9257311195722472E-4</v>
      </c>
      <c r="Y288" s="13">
        <f t="shared" si="460"/>
        <v>4.7786874830274128E-4</v>
      </c>
      <c r="Z288" s="13">
        <f t="shared" si="461"/>
        <v>6.7654985067763351E-2</v>
      </c>
      <c r="AA288" s="13">
        <f t="shared" si="462"/>
        <v>1.7407878231954322E-2</v>
      </c>
      <c r="AB288" s="13">
        <f t="shared" si="463"/>
        <v>2.2395557713524696E-3</v>
      </c>
      <c r="AC288" s="13">
        <f t="shared" si="464"/>
        <v>3.7248776333399814E-6</v>
      </c>
      <c r="AD288" s="13">
        <f t="shared" si="465"/>
        <v>4.2279134750089531E-5</v>
      </c>
      <c r="AE288" s="13">
        <f t="shared" si="466"/>
        <v>5.0982999290641135E-5</v>
      </c>
      <c r="AF288" s="13">
        <f t="shared" si="467"/>
        <v>3.0739349705637134E-5</v>
      </c>
      <c r="AG288" s="13">
        <f t="shared" si="468"/>
        <v>1.2355852388345838E-5</v>
      </c>
      <c r="AH288" s="13">
        <f t="shared" si="469"/>
        <v>2.0395722831761665E-2</v>
      </c>
      <c r="AI288" s="13">
        <f t="shared" si="470"/>
        <v>5.2478950243264808E-3</v>
      </c>
      <c r="AJ288" s="13">
        <f t="shared" si="471"/>
        <v>6.7515141320372257E-4</v>
      </c>
      <c r="AK288" s="13">
        <f t="shared" si="472"/>
        <v>5.7906319726035988E-5</v>
      </c>
      <c r="AL288" s="13">
        <f t="shared" si="473"/>
        <v>4.6229301278895071E-8</v>
      </c>
      <c r="AM288" s="13">
        <f t="shared" si="474"/>
        <v>2.1757155921172056E-6</v>
      </c>
      <c r="AN288" s="13">
        <f t="shared" si="475"/>
        <v>2.6236229086810588E-6</v>
      </c>
      <c r="AO288" s="13">
        <f t="shared" si="476"/>
        <v>1.5818697057407616E-6</v>
      </c>
      <c r="AP288" s="13">
        <f t="shared" si="477"/>
        <v>6.3584131638752908E-7</v>
      </c>
      <c r="AQ288" s="13">
        <f t="shared" si="478"/>
        <v>1.9168496218029322E-7</v>
      </c>
      <c r="AR288" s="13">
        <f t="shared" si="479"/>
        <v>4.9189044610787151E-3</v>
      </c>
      <c r="AS288" s="13">
        <f t="shared" si="480"/>
        <v>1.2656523360002271E-3</v>
      </c>
      <c r="AT288" s="13">
        <f t="shared" si="481"/>
        <v>1.6282851682705184E-4</v>
      </c>
      <c r="AU288" s="13">
        <f t="shared" si="482"/>
        <v>1.3965460149393801E-5</v>
      </c>
      <c r="AV288" s="13">
        <f t="shared" si="483"/>
        <v>8.9834115509137775E-7</v>
      </c>
      <c r="AW288" s="13">
        <f t="shared" si="484"/>
        <v>3.9843745425018265E-10</v>
      </c>
      <c r="AX288" s="13">
        <f t="shared" si="485"/>
        <v>9.3303280009609266E-8</v>
      </c>
      <c r="AY288" s="13">
        <f t="shared" si="486"/>
        <v>1.1251131525425379E-7</v>
      </c>
      <c r="AZ288" s="13">
        <f t="shared" si="487"/>
        <v>6.7836822343964545E-8</v>
      </c>
      <c r="BA288" s="13">
        <f t="shared" si="488"/>
        <v>2.7267387612391708E-8</v>
      </c>
      <c r="BB288" s="13">
        <f t="shared" si="489"/>
        <v>8.2202084522156641E-9</v>
      </c>
      <c r="BC288" s="13">
        <f t="shared" si="490"/>
        <v>1.9824950731156849E-9</v>
      </c>
      <c r="BD288" s="13">
        <f t="shared" si="491"/>
        <v>9.8859048768879594E-4</v>
      </c>
      <c r="BE288" s="13">
        <f t="shared" si="492"/>
        <v>2.5436799392857846E-4</v>
      </c>
      <c r="BF288" s="13">
        <f t="shared" si="493"/>
        <v>3.2724913470752307E-5</v>
      </c>
      <c r="BG288" s="13">
        <f t="shared" si="494"/>
        <v>2.8067471464692731E-6</v>
      </c>
      <c r="BH288" s="13">
        <f t="shared" si="495"/>
        <v>1.8054660903658676E-7</v>
      </c>
      <c r="BI288" s="13">
        <f t="shared" si="496"/>
        <v>9.291062239251694E-9</v>
      </c>
      <c r="BJ288" s="14">
        <f t="shared" si="497"/>
        <v>7.8541886682252426E-2</v>
      </c>
      <c r="BK288" s="14">
        <f t="shared" si="498"/>
        <v>0.30909756477989642</v>
      </c>
      <c r="BL288" s="14">
        <f t="shared" si="499"/>
        <v>0.54444713668098743</v>
      </c>
      <c r="BM288" s="14">
        <f t="shared" si="500"/>
        <v>0.18170798458570142</v>
      </c>
      <c r="BN288" s="14">
        <f t="shared" si="501"/>
        <v>0.81803347651232072</v>
      </c>
    </row>
    <row r="289" spans="1:66" x14ac:dyDescent="0.25">
      <c r="A289" t="s">
        <v>13</v>
      </c>
      <c r="B289" t="s">
        <v>54</v>
      </c>
      <c r="C289" t="s">
        <v>249</v>
      </c>
      <c r="D289" s="11">
        <v>44352</v>
      </c>
      <c r="E289" s="10">
        <f>VLOOKUP(A289,home!$A$2:$E$405,3,FALSE)</f>
        <v>1.64259927797834</v>
      </c>
      <c r="F289" s="10">
        <f>VLOOKUP(B289,home!$B$2:$E$405,3,FALSE)</f>
        <v>0.78</v>
      </c>
      <c r="G289" s="10">
        <f>VLOOKUP(C289,away!$B$2:$E$405,4,FALSE)</f>
        <v>0.96</v>
      </c>
      <c r="H289" s="10">
        <f>VLOOKUP(A289,away!$A$2:$E$405,3,FALSE)</f>
        <v>1.3501805054151601</v>
      </c>
      <c r="I289" s="10">
        <f>VLOOKUP(C289,away!$B$2:$E$405,3,FALSE)</f>
        <v>0.61</v>
      </c>
      <c r="J289" s="10">
        <f>VLOOKUP(B289,home!$B$2:$E$405,4,FALSE)</f>
        <v>1.38</v>
      </c>
      <c r="K289" s="12">
        <f t="shared" si="502"/>
        <v>1.2299783393501811</v>
      </c>
      <c r="L289" s="12">
        <f t="shared" si="503"/>
        <v>1.1365819494584817</v>
      </c>
      <c r="M289" s="13">
        <f t="shared" si="448"/>
        <v>9.3802826626918301E-2</v>
      </c>
      <c r="N289" s="13">
        <f t="shared" si="449"/>
        <v>0.11537544492092994</v>
      </c>
      <c r="O289" s="13">
        <f t="shared" si="450"/>
        <v>0.10661459955233876</v>
      </c>
      <c r="P289" s="13">
        <f t="shared" si="451"/>
        <v>0.1311336481078702</v>
      </c>
      <c r="Q289" s="13">
        <f t="shared" si="452"/>
        <v>7.0954649072816858E-2</v>
      </c>
      <c r="R289" s="13">
        <f t="shared" si="453"/>
        <v>6.0588114699966292E-2</v>
      </c>
      <c r="S289" s="13">
        <f t="shared" si="454"/>
        <v>4.5830265154142083E-2</v>
      </c>
      <c r="T289" s="13">
        <f t="shared" si="455"/>
        <v>8.0645773366324627E-2</v>
      </c>
      <c r="U289" s="13">
        <f t="shared" si="456"/>
        <v>7.4522068703022845E-2</v>
      </c>
      <c r="V289" s="13">
        <f t="shared" si="457"/>
        <v>7.1188210887844191E-3</v>
      </c>
      <c r="W289" s="13">
        <f t="shared" si="458"/>
        <v>2.9090893811919382E-2</v>
      </c>
      <c r="X289" s="13">
        <f t="shared" si="459"/>
        <v>3.3064184800241009E-2</v>
      </c>
      <c r="Y289" s="13">
        <f t="shared" si="460"/>
        <v>1.8790077808756717E-2</v>
      </c>
      <c r="Z289" s="13">
        <f t="shared" si="461"/>
        <v>2.2954452506567254E-2</v>
      </c>
      <c r="AA289" s="13">
        <f t="shared" si="462"/>
        <v>2.8233479374720195E-2</v>
      </c>
      <c r="AB289" s="13">
        <f t="shared" si="463"/>
        <v>1.7363284037697973E-2</v>
      </c>
      <c r="AC289" s="13">
        <f t="shared" si="464"/>
        <v>6.2199416929114562E-4</v>
      </c>
      <c r="AD289" s="13">
        <f t="shared" si="465"/>
        <v>8.9452923152492699E-3</v>
      </c>
      <c r="AE289" s="13">
        <f t="shared" si="466"/>
        <v>1.016705777814199E-2</v>
      </c>
      <c r="AF289" s="13">
        <f t="shared" si="467"/>
        <v>5.7778471748688226E-3</v>
      </c>
      <c r="AG289" s="13">
        <f t="shared" si="468"/>
        <v>2.1889989352285285E-3</v>
      </c>
      <c r="AH289" s="13">
        <f t="shared" si="469"/>
        <v>6.5224040946665878E-3</v>
      </c>
      <c r="AI289" s="13">
        <f t="shared" si="470"/>
        <v>8.0224157569288319E-3</v>
      </c>
      <c r="AJ289" s="13">
        <f t="shared" si="471"/>
        <v>4.9336988051420262E-3</v>
      </c>
      <c r="AK289" s="13">
        <f t="shared" si="472"/>
        <v>2.0227808877341874E-3</v>
      </c>
      <c r="AL289" s="13">
        <f t="shared" si="473"/>
        <v>3.4781196880293506E-5</v>
      </c>
      <c r="AM289" s="13">
        <f t="shared" si="474"/>
        <v>2.2005031573824464E-3</v>
      </c>
      <c r="AN289" s="13">
        <f t="shared" si="475"/>
        <v>2.5010521684072848E-3</v>
      </c>
      <c r="AO289" s="13">
        <f t="shared" si="476"/>
        <v>1.4213253746328575E-3</v>
      </c>
      <c r="AP289" s="13">
        <f t="shared" si="477"/>
        <v>5.3848425503833983E-4</v>
      </c>
      <c r="AQ289" s="13">
        <f t="shared" si="478"/>
        <v>1.5300787108604369E-4</v>
      </c>
      <c r="AR289" s="13">
        <f t="shared" si="479"/>
        <v>1.482649352214426E-3</v>
      </c>
      <c r="AS289" s="13">
        <f t="shared" si="480"/>
        <v>1.8236265880753216E-3</v>
      </c>
      <c r="AT289" s="13">
        <f t="shared" si="481"/>
        <v>1.1215106011978606E-3</v>
      </c>
      <c r="AU289" s="13">
        <f t="shared" si="482"/>
        <v>4.5981124894165599E-4</v>
      </c>
      <c r="AV289" s="13">
        <f t="shared" si="483"/>
        <v>1.4138946909694777E-4</v>
      </c>
      <c r="AW289" s="13">
        <f t="shared" si="484"/>
        <v>1.3506419666776596E-6</v>
      </c>
      <c r="AX289" s="13">
        <f t="shared" si="485"/>
        <v>4.5109520320868224E-4</v>
      </c>
      <c r="AY289" s="13">
        <f t="shared" si="486"/>
        <v>5.1270666545429392E-4</v>
      </c>
      <c r="AZ289" s="13">
        <f t="shared" si="487"/>
        <v>2.9136657066119954E-4</v>
      </c>
      <c r="BA289" s="13">
        <f t="shared" si="488"/>
        <v>1.1038732829637951E-4</v>
      </c>
      <c r="BB289" s="13">
        <f t="shared" si="489"/>
        <v>3.1366061197653123E-5</v>
      </c>
      <c r="BC289" s="13">
        <f t="shared" si="490"/>
        <v>7.1300197965725212E-6</v>
      </c>
      <c r="BD289" s="13">
        <f t="shared" si="491"/>
        <v>2.8085874851720437E-4</v>
      </c>
      <c r="BE289" s="13">
        <f t="shared" si="492"/>
        <v>3.4545017709316117E-4</v>
      </c>
      <c r="BF289" s="13">
        <f t="shared" si="493"/>
        <v>2.1244811757463623E-4</v>
      </c>
      <c r="BG289" s="13">
        <f t="shared" si="494"/>
        <v>8.7102194284174368E-5</v>
      </c>
      <c r="BH289" s="13">
        <f t="shared" si="495"/>
        <v>2.6783453069851419E-5</v>
      </c>
      <c r="BI289" s="13">
        <f t="shared" si="496"/>
        <v>6.5886134257838703E-6</v>
      </c>
      <c r="BJ289" s="14">
        <f t="shared" si="497"/>
        <v>0.38321864465963884</v>
      </c>
      <c r="BK289" s="14">
        <f t="shared" si="498"/>
        <v>0.2790550430093407</v>
      </c>
      <c r="BL289" s="14">
        <f t="shared" si="499"/>
        <v>0.31481106447570878</v>
      </c>
      <c r="BM289" s="14">
        <f t="shared" si="500"/>
        <v>0.42105856564692756</v>
      </c>
      <c r="BN289" s="14">
        <f t="shared" si="501"/>
        <v>0.57846928298084033</v>
      </c>
    </row>
    <row r="290" spans="1:66" x14ac:dyDescent="0.25">
      <c r="A290" t="s">
        <v>32</v>
      </c>
      <c r="B290" t="s">
        <v>331</v>
      </c>
      <c r="C290" t="s">
        <v>330</v>
      </c>
      <c r="D290" s="11">
        <v>44352</v>
      </c>
      <c r="E290" s="10">
        <f>VLOOKUP(A290,home!$A$2:$E$405,3,FALSE)</f>
        <v>1.23703703703704</v>
      </c>
      <c r="F290" s="10">
        <f>VLOOKUP(B290,home!$B$2:$E$405,3,FALSE)</f>
        <v>0.75</v>
      </c>
      <c r="G290" s="10">
        <f>VLOOKUP(C290,away!$B$2:$E$405,4,FALSE)</f>
        <v>1.19</v>
      </c>
      <c r="H290" s="10">
        <f>VLOOKUP(A290,away!$A$2:$E$405,3,FALSE)</f>
        <v>1.13333333333333</v>
      </c>
      <c r="I290" s="10">
        <f>VLOOKUP(C290,away!$B$2:$E$405,3,FALSE)</f>
        <v>0.75</v>
      </c>
      <c r="J290" s="10">
        <f>VLOOKUP(B290,home!$B$2:$E$405,4,FALSE)</f>
        <v>0.94</v>
      </c>
      <c r="K290" s="12">
        <f t="shared" si="502"/>
        <v>1.1040555555555582</v>
      </c>
      <c r="L290" s="12">
        <f t="shared" si="503"/>
        <v>0.79899999999999749</v>
      </c>
      <c r="M290" s="13">
        <f t="shared" si="448"/>
        <v>0.14911230150433324</v>
      </c>
      <c r="N290" s="13">
        <f t="shared" si="449"/>
        <v>0.16462826487753451</v>
      </c>
      <c r="O290" s="13">
        <f t="shared" si="450"/>
        <v>0.1191407289019619</v>
      </c>
      <c r="P290" s="13">
        <f t="shared" si="451"/>
        <v>0.13153798363714966</v>
      </c>
      <c r="Q290" s="13">
        <f t="shared" si="452"/>
        <v>9.0879375219757016E-2</v>
      </c>
      <c r="R290" s="13">
        <f t="shared" si="453"/>
        <v>4.7596721196333625E-2</v>
      </c>
      <c r="S290" s="13">
        <f t="shared" si="454"/>
        <v>2.9008742009833867E-2</v>
      </c>
      <c r="T290" s="13">
        <f t="shared" si="455"/>
        <v>7.2612620800585628E-2</v>
      </c>
      <c r="U290" s="13">
        <f t="shared" si="456"/>
        <v>5.2549424463041124E-2</v>
      </c>
      <c r="V290" s="13">
        <f t="shared" si="457"/>
        <v>2.8433092175258082E-3</v>
      </c>
      <c r="W290" s="13">
        <f t="shared" si="458"/>
        <v>3.3445293032263616E-2</v>
      </c>
      <c r="X290" s="13">
        <f t="shared" si="459"/>
        <v>2.6722789132778549E-2</v>
      </c>
      <c r="Y290" s="13">
        <f t="shared" si="460"/>
        <v>1.0675754258544995E-2</v>
      </c>
      <c r="Z290" s="13">
        <f t="shared" si="461"/>
        <v>1.2676593411956816E-2</v>
      </c>
      <c r="AA290" s="13">
        <f t="shared" si="462"/>
        <v>1.3995663381989909E-2</v>
      </c>
      <c r="AB290" s="13">
        <f t="shared" si="463"/>
        <v>7.7259949552857289E-3</v>
      </c>
      <c r="AC290" s="13">
        <f t="shared" si="464"/>
        <v>1.5676236867997369E-4</v>
      </c>
      <c r="AD290" s="13">
        <f t="shared" si="465"/>
        <v>9.231365394863569E-3</v>
      </c>
      <c r="AE290" s="13">
        <f t="shared" si="466"/>
        <v>7.3758609504959681E-3</v>
      </c>
      <c r="AF290" s="13">
        <f t="shared" si="467"/>
        <v>2.94665644972313E-3</v>
      </c>
      <c r="AG290" s="13">
        <f t="shared" si="468"/>
        <v>7.8479283444292446E-4</v>
      </c>
      <c r="AH290" s="13">
        <f t="shared" si="469"/>
        <v>2.5321495340383661E-3</v>
      </c>
      <c r="AI290" s="13">
        <f t="shared" si="470"/>
        <v>2.7956337605524757E-3</v>
      </c>
      <c r="AJ290" s="13">
        <f t="shared" si="471"/>
        <v>1.5432674923183197E-3</v>
      </c>
      <c r="AK290" s="13">
        <f t="shared" si="472"/>
        <v>5.6795101620077848E-4</v>
      </c>
      <c r="AL290" s="13">
        <f t="shared" si="473"/>
        <v>5.5314566748198081E-6</v>
      </c>
      <c r="AM290" s="13">
        <f t="shared" si="474"/>
        <v>2.038388049912489E-3</v>
      </c>
      <c r="AN290" s="13">
        <f t="shared" si="475"/>
        <v>1.6286720518800737E-3</v>
      </c>
      <c r="AO290" s="13">
        <f t="shared" si="476"/>
        <v>6.5065448472608736E-4</v>
      </c>
      <c r="AP290" s="13">
        <f t="shared" si="477"/>
        <v>1.7329097776538072E-4</v>
      </c>
      <c r="AQ290" s="13">
        <f t="shared" si="478"/>
        <v>3.461487280863469E-5</v>
      </c>
      <c r="AR290" s="13">
        <f t="shared" si="479"/>
        <v>4.0463749553932974E-4</v>
      </c>
      <c r="AS290" s="13">
        <f t="shared" si="480"/>
        <v>4.4674227493628432E-4</v>
      </c>
      <c r="AT290" s="13">
        <f t="shared" si="481"/>
        <v>2.4661414527246678E-4</v>
      </c>
      <c r="AU290" s="13">
        <f t="shared" si="482"/>
        <v>9.0758572388884134E-5</v>
      </c>
      <c r="AV290" s="13">
        <f t="shared" si="483"/>
        <v>2.5050626515059724E-5</v>
      </c>
      <c r="AW290" s="13">
        <f t="shared" si="484"/>
        <v>1.3554225950687719E-7</v>
      </c>
      <c r="AX290" s="13">
        <f t="shared" si="485"/>
        <v>3.7508227514732387E-4</v>
      </c>
      <c r="AY290" s="13">
        <f t="shared" si="486"/>
        <v>2.9969073784271078E-4</v>
      </c>
      <c r="AZ290" s="13">
        <f t="shared" si="487"/>
        <v>1.1972644976816259E-4</v>
      </c>
      <c r="BA290" s="13">
        <f t="shared" si="488"/>
        <v>3.1887144454920534E-5</v>
      </c>
      <c r="BB290" s="13">
        <f t="shared" si="489"/>
        <v>6.3694571048703568E-6</v>
      </c>
      <c r="BC290" s="13">
        <f t="shared" si="490"/>
        <v>1.0178392453582803E-6</v>
      </c>
      <c r="BD290" s="13">
        <f t="shared" si="491"/>
        <v>5.3884226489320558E-5</v>
      </c>
      <c r="BE290" s="13">
        <f t="shared" si="492"/>
        <v>5.9491179612348327E-5</v>
      </c>
      <c r="BF290" s="13">
        <f t="shared" si="493"/>
        <v>3.2840783678783377E-5</v>
      </c>
      <c r="BG290" s="13">
        <f t="shared" si="494"/>
        <v>1.2086016556453029E-5</v>
      </c>
      <c r="BH290" s="13">
        <f t="shared" si="495"/>
        <v>3.3359084309221084E-6</v>
      </c>
      <c r="BI290" s="13">
        <f t="shared" si="496"/>
        <v>7.3660564719683523E-7</v>
      </c>
      <c r="BJ290" s="14">
        <f t="shared" si="497"/>
        <v>0.4246621672916458</v>
      </c>
      <c r="BK290" s="14">
        <f t="shared" si="498"/>
        <v>0.31296432093204007</v>
      </c>
      <c r="BL290" s="14">
        <f t="shared" si="499"/>
        <v>0.24982371253678926</v>
      </c>
      <c r="BM290" s="14">
        <f t="shared" si="500"/>
        <v>0.2969318636397788</v>
      </c>
      <c r="BN290" s="14">
        <f t="shared" si="501"/>
        <v>0.70289537533706992</v>
      </c>
    </row>
    <row r="291" spans="1:66" x14ac:dyDescent="0.25">
      <c r="A291" t="s">
        <v>32</v>
      </c>
      <c r="B291" t="s">
        <v>36</v>
      </c>
      <c r="C291" t="s">
        <v>35</v>
      </c>
      <c r="D291" s="11">
        <v>44352</v>
      </c>
      <c r="E291" s="10">
        <f>VLOOKUP(A291,home!$A$2:$E$405,3,FALSE)</f>
        <v>1.23703703703704</v>
      </c>
      <c r="F291" s="10">
        <f>VLOOKUP(B291,home!$B$2:$E$405,3,FALSE)</f>
        <v>1.4</v>
      </c>
      <c r="G291" s="10">
        <f>VLOOKUP(C291,away!$B$2:$E$405,4,FALSE)</f>
        <v>0.7</v>
      </c>
      <c r="H291" s="10">
        <f>VLOOKUP(A291,away!$A$2:$E$405,3,FALSE)</f>
        <v>1.13333333333333</v>
      </c>
      <c r="I291" s="10">
        <f>VLOOKUP(C291,away!$B$2:$E$405,3,FALSE)</f>
        <v>1.62</v>
      </c>
      <c r="J291" s="10">
        <f>VLOOKUP(B291,home!$B$2:$E$405,4,FALSE)</f>
        <v>0.65</v>
      </c>
      <c r="K291" s="12">
        <f t="shared" si="502"/>
        <v>1.2122962962962991</v>
      </c>
      <c r="L291" s="12">
        <f t="shared" si="503"/>
        <v>1.1933999999999967</v>
      </c>
      <c r="M291" s="13">
        <f t="shared" si="448"/>
        <v>9.0202665956073957E-2</v>
      </c>
      <c r="N291" s="13">
        <f t="shared" si="449"/>
        <v>0.10935235785460072</v>
      </c>
      <c r="O291" s="13">
        <f t="shared" si="450"/>
        <v>0.10764786155197834</v>
      </c>
      <c r="P291" s="13">
        <f t="shared" si="451"/>
        <v>0.13050110386368011</v>
      </c>
      <c r="Q291" s="13">
        <f t="shared" si="452"/>
        <v>6.6283729209200004E-2</v>
      </c>
      <c r="R291" s="13">
        <f t="shared" si="453"/>
        <v>6.4233478988065321E-2</v>
      </c>
      <c r="S291" s="13">
        <f t="shared" si="454"/>
        <v>4.7200761554909057E-2</v>
      </c>
      <c r="T291" s="13">
        <f t="shared" si="455"/>
        <v>7.9103002438259046E-2</v>
      </c>
      <c r="U291" s="13">
        <f t="shared" si="456"/>
        <v>7.7870008675457736E-2</v>
      </c>
      <c r="V291" s="13">
        <f t="shared" si="457"/>
        <v>7.5875454958794948E-3</v>
      </c>
      <c r="W291" s="13">
        <f t="shared" si="458"/>
        <v>2.6785173141673321E-2</v>
      </c>
      <c r="X291" s="13">
        <f t="shared" si="459"/>
        <v>3.196542562727285E-2</v>
      </c>
      <c r="Y291" s="13">
        <f t="shared" si="460"/>
        <v>1.9073769471793664E-2</v>
      </c>
      <c r="Z291" s="13">
        <f t="shared" si="461"/>
        <v>2.5552077941452301E-2</v>
      </c>
      <c r="AA291" s="13">
        <f t="shared" si="462"/>
        <v>3.0976689451096988E-2</v>
      </c>
      <c r="AB291" s="13">
        <f t="shared" si="463"/>
        <v>1.8776462946542765E-2</v>
      </c>
      <c r="AC291" s="13">
        <f t="shared" si="464"/>
        <v>6.8608217696024016E-4</v>
      </c>
      <c r="AD291" s="13">
        <f t="shared" si="465"/>
        <v>8.1178915488264222E-3</v>
      </c>
      <c r="AE291" s="13">
        <f t="shared" si="466"/>
        <v>9.6878917743694233E-3</v>
      </c>
      <c r="AF291" s="13">
        <f t="shared" si="467"/>
        <v>5.7807650217662218E-3</v>
      </c>
      <c r="AG291" s="13">
        <f t="shared" si="468"/>
        <v>2.2995883256585956E-3</v>
      </c>
      <c r="AH291" s="13">
        <f t="shared" si="469"/>
        <v>7.6234624538322731E-3</v>
      </c>
      <c r="AI291" s="13">
        <f t="shared" si="470"/>
        <v>9.2418952977347622E-3</v>
      </c>
      <c r="AJ291" s="13">
        <f t="shared" si="471"/>
        <v>5.6019577201010182E-3</v>
      </c>
      <c r="AK291" s="13">
        <f t="shared" si="472"/>
        <v>2.2637441986956409E-3</v>
      </c>
      <c r="AL291" s="13">
        <f t="shared" si="473"/>
        <v>3.9703696331152179E-5</v>
      </c>
      <c r="AM291" s="13">
        <f t="shared" si="474"/>
        <v>1.9682579716754586E-3</v>
      </c>
      <c r="AN291" s="13">
        <f t="shared" si="475"/>
        <v>2.3489190633974853E-3</v>
      </c>
      <c r="AO291" s="13">
        <f t="shared" si="476"/>
        <v>1.4016000051292762E-3</v>
      </c>
      <c r="AP291" s="13">
        <f t="shared" si="477"/>
        <v>5.5755648204042425E-4</v>
      </c>
      <c r="AQ291" s="13">
        <f t="shared" si="478"/>
        <v>1.6634697641676013E-4</v>
      </c>
      <c r="AR291" s="13">
        <f t="shared" si="479"/>
        <v>1.8195680184806813E-3</v>
      </c>
      <c r="AS291" s="13">
        <f t="shared" si="480"/>
        <v>2.2058555696633257E-3</v>
      </c>
      <c r="AT291" s="13">
        <f t="shared" si="481"/>
        <v>1.3370752686337067E-3</v>
      </c>
      <c r="AU291" s="13">
        <f t="shared" si="482"/>
        <v>5.4031046534467394E-4</v>
      </c>
      <c r="AV291" s="13">
        <f t="shared" si="483"/>
        <v>1.6375409399686959E-4</v>
      </c>
      <c r="AW291" s="13">
        <f t="shared" si="484"/>
        <v>1.5955971489821744E-6</v>
      </c>
      <c r="AX291" s="13">
        <f t="shared" si="485"/>
        <v>3.9768530820297079E-4</v>
      </c>
      <c r="AY291" s="13">
        <f t="shared" si="486"/>
        <v>4.7459764680942389E-4</v>
      </c>
      <c r="AZ291" s="13">
        <f t="shared" si="487"/>
        <v>2.8319241585118257E-4</v>
      </c>
      <c r="BA291" s="13">
        <f t="shared" si="488"/>
        <v>1.1265394302560007E-4</v>
      </c>
      <c r="BB291" s="13">
        <f t="shared" si="489"/>
        <v>3.3610303901687688E-5</v>
      </c>
      <c r="BC291" s="13">
        <f t="shared" si="490"/>
        <v>8.0221073352547916E-6</v>
      </c>
      <c r="BD291" s="13">
        <f t="shared" si="491"/>
        <v>3.6191207887580664E-4</v>
      </c>
      <c r="BE291" s="13">
        <f t="shared" si="492"/>
        <v>4.3874467280603449E-4</v>
      </c>
      <c r="BF291" s="13">
        <f t="shared" si="493"/>
        <v>2.6594427093124364E-4</v>
      </c>
      <c r="BG291" s="13">
        <f t="shared" si="494"/>
        <v>1.0746775155705539E-4</v>
      </c>
      <c r="BH291" s="13">
        <f t="shared" si="495"/>
        <v>3.2570689295977286E-5</v>
      </c>
      <c r="BI291" s="13">
        <f t="shared" si="496"/>
        <v>7.8970652002661497E-6</v>
      </c>
      <c r="BJ291" s="14">
        <f t="shared" si="497"/>
        <v>0.36620203663720574</v>
      </c>
      <c r="BK291" s="14">
        <f t="shared" si="498"/>
        <v>0.27669246039064344</v>
      </c>
      <c r="BL291" s="14">
        <f t="shared" si="499"/>
        <v>0.33151666122829054</v>
      </c>
      <c r="BM291" s="14">
        <f t="shared" si="500"/>
        <v>0.43126903672433309</v>
      </c>
      <c r="BN291" s="14">
        <f t="shared" si="501"/>
        <v>0.56822119742359845</v>
      </c>
    </row>
    <row r="292" spans="1:66" x14ac:dyDescent="0.25">
      <c r="A292" t="s">
        <v>32</v>
      </c>
      <c r="B292" t="s">
        <v>309</v>
      </c>
      <c r="C292" t="s">
        <v>308</v>
      </c>
      <c r="D292" s="11">
        <v>44352</v>
      </c>
      <c r="E292" s="10">
        <f>VLOOKUP(A292,home!$A$2:$E$405,3,FALSE)</f>
        <v>1.23703703703704</v>
      </c>
      <c r="F292" s="10">
        <f>VLOOKUP(B292,home!$B$2:$E$405,3,FALSE)</f>
        <v>1.02</v>
      </c>
      <c r="G292" s="10">
        <f>VLOOKUP(C292,away!$B$2:$E$405,4,FALSE)</f>
        <v>1.29</v>
      </c>
      <c r="H292" s="10">
        <f>VLOOKUP(A292,away!$A$2:$E$405,3,FALSE)</f>
        <v>1.13333333333333</v>
      </c>
      <c r="I292" s="10">
        <f>VLOOKUP(C292,away!$B$2:$E$405,3,FALSE)</f>
        <v>0.49</v>
      </c>
      <c r="J292" s="10">
        <f>VLOOKUP(B292,home!$B$2:$E$405,4,FALSE)</f>
        <v>1.24</v>
      </c>
      <c r="K292" s="12">
        <f t="shared" si="502"/>
        <v>1.6276933333333372</v>
      </c>
      <c r="L292" s="12">
        <f t="shared" si="503"/>
        <v>0.6886133333333313</v>
      </c>
      <c r="M292" s="13">
        <f t="shared" si="448"/>
        <v>9.8637213800583656E-2</v>
      </c>
      <c r="N292" s="13">
        <f t="shared" si="449"/>
        <v>0.16055113532178505</v>
      </c>
      <c r="O292" s="13">
        <f t="shared" si="450"/>
        <v>6.792290058593238E-2</v>
      </c>
      <c r="P292" s="13">
        <f t="shared" si="451"/>
        <v>0.11055765246438515</v>
      </c>
      <c r="Q292" s="13">
        <f t="shared" si="452"/>
        <v>0.13066400631118402</v>
      </c>
      <c r="R292" s="13">
        <f t="shared" si="453"/>
        <v>2.3386307491073687E-2</v>
      </c>
      <c r="S292" s="13">
        <f t="shared" si="454"/>
        <v>3.0979673004417941E-2</v>
      </c>
      <c r="T292" s="13">
        <f t="shared" si="455"/>
        <v>8.9976976932631875E-2</v>
      </c>
      <c r="U292" s="13">
        <f t="shared" si="456"/>
        <v>3.8065736794504118E-2</v>
      </c>
      <c r="V292" s="13">
        <f t="shared" si="457"/>
        <v>3.8581786387969479E-3</v>
      </c>
      <c r="W292" s="13">
        <f t="shared" si="458"/>
        <v>7.0893643993113126E-2</v>
      </c>
      <c r="X292" s="13">
        <f t="shared" si="459"/>
        <v>4.8818308502244126E-2</v>
      </c>
      <c r="Y292" s="13">
        <f t="shared" si="460"/>
        <v>1.6808469072712617E-2</v>
      </c>
      <c r="Z292" s="13">
        <f t="shared" si="461"/>
        <v>5.3680410519288367E-3</v>
      </c>
      <c r="AA292" s="13">
        <f t="shared" si="462"/>
        <v>8.737524633284241E-3</v>
      </c>
      <c r="AB292" s="13">
        <f t="shared" si="463"/>
        <v>7.1110052977162866E-3</v>
      </c>
      <c r="AC292" s="13">
        <f t="shared" si="464"/>
        <v>2.7027779162790963E-4</v>
      </c>
      <c r="AD292" s="13">
        <f t="shared" si="465"/>
        <v>2.8848277925824308E-2</v>
      </c>
      <c r="AE292" s="13">
        <f t="shared" si="466"/>
        <v>1.986530882342824E-2</v>
      </c>
      <c r="AF292" s="13">
        <f t="shared" si="467"/>
        <v>6.8397582632984781E-3</v>
      </c>
      <c r="AG292" s="13">
        <f t="shared" si="468"/>
        <v>1.5699829122947208E-3</v>
      </c>
      <c r="AH292" s="13">
        <f t="shared" si="469"/>
        <v>9.2412616055971932E-4</v>
      </c>
      <c r="AI292" s="13">
        <f t="shared" si="470"/>
        <v>1.5041939907019881E-3</v>
      </c>
      <c r="AJ292" s="13">
        <f t="shared" si="471"/>
        <v>1.2241832653528473E-3</v>
      </c>
      <c r="AK292" s="13">
        <f t="shared" si="472"/>
        <v>6.6419831326435517E-4</v>
      </c>
      <c r="AL292" s="13">
        <f t="shared" si="473"/>
        <v>1.2117648909285439E-5</v>
      </c>
      <c r="AM292" s="13">
        <f t="shared" si="474"/>
        <v>9.3912299316022928E-3</v>
      </c>
      <c r="AN292" s="13">
        <f t="shared" si="475"/>
        <v>6.4669261473004076E-3</v>
      </c>
      <c r="AO292" s="13">
        <f t="shared" si="476"/>
        <v>2.2266057853565055E-3</v>
      </c>
      <c r="AP292" s="13">
        <f t="shared" si="477"/>
        <v>5.1109014395787444E-4</v>
      </c>
      <c r="AQ292" s="13">
        <f t="shared" si="478"/>
        <v>8.7985871916161008E-5</v>
      </c>
      <c r="AR292" s="13">
        <f t="shared" si="479"/>
        <v>1.2727311916871237E-4</v>
      </c>
      <c r="AS292" s="13">
        <f t="shared" si="480"/>
        <v>2.0716160758345249E-4</v>
      </c>
      <c r="AT292" s="13">
        <f t="shared" si="481"/>
        <v>1.6859778379310132E-4</v>
      </c>
      <c r="AU292" s="13">
        <f t="shared" si="482"/>
        <v>9.1475162898268795E-5</v>
      </c>
      <c r="AV292" s="13">
        <f t="shared" si="483"/>
        <v>3.7223378203773298E-5</v>
      </c>
      <c r="AW292" s="13">
        <f t="shared" si="484"/>
        <v>3.7728008110010577E-7</v>
      </c>
      <c r="AX292" s="13">
        <f t="shared" si="485"/>
        <v>2.5476737252449269E-3</v>
      </c>
      <c r="AY292" s="13">
        <f t="shared" si="486"/>
        <v>1.754362096186655E-3</v>
      </c>
      <c r="AZ292" s="13">
        <f t="shared" si="487"/>
        <v>6.0403856546437128E-4</v>
      </c>
      <c r="BA292" s="13">
        <f t="shared" si="488"/>
        <v>1.3864967000876816E-4</v>
      </c>
      <c r="BB292" s="13">
        <f t="shared" si="489"/>
        <v>2.3869002857576058E-5</v>
      </c>
      <c r="BC292" s="13">
        <f t="shared" si="490"/>
        <v>3.287302724219653E-6</v>
      </c>
      <c r="BD292" s="13">
        <f t="shared" si="491"/>
        <v>1.4606994472416215E-5</v>
      </c>
      <c r="BE292" s="13">
        <f t="shared" si="492"/>
        <v>2.3775707522788778E-5</v>
      </c>
      <c r="BF292" s="13">
        <f t="shared" si="493"/>
        <v>1.9349780315063287E-5</v>
      </c>
      <c r="BG292" s="13">
        <f t="shared" si="494"/>
        <v>1.0498502806764386E-5</v>
      </c>
      <c r="BH292" s="13">
        <f t="shared" si="495"/>
        <v>4.2720857571379309E-6</v>
      </c>
      <c r="BI292" s="13">
        <f t="shared" si="496"/>
        <v>1.3907291012643413E-6</v>
      </c>
      <c r="BJ292" s="14">
        <f t="shared" si="497"/>
        <v>0.59859158630113629</v>
      </c>
      <c r="BK292" s="14">
        <f t="shared" si="498"/>
        <v>0.24606947544490756</v>
      </c>
      <c r="BL292" s="14">
        <f t="shared" si="499"/>
        <v>0.15024580138401242</v>
      </c>
      <c r="BM292" s="14">
        <f t="shared" si="500"/>
        <v>0.40680170339093558</v>
      </c>
      <c r="BN292" s="14">
        <f t="shared" si="501"/>
        <v>0.59171921597494392</v>
      </c>
    </row>
    <row r="293" spans="1:66" x14ac:dyDescent="0.25">
      <c r="A293" t="s">
        <v>32</v>
      </c>
      <c r="B293" t="s">
        <v>210</v>
      </c>
      <c r="C293" t="s">
        <v>209</v>
      </c>
      <c r="D293" s="11">
        <v>44352</v>
      </c>
      <c r="E293" s="10">
        <f>VLOOKUP(A293,home!$A$2:$E$405,3,FALSE)</f>
        <v>1.23703703703704</v>
      </c>
      <c r="F293" s="10">
        <f>VLOOKUP(B293,home!$B$2:$E$405,3,FALSE)</f>
        <v>0.86</v>
      </c>
      <c r="G293" s="10">
        <f>VLOOKUP(C293,away!$B$2:$E$405,4,FALSE)</f>
        <v>0.81</v>
      </c>
      <c r="H293" s="10">
        <f>VLOOKUP(A293,away!$A$2:$E$405,3,FALSE)</f>
        <v>1.13333333333333</v>
      </c>
      <c r="I293" s="10">
        <f>VLOOKUP(C293,away!$B$2:$E$405,3,FALSE)</f>
        <v>0.75</v>
      </c>
      <c r="J293" s="10">
        <f>VLOOKUP(B293,home!$B$2:$E$405,4,FALSE)</f>
        <v>1.06</v>
      </c>
      <c r="K293" s="12">
        <f t="shared" si="502"/>
        <v>0.86172000000000215</v>
      </c>
      <c r="L293" s="12">
        <f t="shared" si="503"/>
        <v>0.90099999999999736</v>
      </c>
      <c r="M293" s="13">
        <f t="shared" si="448"/>
        <v>0.17157753764517594</v>
      </c>
      <c r="N293" s="13">
        <f t="shared" si="449"/>
        <v>0.14785179573960139</v>
      </c>
      <c r="O293" s="13">
        <f t="shared" si="450"/>
        <v>0.15459136141830307</v>
      </c>
      <c r="P293" s="13">
        <f t="shared" si="451"/>
        <v>0.13321446796138048</v>
      </c>
      <c r="Q293" s="13">
        <f t="shared" si="452"/>
        <v>6.3703424712364801E-2</v>
      </c>
      <c r="R293" s="13">
        <f t="shared" si="453"/>
        <v>6.9643408318945318E-2</v>
      </c>
      <c r="S293" s="13">
        <f t="shared" si="454"/>
        <v>2.5857251942461076E-2</v>
      </c>
      <c r="T293" s="13">
        <f t="shared" si="455"/>
        <v>5.7396785665840527E-2</v>
      </c>
      <c r="U293" s="13">
        <f t="shared" si="456"/>
        <v>6.0013117816601715E-2</v>
      </c>
      <c r="V293" s="13">
        <f t="shared" si="457"/>
        <v>2.2306468600684064E-3</v>
      </c>
      <c r="W293" s="13">
        <f t="shared" si="458"/>
        <v>1.8298171714379714E-2</v>
      </c>
      <c r="X293" s="13">
        <f t="shared" si="459"/>
        <v>1.6486652714656075E-2</v>
      </c>
      <c r="Y293" s="13">
        <f t="shared" si="460"/>
        <v>7.4272370479525392E-3</v>
      </c>
      <c r="Z293" s="13">
        <f t="shared" si="461"/>
        <v>2.0916236965123187E-2</v>
      </c>
      <c r="AA293" s="13">
        <f t="shared" si="462"/>
        <v>1.8023939717585997E-2</v>
      </c>
      <c r="AB293" s="13">
        <f t="shared" si="463"/>
        <v>7.7657946667191221E-3</v>
      </c>
      <c r="AC293" s="13">
        <f t="shared" si="464"/>
        <v>1.0824349400278684E-4</v>
      </c>
      <c r="AD293" s="13">
        <f t="shared" si="465"/>
        <v>3.9419751324288313E-3</v>
      </c>
      <c r="AE293" s="13">
        <f t="shared" si="466"/>
        <v>3.5517195943183667E-3</v>
      </c>
      <c r="AF293" s="13">
        <f t="shared" si="467"/>
        <v>1.6000496772404192E-3</v>
      </c>
      <c r="AG293" s="13">
        <f t="shared" si="468"/>
        <v>4.8054825306453793E-4</v>
      </c>
      <c r="AH293" s="13">
        <f t="shared" si="469"/>
        <v>4.7113823763939838E-3</v>
      </c>
      <c r="AI293" s="13">
        <f t="shared" si="470"/>
        <v>4.0598924213862339E-3</v>
      </c>
      <c r="AJ293" s="13">
        <f t="shared" si="471"/>
        <v>1.7492452486784769E-3</v>
      </c>
      <c r="AK293" s="13">
        <f t="shared" si="472"/>
        <v>5.0245320523040703E-4</v>
      </c>
      <c r="AL293" s="13">
        <f t="shared" si="473"/>
        <v>3.361652034821017E-6</v>
      </c>
      <c r="AM293" s="13">
        <f t="shared" si="474"/>
        <v>6.7937576222331633E-4</v>
      </c>
      <c r="AN293" s="13">
        <f t="shared" si="475"/>
        <v>6.1211756176320629E-4</v>
      </c>
      <c r="AO293" s="13">
        <f t="shared" si="476"/>
        <v>2.7575896157432355E-4</v>
      </c>
      <c r="AP293" s="13">
        <f t="shared" si="477"/>
        <v>8.281960812615495E-5</v>
      </c>
      <c r="AQ293" s="13">
        <f t="shared" si="478"/>
        <v>1.8655116730416345E-5</v>
      </c>
      <c r="AR293" s="13">
        <f t="shared" si="479"/>
        <v>8.4899110422619365E-4</v>
      </c>
      <c r="AS293" s="13">
        <f t="shared" si="480"/>
        <v>7.3159261433379747E-4</v>
      </c>
      <c r="AT293" s="13">
        <f t="shared" si="481"/>
        <v>3.1521399381186072E-4</v>
      </c>
      <c r="AU293" s="13">
        <f t="shared" si="482"/>
        <v>9.0542067582519118E-5</v>
      </c>
      <c r="AV293" s="13">
        <f t="shared" si="483"/>
        <v>1.9505477619302141E-5</v>
      </c>
      <c r="AW293" s="13">
        <f t="shared" si="484"/>
        <v>7.2500536530355909E-8</v>
      </c>
      <c r="AX293" s="13">
        <f t="shared" si="485"/>
        <v>9.7571946970512901E-5</v>
      </c>
      <c r="AY293" s="13">
        <f t="shared" si="486"/>
        <v>8.7912324220431869E-5</v>
      </c>
      <c r="AZ293" s="13">
        <f t="shared" si="487"/>
        <v>3.9604502061304439E-5</v>
      </c>
      <c r="BA293" s="13">
        <f t="shared" si="488"/>
        <v>1.1894552119078399E-5</v>
      </c>
      <c r="BB293" s="13">
        <f t="shared" si="489"/>
        <v>2.6792478648224013E-6</v>
      </c>
      <c r="BC293" s="13">
        <f t="shared" si="490"/>
        <v>4.8280046524099554E-7</v>
      </c>
      <c r="BD293" s="13">
        <f t="shared" si="491"/>
        <v>1.2749016415129964E-4</v>
      </c>
      <c r="BE293" s="13">
        <f t="shared" si="492"/>
        <v>1.0986082425245821E-4</v>
      </c>
      <c r="BF293" s="13">
        <f t="shared" si="493"/>
        <v>4.7334634737414258E-5</v>
      </c>
      <c r="BG293" s="13">
        <f t="shared" si="494"/>
        <v>1.3596400481974906E-5</v>
      </c>
      <c r="BH293" s="13">
        <f t="shared" si="495"/>
        <v>2.929072555831861E-6</v>
      </c>
      <c r="BI293" s="13">
        <f t="shared" si="496"/>
        <v>5.0480808056228758E-7</v>
      </c>
      <c r="BJ293" s="14">
        <f t="shared" si="497"/>
        <v>0.32264723263596606</v>
      </c>
      <c r="BK293" s="14">
        <f t="shared" si="498"/>
        <v>0.33307942187934392</v>
      </c>
      <c r="BL293" s="14">
        <f t="shared" si="499"/>
        <v>0.32336815635167754</v>
      </c>
      <c r="BM293" s="14">
        <f t="shared" si="500"/>
        <v>0.25934121221265588</v>
      </c>
      <c r="BN293" s="14">
        <f t="shared" si="501"/>
        <v>0.740581995795771</v>
      </c>
    </row>
    <row r="294" spans="1:66" x14ac:dyDescent="0.25">
      <c r="A294" t="s">
        <v>32</v>
      </c>
      <c r="B294" t="s">
        <v>212</v>
      </c>
      <c r="C294" t="s">
        <v>211</v>
      </c>
      <c r="D294" s="11">
        <v>44382</v>
      </c>
      <c r="E294" s="10">
        <f>VLOOKUP(A294,home!$A$2:$E$405,3,FALSE)</f>
        <v>1.23703703703704</v>
      </c>
      <c r="F294" s="10">
        <f>VLOOKUP(B294,home!$B$2:$E$405,3,FALSE)</f>
        <v>0.81</v>
      </c>
      <c r="G294" s="10">
        <f>VLOOKUP(C294,away!$B$2:$E$405,4,FALSE)</f>
        <v>1.83</v>
      </c>
      <c r="H294" s="10">
        <f>VLOOKUP(A294,away!$A$2:$E$405,3,FALSE)</f>
        <v>1.13333333333333</v>
      </c>
      <c r="I294" s="10">
        <f>VLOOKUP(C294,away!$B$2:$E$405,3,FALSE)</f>
        <v>0.92</v>
      </c>
      <c r="J294" s="10">
        <f>VLOOKUP(B294,home!$B$2:$E$405,4,FALSE)</f>
        <v>1.24</v>
      </c>
      <c r="K294" s="12">
        <f t="shared" si="502"/>
        <v>1.8336600000000045</v>
      </c>
      <c r="L294" s="12">
        <f t="shared" si="503"/>
        <v>1.2929066666666627</v>
      </c>
      <c r="M294" s="13">
        <f t="shared" si="448"/>
        <v>4.3868152986297981E-2</v>
      </c>
      <c r="N294" s="13">
        <f t="shared" si="449"/>
        <v>8.0439277404855361E-2</v>
      </c>
      <c r="O294" s="13">
        <f t="shared" si="450"/>
        <v>5.6717427450337726E-2</v>
      </c>
      <c r="P294" s="13">
        <f t="shared" si="451"/>
        <v>0.10400047801858653</v>
      </c>
      <c r="Q294" s="13">
        <f t="shared" si="452"/>
        <v>7.3749142703093726E-2</v>
      </c>
      <c r="R294" s="13">
        <f t="shared" si="453"/>
        <v>3.666517003336222E-2</v>
      </c>
      <c r="S294" s="13">
        <f t="shared" si="454"/>
        <v>6.1639815514188984E-2</v>
      </c>
      <c r="T294" s="13">
        <f t="shared" si="455"/>
        <v>9.5350758261780938E-2</v>
      </c>
      <c r="U294" s="13">
        <f t="shared" si="456"/>
        <v>6.723145568337513E-2</v>
      </c>
      <c r="V294" s="13">
        <f t="shared" si="457"/>
        <v>1.6236963218334559E-2</v>
      </c>
      <c r="W294" s="13">
        <f t="shared" si="458"/>
        <v>4.5076951002985081E-2</v>
      </c>
      <c r="X294" s="13">
        <f t="shared" si="459"/>
        <v>5.8280290464765919E-2</v>
      </c>
      <c r="Y294" s="13">
        <f t="shared" si="460"/>
        <v>3.76754880385827E-2</v>
      </c>
      <c r="Z294" s="13">
        <f t="shared" si="461"/>
        <v>1.5801547590200249E-2</v>
      </c>
      <c r="AA294" s="13">
        <f t="shared" si="462"/>
        <v>2.8974665754246658E-2</v>
      </c>
      <c r="AB294" s="13">
        <f t="shared" si="463"/>
        <v>2.6564842803466035E-2</v>
      </c>
      <c r="AC294" s="13">
        <f t="shared" si="464"/>
        <v>2.405862541107617E-3</v>
      </c>
      <c r="AD294" s="13">
        <f t="shared" si="465"/>
        <v>2.0663950494033446E-2</v>
      </c>
      <c r="AE294" s="13">
        <f t="shared" si="466"/>
        <v>2.6716559353405719E-2</v>
      </c>
      <c r="AF294" s="13">
        <f t="shared" si="467"/>
        <v>1.7271008849206924E-2</v>
      </c>
      <c r="AG294" s="13">
        <f t="shared" si="468"/>
        <v>7.4432674937328505E-3</v>
      </c>
      <c r="AH294" s="13">
        <f t="shared" si="469"/>
        <v>5.1074815557551117E-3</v>
      </c>
      <c r="AI294" s="13">
        <f t="shared" si="470"/>
        <v>9.365384629525941E-3</v>
      </c>
      <c r="AJ294" s="13">
        <f t="shared" si="471"/>
        <v>8.5864655898882907E-3</v>
      </c>
      <c r="AK294" s="13">
        <f t="shared" si="472"/>
        <v>5.2482194978515371E-3</v>
      </c>
      <c r="AL294" s="13">
        <f t="shared" si="473"/>
        <v>2.2814806395004159E-4</v>
      </c>
      <c r="AM294" s="13">
        <f t="shared" si="474"/>
        <v>7.5781318925778919E-3</v>
      </c>
      <c r="AN294" s="13">
        <f t="shared" si="475"/>
        <v>9.7978172447932086E-3</v>
      </c>
      <c r="AO294" s="13">
        <f t="shared" si="476"/>
        <v>6.3338316172873678E-3</v>
      </c>
      <c r="AP294" s="13">
        <f t="shared" si="477"/>
        <v>2.7296843745116422E-3</v>
      </c>
      <c r="AQ294" s="13">
        <f t="shared" si="478"/>
        <v>8.8230678142548066E-4</v>
      </c>
      <c r="AR294" s="13">
        <f t="shared" si="479"/>
        <v>1.3206993906625581E-3</v>
      </c>
      <c r="AS294" s="13">
        <f t="shared" si="480"/>
        <v>2.4217136446823121E-3</v>
      </c>
      <c r="AT294" s="13">
        <f t="shared" si="481"/>
        <v>2.2202997208540902E-3</v>
      </c>
      <c r="AU294" s="13">
        <f t="shared" si="482"/>
        <v>1.3570915953804411E-3</v>
      </c>
      <c r="AV294" s="13">
        <f t="shared" si="483"/>
        <v>6.2211114369632606E-4</v>
      </c>
      <c r="AW294" s="13">
        <f t="shared" si="484"/>
        <v>1.5024508476336788E-5</v>
      </c>
      <c r="AX294" s="13">
        <f t="shared" si="485"/>
        <v>2.3159528876907378E-3</v>
      </c>
      <c r="AY294" s="13">
        <f t="shared" si="486"/>
        <v>2.9943109281812632E-3</v>
      </c>
      <c r="AZ294" s="13">
        <f t="shared" si="487"/>
        <v>1.9356822805591993E-3</v>
      </c>
      <c r="BA294" s="13">
        <f t="shared" si="488"/>
        <v>8.3421884169450594E-4</v>
      </c>
      <c r="BB294" s="13">
        <f t="shared" si="489"/>
        <v>2.6964177547144209E-4</v>
      </c>
      <c r="BC294" s="13">
        <f t="shared" si="490"/>
        <v>6.9724329823772459E-5</v>
      </c>
      <c r="BD294" s="13">
        <f t="shared" si="491"/>
        <v>2.845901744750371E-4</v>
      </c>
      <c r="BE294" s="13">
        <f t="shared" si="492"/>
        <v>5.2184161932789777E-4</v>
      </c>
      <c r="BF294" s="13">
        <f t="shared" si="493"/>
        <v>4.7844005184839776E-4</v>
      </c>
      <c r="BG294" s="13">
        <f t="shared" si="494"/>
        <v>2.9243212849077853E-4</v>
      </c>
      <c r="BH294" s="13">
        <f t="shared" si="495"/>
        <v>1.340552741821005E-4</v>
      </c>
      <c r="BI294" s="13">
        <f t="shared" si="496"/>
        <v>4.9162358811350201E-5</v>
      </c>
      <c r="BJ294" s="14">
        <f t="shared" si="497"/>
        <v>0.49840799702045913</v>
      </c>
      <c r="BK294" s="14">
        <f t="shared" si="498"/>
        <v>0.23137373127064698</v>
      </c>
      <c r="BL294" s="14">
        <f t="shared" si="499"/>
        <v>0.2541635501002199</v>
      </c>
      <c r="BM294" s="14">
        <f t="shared" si="500"/>
        <v>0.60132789096528805</v>
      </c>
      <c r="BN294" s="14">
        <f t="shared" si="501"/>
        <v>0.39543964859653358</v>
      </c>
    </row>
    <row r="295" spans="1:66" x14ac:dyDescent="0.25">
      <c r="A295" t="s">
        <v>32</v>
      </c>
      <c r="B295" t="s">
        <v>311</v>
      </c>
      <c r="C295" t="s">
        <v>310</v>
      </c>
      <c r="D295" s="11">
        <v>44382</v>
      </c>
      <c r="E295" s="10">
        <f>VLOOKUP(A295,home!$A$2:$E$405,3,FALSE)</f>
        <v>1.23703703703704</v>
      </c>
      <c r="F295" s="10">
        <f>VLOOKUP(B295,home!$B$2:$E$405,3,FALSE)</f>
        <v>0.81</v>
      </c>
      <c r="G295" s="10">
        <f>VLOOKUP(C295,away!$B$2:$E$405,4,FALSE)</f>
        <v>1.02</v>
      </c>
      <c r="H295" s="10">
        <f>VLOOKUP(A295,away!$A$2:$E$405,3,FALSE)</f>
        <v>1.13333333333333</v>
      </c>
      <c r="I295" s="10">
        <f>VLOOKUP(C295,away!$B$2:$E$405,3,FALSE)</f>
        <v>0.86</v>
      </c>
      <c r="J295" s="10">
        <f>VLOOKUP(B295,home!$B$2:$E$405,4,FALSE)</f>
        <v>1.41</v>
      </c>
      <c r="K295" s="12">
        <f t="shared" si="502"/>
        <v>1.0220400000000025</v>
      </c>
      <c r="L295" s="12">
        <f t="shared" si="503"/>
        <v>1.3742799999999959</v>
      </c>
      <c r="M295" s="13">
        <f t="shared" si="448"/>
        <v>9.1052410381120524E-2</v>
      </c>
      <c r="N295" s="13">
        <f t="shared" si="449"/>
        <v>9.3059205505920645E-2</v>
      </c>
      <c r="O295" s="13">
        <f t="shared" si="450"/>
        <v>0.12513150653856595</v>
      </c>
      <c r="P295" s="13">
        <f t="shared" si="451"/>
        <v>0.12788940494267625</v>
      </c>
      <c r="Q295" s="13">
        <f t="shared" si="452"/>
        <v>4.7555115197635681E-2</v>
      </c>
      <c r="R295" s="13">
        <f t="shared" si="453"/>
        <v>8.5982863402909962E-2</v>
      </c>
      <c r="S295" s="13">
        <f t="shared" si="454"/>
        <v>4.4907377597504926E-2</v>
      </c>
      <c r="T295" s="13">
        <f t="shared" si="455"/>
        <v>6.535404371380657E-2</v>
      </c>
      <c r="U295" s="13">
        <f t="shared" si="456"/>
        <v>8.7877925712310304E-2</v>
      </c>
      <c r="V295" s="13">
        <f t="shared" si="457"/>
        <v>7.008390704066423E-3</v>
      </c>
      <c r="W295" s="13">
        <f t="shared" si="458"/>
        <v>1.6201076645530565E-2</v>
      </c>
      <c r="X295" s="13">
        <f t="shared" si="459"/>
        <v>2.2264815612419678E-2</v>
      </c>
      <c r="Y295" s="13">
        <f t="shared" si="460"/>
        <v>1.5299045399918014E-2</v>
      </c>
      <c r="Z295" s="13">
        <f t="shared" si="461"/>
        <v>3.9388176505783586E-2</v>
      </c>
      <c r="AA295" s="13">
        <f t="shared" si="462"/>
        <v>4.0256291915971153E-2</v>
      </c>
      <c r="AB295" s="13">
        <f t="shared" si="463"/>
        <v>2.0571770294899629E-2</v>
      </c>
      <c r="AC295" s="13">
        <f t="shared" si="464"/>
        <v>6.1523557764504508E-4</v>
      </c>
      <c r="AD295" s="13">
        <f t="shared" si="465"/>
        <v>4.1395370936995234E-3</v>
      </c>
      <c r="AE295" s="13">
        <f t="shared" si="466"/>
        <v>5.6888830371293643E-3</v>
      </c>
      <c r="AF295" s="13">
        <f t="shared" si="467"/>
        <v>3.9090590901330602E-3</v>
      </c>
      <c r="AG295" s="13">
        <f t="shared" si="468"/>
        <v>1.7907139087960156E-3</v>
      </c>
      <c r="AH295" s="13">
        <f t="shared" si="469"/>
        <v>1.3532595802092023E-2</v>
      </c>
      <c r="AI295" s="13">
        <f t="shared" si="470"/>
        <v>1.3830854213570165E-2</v>
      </c>
      <c r="AJ295" s="13">
        <f t="shared" si="471"/>
        <v>7.0678431202186431E-3</v>
      </c>
      <c r="AK295" s="13">
        <f t="shared" si="472"/>
        <v>2.4078727941960931E-3</v>
      </c>
      <c r="AL295" s="13">
        <f t="shared" si="473"/>
        <v>3.4565636031049224E-5</v>
      </c>
      <c r="AM295" s="13">
        <f t="shared" si="474"/>
        <v>8.4615449824893474E-4</v>
      </c>
      <c r="AN295" s="13">
        <f t="shared" si="475"/>
        <v>1.1628532038535427E-3</v>
      </c>
      <c r="AO295" s="13">
        <f t="shared" si="476"/>
        <v>7.9904295049592104E-4</v>
      </c>
      <c r="AP295" s="13">
        <f t="shared" si="477"/>
        <v>3.6603624866917708E-4</v>
      </c>
      <c r="AQ295" s="13">
        <f t="shared" si="478"/>
        <v>1.2575907395526875E-4</v>
      </c>
      <c r="AR295" s="13">
        <f t="shared" si="479"/>
        <v>3.7195151517797919E-3</v>
      </c>
      <c r="AS295" s="13">
        <f t="shared" si="480"/>
        <v>3.8014932657250279E-3</v>
      </c>
      <c r="AT295" s="13">
        <f t="shared" si="481"/>
        <v>1.9426390886508084E-3</v>
      </c>
      <c r="AU295" s="13">
        <f t="shared" si="482"/>
        <v>6.6181828472155904E-4</v>
      </c>
      <c r="AV295" s="13">
        <f t="shared" si="483"/>
        <v>1.6910118992920591E-4</v>
      </c>
      <c r="AW295" s="13">
        <f t="shared" si="484"/>
        <v>1.3486062602640603E-6</v>
      </c>
      <c r="AX295" s="13">
        <f t="shared" si="485"/>
        <v>1.4413395723172383E-4</v>
      </c>
      <c r="AY295" s="13">
        <f t="shared" si="486"/>
        <v>1.9808041474441286E-4</v>
      </c>
      <c r="AZ295" s="13">
        <f t="shared" si="487"/>
        <v>1.3610897618747546E-4</v>
      </c>
      <c r="BA295" s="13">
        <f t="shared" si="488"/>
        <v>6.235061459830775E-5</v>
      </c>
      <c r="BB295" s="13">
        <f t="shared" si="489"/>
        <v>2.1421800657540522E-5</v>
      </c>
      <c r="BC295" s="13">
        <f t="shared" si="490"/>
        <v>5.8879104415289374E-6</v>
      </c>
      <c r="BD295" s="13">
        <f t="shared" si="491"/>
        <v>8.5194254713131926E-4</v>
      </c>
      <c r="BE295" s="13">
        <f t="shared" si="492"/>
        <v>8.7071936087009568E-4</v>
      </c>
      <c r="BF295" s="13">
        <f t="shared" si="493"/>
        <v>4.4495500779183735E-4</v>
      </c>
      <c r="BG295" s="13">
        <f t="shared" si="494"/>
        <v>1.5158727205452353E-4</v>
      </c>
      <c r="BH295" s="13">
        <f t="shared" si="495"/>
        <v>3.8732063882651394E-5</v>
      </c>
      <c r="BI295" s="13">
        <f t="shared" si="496"/>
        <v>7.9171437141250296E-6</v>
      </c>
      <c r="BJ295" s="14">
        <f t="shared" si="497"/>
        <v>0.27912932485407305</v>
      </c>
      <c r="BK295" s="14">
        <f t="shared" si="498"/>
        <v>0.27170546525378864</v>
      </c>
      <c r="BL295" s="14">
        <f t="shared" si="499"/>
        <v>0.40931994417098488</v>
      </c>
      <c r="BM295" s="14">
        <f t="shared" si="500"/>
        <v>0.42867567300731696</v>
      </c>
      <c r="BN295" s="14">
        <f t="shared" si="501"/>
        <v>0.57067050596882907</v>
      </c>
    </row>
    <row r="296" spans="1:66" s="10" customFormat="1" x14ac:dyDescent="0.25">
      <c r="D296" s="20"/>
      <c r="K296" s="12"/>
      <c r="L296" s="12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4"/>
      <c r="BK296" s="14"/>
      <c r="BL296" s="14"/>
      <c r="BM296" s="14"/>
      <c r="BN296" s="14"/>
    </row>
    <row r="297" spans="1:66" x14ac:dyDescent="0.25">
      <c r="D297"/>
      <c r="K297" s="3"/>
      <c r="L297" s="3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8"/>
      <c r="BK297" s="8"/>
      <c r="BL297" s="8"/>
      <c r="BM297" s="8"/>
      <c r="BN297" s="8"/>
    </row>
    <row r="298" spans="1:66" x14ac:dyDescent="0.25">
      <c r="D298"/>
      <c r="K298" s="3"/>
      <c r="L298" s="3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8"/>
      <c r="BK298" s="8"/>
      <c r="BL298" s="8"/>
      <c r="BM298" s="8"/>
      <c r="BN298" s="8"/>
    </row>
    <row r="299" spans="1:66" x14ac:dyDescent="0.25">
      <c r="D299"/>
      <c r="K299" s="3"/>
      <c r="L299" s="3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8"/>
      <c r="BK299" s="8"/>
      <c r="BL299" s="8"/>
      <c r="BM299" s="8"/>
      <c r="BN299" s="8"/>
    </row>
    <row r="300" spans="1:66" x14ac:dyDescent="0.25">
      <c r="D300"/>
      <c r="K300" s="3"/>
      <c r="L300" s="3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8"/>
      <c r="BK300" s="8"/>
      <c r="BL300" s="8"/>
      <c r="BM300" s="8"/>
      <c r="BN300" s="8"/>
    </row>
    <row r="301" spans="1:66" x14ac:dyDescent="0.25">
      <c r="D301"/>
      <c r="K301" s="3"/>
      <c r="L301" s="3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8"/>
      <c r="BK301" s="8"/>
      <c r="BL301" s="8"/>
      <c r="BM301" s="8"/>
      <c r="BN301" s="8"/>
    </row>
    <row r="302" spans="1:66" x14ac:dyDescent="0.25">
      <c r="D302"/>
      <c r="K302" s="3"/>
      <c r="L302" s="3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8"/>
      <c r="BK302" s="8"/>
      <c r="BL302" s="8"/>
      <c r="BM302" s="8"/>
      <c r="BN302" s="8"/>
    </row>
    <row r="303" spans="1:66" x14ac:dyDescent="0.25">
      <c r="D303"/>
      <c r="K303" s="3"/>
      <c r="L303" s="3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8"/>
      <c r="BK303" s="8"/>
      <c r="BL303" s="8"/>
      <c r="BM303" s="8"/>
      <c r="BN303" s="8"/>
    </row>
    <row r="304" spans="1:66" x14ac:dyDescent="0.25">
      <c r="D304"/>
      <c r="K304" s="3"/>
      <c r="L304" s="3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8"/>
      <c r="BK304" s="8"/>
      <c r="BL304" s="8"/>
      <c r="BM304" s="8"/>
      <c r="BN304" s="8"/>
    </row>
    <row r="305" spans="1:66" x14ac:dyDescent="0.25">
      <c r="D305"/>
      <c r="K305" s="3"/>
      <c r="L305" s="3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8"/>
      <c r="BK305" s="8"/>
      <c r="BL305" s="8"/>
      <c r="BM305" s="8"/>
      <c r="BN305" s="8"/>
    </row>
    <row r="306" spans="1:66" x14ac:dyDescent="0.25">
      <c r="D306"/>
      <c r="K306" s="3"/>
      <c r="L306" s="3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8"/>
      <c r="BK306" s="8"/>
      <c r="BL306" s="8"/>
      <c r="BM306" s="8"/>
      <c r="BN306" s="8"/>
    </row>
    <row r="307" spans="1:66" x14ac:dyDescent="0.25">
      <c r="D307"/>
      <c r="K307" s="3"/>
      <c r="L307" s="3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8"/>
      <c r="BK307" s="8"/>
      <c r="BL307" s="8"/>
      <c r="BM307" s="8"/>
      <c r="BN307" s="8"/>
    </row>
    <row r="308" spans="1:66" x14ac:dyDescent="0.25">
      <c r="D308"/>
      <c r="K308" s="3"/>
      <c r="L308" s="3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8"/>
      <c r="BK308" s="8"/>
      <c r="BL308" s="8"/>
      <c r="BM308" s="8"/>
      <c r="BN308" s="8"/>
    </row>
    <row r="309" spans="1:66" x14ac:dyDescent="0.25">
      <c r="D309"/>
      <c r="K309" s="3"/>
      <c r="L309" s="3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8"/>
      <c r="BK309" s="8"/>
      <c r="BL309" s="8"/>
      <c r="BM309" s="8"/>
      <c r="BN309" s="8"/>
    </row>
    <row r="310" spans="1:66" x14ac:dyDescent="0.25">
      <c r="D310"/>
      <c r="K310" s="3"/>
      <c r="L310" s="3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8"/>
      <c r="BK310" s="8"/>
      <c r="BL310" s="8"/>
      <c r="BM310" s="8"/>
      <c r="BN310" s="8"/>
    </row>
    <row r="311" spans="1:66" x14ac:dyDescent="0.25">
      <c r="D311"/>
      <c r="K311" s="3"/>
      <c r="L311" s="3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8"/>
      <c r="BK311" s="8"/>
      <c r="BL311" s="8"/>
      <c r="BM311" s="8"/>
      <c r="BN311" s="8"/>
    </row>
    <row r="312" spans="1:66" x14ac:dyDescent="0.25">
      <c r="D312"/>
      <c r="K312" s="3"/>
      <c r="L312" s="3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8"/>
      <c r="BK312" s="8"/>
      <c r="BL312" s="8"/>
      <c r="BM312" s="8"/>
      <c r="BN312" s="8"/>
    </row>
    <row r="313" spans="1:66" s="10" customFormat="1" x14ac:dyDescent="0.25">
      <c r="A313"/>
      <c r="B313"/>
      <c r="C313"/>
      <c r="D313"/>
      <c r="E313"/>
      <c r="F313"/>
      <c r="G313"/>
      <c r="H313"/>
      <c r="I313"/>
      <c r="J313"/>
      <c r="K313" s="3"/>
      <c r="L313" s="3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8"/>
      <c r="BK313" s="8"/>
      <c r="BL313" s="8"/>
      <c r="BM313" s="8"/>
      <c r="BN313" s="8"/>
    </row>
    <row r="314" spans="1:66" x14ac:dyDescent="0.25">
      <c r="D314"/>
      <c r="K314" s="3"/>
      <c r="L314" s="3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8"/>
      <c r="BK314" s="8"/>
      <c r="BL314" s="8"/>
      <c r="BM314" s="8"/>
      <c r="BN314" s="8"/>
    </row>
    <row r="315" spans="1:66" x14ac:dyDescent="0.25">
      <c r="D315"/>
      <c r="K315" s="3"/>
      <c r="L315" s="3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8"/>
      <c r="BK315" s="8"/>
      <c r="BL315" s="8"/>
      <c r="BM315" s="8"/>
      <c r="BN315" s="8"/>
    </row>
    <row r="316" spans="1:66" x14ac:dyDescent="0.25">
      <c r="D316"/>
      <c r="K316" s="3"/>
      <c r="L316" s="3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8"/>
      <c r="BK316" s="8"/>
      <c r="BL316" s="8"/>
      <c r="BM316" s="8"/>
      <c r="BN316" s="8"/>
    </row>
    <row r="317" spans="1:66" x14ac:dyDescent="0.25">
      <c r="D317"/>
      <c r="K317" s="3"/>
      <c r="L317" s="3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8"/>
      <c r="BK317" s="8"/>
      <c r="BL317" s="8"/>
      <c r="BM317" s="8"/>
      <c r="BN317" s="8"/>
    </row>
    <row r="318" spans="1:66" x14ac:dyDescent="0.25">
      <c r="D318"/>
      <c r="K318" s="3"/>
      <c r="L318" s="3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8"/>
      <c r="BK318" s="8"/>
      <c r="BL318" s="8"/>
      <c r="BM318" s="8"/>
      <c r="BN318" s="8"/>
    </row>
    <row r="319" spans="1:66" x14ac:dyDescent="0.25">
      <c r="D319"/>
      <c r="K319" s="3"/>
      <c r="L319" s="3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8"/>
      <c r="BK319" s="8"/>
      <c r="BL319" s="8"/>
      <c r="BM319" s="8"/>
      <c r="BN319" s="8"/>
    </row>
    <row r="320" spans="1:66" x14ac:dyDescent="0.25">
      <c r="D320"/>
      <c r="K320" s="3"/>
      <c r="L320" s="3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8"/>
      <c r="BK320" s="8"/>
      <c r="BL320" s="8"/>
      <c r="BM320" s="8"/>
      <c r="BN320" s="8"/>
    </row>
    <row r="321" spans="4:66" x14ac:dyDescent="0.25">
      <c r="D321"/>
      <c r="K321" s="3"/>
      <c r="L321" s="3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8"/>
      <c r="BK321" s="8"/>
      <c r="BL321" s="8"/>
      <c r="BM321" s="8"/>
      <c r="BN321" s="8"/>
    </row>
    <row r="322" spans="4:66" x14ac:dyDescent="0.25">
      <c r="D322"/>
      <c r="K322" s="3"/>
      <c r="L322" s="3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8"/>
      <c r="BK322" s="8"/>
      <c r="BL322" s="8"/>
      <c r="BM322" s="8"/>
      <c r="BN322" s="8"/>
    </row>
    <row r="323" spans="4:66" x14ac:dyDescent="0.25">
      <c r="D323"/>
      <c r="K323" s="3"/>
      <c r="L323" s="3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8"/>
      <c r="BK323" s="8"/>
      <c r="BL323" s="8"/>
      <c r="BM323" s="8"/>
      <c r="BN323" s="8"/>
    </row>
    <row r="324" spans="4:66" x14ac:dyDescent="0.25">
      <c r="D324"/>
      <c r="K324" s="3"/>
      <c r="L324" s="3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8"/>
      <c r="BK324" s="8"/>
      <c r="BL324" s="8"/>
      <c r="BM324" s="8"/>
      <c r="BN324" s="8"/>
    </row>
    <row r="325" spans="4:66" x14ac:dyDescent="0.25">
      <c r="D325"/>
      <c r="K325" s="3"/>
      <c r="L325" s="3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8"/>
      <c r="BK325" s="8"/>
      <c r="BL325" s="8"/>
      <c r="BM325" s="8"/>
      <c r="BN325" s="8"/>
    </row>
    <row r="326" spans="4:66" x14ac:dyDescent="0.25">
      <c r="D326"/>
      <c r="K326" s="3"/>
      <c r="L326" s="3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8"/>
      <c r="BK326" s="8"/>
      <c r="BL326" s="8"/>
      <c r="BM326" s="8"/>
      <c r="BN326" s="8"/>
    </row>
    <row r="327" spans="4:66" x14ac:dyDescent="0.25">
      <c r="D327"/>
      <c r="K327" s="3"/>
      <c r="L327" s="3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8"/>
      <c r="BK327" s="8"/>
      <c r="BL327" s="8"/>
      <c r="BM327" s="8"/>
      <c r="BN327" s="8"/>
    </row>
    <row r="328" spans="4:66" x14ac:dyDescent="0.25">
      <c r="D328"/>
      <c r="K328" s="3"/>
      <c r="L328" s="3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8"/>
      <c r="BK328" s="8"/>
      <c r="BL328" s="8"/>
      <c r="BM328" s="8"/>
      <c r="BN328" s="8"/>
    </row>
    <row r="329" spans="4:66" x14ac:dyDescent="0.25">
      <c r="D329"/>
      <c r="K329" s="3"/>
      <c r="L329" s="3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8"/>
      <c r="BK329" s="8"/>
      <c r="BL329" s="8"/>
      <c r="BM329" s="8"/>
      <c r="BN329" s="8"/>
    </row>
    <row r="330" spans="4:66" x14ac:dyDescent="0.25">
      <c r="D330"/>
      <c r="K330" s="3"/>
      <c r="L330" s="3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8"/>
      <c r="BK330" s="8"/>
      <c r="BL330" s="8"/>
      <c r="BM330" s="8"/>
      <c r="BN330" s="8"/>
    </row>
    <row r="331" spans="4:66" x14ac:dyDescent="0.25">
      <c r="D331"/>
      <c r="K331" s="3"/>
      <c r="L331" s="3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8"/>
      <c r="BK331" s="8"/>
      <c r="BL331" s="8"/>
      <c r="BM331" s="8"/>
      <c r="BN331" s="8"/>
    </row>
    <row r="332" spans="4:66" x14ac:dyDescent="0.25">
      <c r="D332"/>
      <c r="K332" s="3"/>
      <c r="L332" s="3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8"/>
      <c r="BK332" s="8"/>
      <c r="BL332" s="8"/>
      <c r="BM332" s="8"/>
      <c r="BN332" s="8"/>
    </row>
    <row r="333" spans="4:66" x14ac:dyDescent="0.25">
      <c r="D333"/>
      <c r="K333" s="3"/>
      <c r="L333" s="3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8"/>
      <c r="BK333" s="8"/>
      <c r="BL333" s="8"/>
      <c r="BM333" s="8"/>
      <c r="BN333" s="8"/>
    </row>
    <row r="334" spans="4:66" x14ac:dyDescent="0.25">
      <c r="D334"/>
      <c r="K334" s="3"/>
      <c r="L334" s="3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8"/>
      <c r="BK334" s="8"/>
      <c r="BL334" s="8"/>
      <c r="BM334" s="8"/>
      <c r="BN334" s="8"/>
    </row>
    <row r="335" spans="4:66" x14ac:dyDescent="0.25">
      <c r="D335"/>
      <c r="K335" s="3"/>
      <c r="L335" s="3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8"/>
      <c r="BK335" s="8"/>
      <c r="BL335" s="8"/>
      <c r="BM335" s="8"/>
      <c r="BN335" s="8"/>
    </row>
    <row r="336" spans="4:66" x14ac:dyDescent="0.25">
      <c r="D336"/>
      <c r="K336" s="3"/>
      <c r="L336" s="3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8"/>
      <c r="BK336" s="8"/>
      <c r="BL336" s="8"/>
      <c r="BM336" s="8"/>
      <c r="BN336" s="8"/>
    </row>
    <row r="337" spans="4:66" x14ac:dyDescent="0.25">
      <c r="D337"/>
      <c r="K337" s="3"/>
      <c r="L337" s="3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8"/>
      <c r="BK337" s="8"/>
      <c r="BL337" s="8"/>
      <c r="BM337" s="8"/>
      <c r="BN337" s="8"/>
    </row>
    <row r="338" spans="4:66" s="10" customFormat="1" x14ac:dyDescent="0.25">
      <c r="K338" s="12"/>
      <c r="L338" s="12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4"/>
      <c r="BK338" s="14"/>
      <c r="BL338" s="14"/>
      <c r="BM338" s="14"/>
      <c r="BN338" s="14"/>
    </row>
    <row r="339" spans="4:66" x14ac:dyDescent="0.25">
      <c r="D339"/>
      <c r="K339" s="3"/>
      <c r="L339" s="3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8"/>
      <c r="BK339" s="8"/>
      <c r="BL339" s="8"/>
      <c r="BM339" s="8"/>
      <c r="BN339" s="8"/>
    </row>
    <row r="340" spans="4:66" x14ac:dyDescent="0.25">
      <c r="D340"/>
      <c r="K340" s="3"/>
      <c r="L340" s="3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8"/>
      <c r="BK340" s="8"/>
      <c r="BL340" s="8"/>
      <c r="BM340" s="8"/>
      <c r="BN340" s="8"/>
    </row>
    <row r="341" spans="4:66" x14ac:dyDescent="0.25">
      <c r="D341"/>
      <c r="K341" s="3"/>
      <c r="L341" s="3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8"/>
      <c r="BK341" s="8"/>
      <c r="BL341" s="8"/>
      <c r="BM341" s="8"/>
      <c r="BN341" s="8"/>
    </row>
    <row r="342" spans="4:66" x14ac:dyDescent="0.25">
      <c r="D342"/>
      <c r="K342" s="3"/>
      <c r="L342" s="3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8"/>
      <c r="BK342" s="8"/>
      <c r="BL342" s="8"/>
      <c r="BM342" s="8"/>
      <c r="BN342" s="8"/>
    </row>
    <row r="343" spans="4:66" x14ac:dyDescent="0.25">
      <c r="D343"/>
      <c r="K343" s="3"/>
      <c r="L343" s="3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8"/>
      <c r="BK343" s="8"/>
      <c r="BL343" s="8"/>
      <c r="BM343" s="8"/>
      <c r="BN343" s="8"/>
    </row>
    <row r="344" spans="4:66" x14ac:dyDescent="0.25">
      <c r="D344"/>
      <c r="K344" s="3"/>
      <c r="L344" s="3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8"/>
      <c r="BK344" s="8"/>
      <c r="BL344" s="8"/>
      <c r="BM344" s="8"/>
      <c r="BN344" s="8"/>
    </row>
    <row r="345" spans="4:66" x14ac:dyDescent="0.25">
      <c r="D345"/>
      <c r="K345" s="3"/>
      <c r="L345" s="3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8"/>
      <c r="BK345" s="8"/>
      <c r="BL345" s="8"/>
      <c r="BM345" s="8"/>
      <c r="BN345" s="8"/>
    </row>
    <row r="346" spans="4:66" x14ac:dyDescent="0.25">
      <c r="D346"/>
      <c r="K346" s="3"/>
      <c r="L346" s="3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8"/>
      <c r="BK346" s="8"/>
      <c r="BL346" s="8"/>
      <c r="BM346" s="8"/>
      <c r="BN346" s="8"/>
    </row>
    <row r="347" spans="4:66" x14ac:dyDescent="0.25">
      <c r="D347"/>
      <c r="K347" s="3"/>
      <c r="L347" s="3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8"/>
      <c r="BK347" s="8"/>
      <c r="BL347" s="8"/>
      <c r="BM347" s="8"/>
      <c r="BN347" s="8"/>
    </row>
    <row r="348" spans="4:66" x14ac:dyDescent="0.25">
      <c r="D348"/>
      <c r="K348" s="3"/>
      <c r="L348" s="3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8"/>
      <c r="BK348" s="8"/>
      <c r="BL348" s="8"/>
      <c r="BM348" s="8"/>
      <c r="BN348" s="8"/>
    </row>
    <row r="349" spans="4:66" x14ac:dyDescent="0.25">
      <c r="D349"/>
      <c r="K349" s="3"/>
      <c r="L349" s="3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8"/>
      <c r="BK349" s="8"/>
      <c r="BL349" s="8"/>
      <c r="BM349" s="8"/>
      <c r="BN349" s="8"/>
    </row>
    <row r="350" spans="4:66" x14ac:dyDescent="0.25">
      <c r="D350"/>
      <c r="K350" s="3"/>
      <c r="L350" s="3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8"/>
      <c r="BK350" s="8"/>
      <c r="BL350" s="8"/>
      <c r="BM350" s="8"/>
      <c r="BN350" s="8"/>
    </row>
    <row r="351" spans="4:66" x14ac:dyDescent="0.25">
      <c r="D351"/>
      <c r="K351" s="3"/>
      <c r="L351" s="3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8"/>
      <c r="BK351" s="8"/>
      <c r="BL351" s="8"/>
      <c r="BM351" s="8"/>
      <c r="BN351" s="8"/>
    </row>
    <row r="352" spans="4:66" x14ac:dyDescent="0.25">
      <c r="D352"/>
      <c r="K352" s="3"/>
      <c r="L352" s="3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8"/>
      <c r="BK352" s="8"/>
      <c r="BL352" s="8"/>
      <c r="BM352" s="8"/>
      <c r="BN352" s="8"/>
    </row>
    <row r="353" spans="4:66" x14ac:dyDescent="0.25">
      <c r="D353"/>
      <c r="K353" s="3"/>
      <c r="L353" s="3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8"/>
      <c r="BK353" s="8"/>
      <c r="BL353" s="8"/>
      <c r="BM353" s="8"/>
      <c r="BN353" s="8"/>
    </row>
    <row r="354" spans="4:66" x14ac:dyDescent="0.25">
      <c r="D354"/>
      <c r="K354" s="3"/>
      <c r="L354" s="3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8"/>
      <c r="BK354" s="8"/>
      <c r="BL354" s="8"/>
      <c r="BM354" s="8"/>
      <c r="BN354" s="8"/>
    </row>
    <row r="355" spans="4:66" x14ac:dyDescent="0.25">
      <c r="D355"/>
      <c r="K355" s="3"/>
      <c r="L355" s="3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8"/>
      <c r="BK355" s="8"/>
      <c r="BL355" s="8"/>
      <c r="BM355" s="8"/>
      <c r="BN355" s="8"/>
    </row>
    <row r="356" spans="4:66" x14ac:dyDescent="0.25">
      <c r="D356"/>
      <c r="K356" s="3"/>
      <c r="L356" s="3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8"/>
      <c r="BK356" s="8"/>
      <c r="BL356" s="8"/>
      <c r="BM356" s="8"/>
      <c r="BN356" s="8"/>
    </row>
    <row r="357" spans="4:66" x14ac:dyDescent="0.25">
      <c r="D357"/>
      <c r="K357" s="3"/>
      <c r="L357" s="3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8"/>
      <c r="BK357" s="8"/>
      <c r="BL357" s="8"/>
      <c r="BM357" s="8"/>
      <c r="BN357" s="8"/>
    </row>
    <row r="358" spans="4:66" x14ac:dyDescent="0.25">
      <c r="D358"/>
      <c r="K358" s="3"/>
      <c r="L358" s="3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8"/>
      <c r="BK358" s="8"/>
      <c r="BL358" s="8"/>
      <c r="BM358" s="8"/>
      <c r="BN358" s="8"/>
    </row>
    <row r="359" spans="4:66" x14ac:dyDescent="0.25">
      <c r="D359"/>
      <c r="K359" s="3"/>
      <c r="L359" s="3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8"/>
      <c r="BK359" s="8"/>
      <c r="BL359" s="8"/>
      <c r="BM359" s="8"/>
      <c r="BN359" s="8"/>
    </row>
    <row r="360" spans="4:66" x14ac:dyDescent="0.25">
      <c r="D360"/>
      <c r="K360" s="3"/>
      <c r="L360" s="3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8"/>
      <c r="BK360" s="8"/>
      <c r="BL360" s="8"/>
      <c r="BM360" s="8"/>
      <c r="BN360" s="8"/>
    </row>
    <row r="361" spans="4:66" x14ac:dyDescent="0.25">
      <c r="D361"/>
      <c r="K361" s="3"/>
      <c r="L361" s="3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8"/>
      <c r="BK361" s="8"/>
      <c r="BL361" s="8"/>
      <c r="BM361" s="8"/>
      <c r="BN361" s="8"/>
    </row>
    <row r="362" spans="4:66" x14ac:dyDescent="0.25">
      <c r="D362"/>
      <c r="K362" s="3"/>
      <c r="L362" s="3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8"/>
      <c r="BK362" s="8"/>
      <c r="BL362" s="8"/>
      <c r="BM362" s="8"/>
      <c r="BN362" s="8"/>
    </row>
    <row r="363" spans="4:66" x14ac:dyDescent="0.25">
      <c r="D363"/>
      <c r="K363" s="3"/>
      <c r="L363" s="3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8"/>
      <c r="BK363" s="8"/>
      <c r="BL363" s="8"/>
      <c r="BM363" s="8"/>
      <c r="BN363" s="8"/>
    </row>
    <row r="364" spans="4:66" x14ac:dyDescent="0.25">
      <c r="D364"/>
      <c r="K364" s="3"/>
      <c r="L364" s="3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8"/>
      <c r="BK364" s="8"/>
      <c r="BL364" s="8"/>
      <c r="BM364" s="8"/>
      <c r="BN364" s="8"/>
    </row>
    <row r="365" spans="4:66" x14ac:dyDescent="0.25">
      <c r="D365"/>
      <c r="K365" s="3"/>
      <c r="L365" s="3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8"/>
      <c r="BK365" s="8"/>
      <c r="BL365" s="8"/>
      <c r="BM365" s="8"/>
      <c r="BN365" s="8"/>
    </row>
    <row r="366" spans="4:66" x14ac:dyDescent="0.25">
      <c r="D366"/>
      <c r="K366" s="3"/>
      <c r="L366" s="3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8"/>
      <c r="BK366" s="8"/>
      <c r="BL366" s="8"/>
      <c r="BM366" s="8"/>
      <c r="BN366" s="8"/>
    </row>
    <row r="367" spans="4:66" x14ac:dyDescent="0.25">
      <c r="D367"/>
      <c r="K367" s="3"/>
      <c r="L367" s="3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8"/>
      <c r="BK367" s="8"/>
      <c r="BL367" s="8"/>
      <c r="BM367" s="8"/>
      <c r="BN367" s="8"/>
    </row>
    <row r="368" spans="4:66" x14ac:dyDescent="0.25">
      <c r="D368"/>
      <c r="K368" s="3"/>
      <c r="L368" s="3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8"/>
      <c r="BK368" s="8"/>
      <c r="BL368" s="8"/>
      <c r="BM368" s="8"/>
      <c r="BN368" s="8"/>
    </row>
    <row r="369" spans="4:66" x14ac:dyDescent="0.25">
      <c r="D369"/>
      <c r="K369" s="3"/>
      <c r="L369" s="3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8"/>
      <c r="BK369" s="8"/>
      <c r="BL369" s="8"/>
      <c r="BM369" s="8"/>
      <c r="BN369" s="8"/>
    </row>
    <row r="370" spans="4:66" x14ac:dyDescent="0.25">
      <c r="D370"/>
      <c r="K370" s="3"/>
      <c r="L370" s="3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8"/>
      <c r="BK370" s="8"/>
      <c r="BL370" s="8"/>
      <c r="BM370" s="8"/>
      <c r="BN370" s="8"/>
    </row>
    <row r="371" spans="4:66" x14ac:dyDescent="0.25">
      <c r="D371"/>
      <c r="K371" s="3"/>
      <c r="L371" s="3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8"/>
      <c r="BK371" s="8"/>
      <c r="BL371" s="8"/>
      <c r="BM371" s="8"/>
      <c r="BN371" s="8"/>
    </row>
    <row r="372" spans="4:66" x14ac:dyDescent="0.25">
      <c r="D372"/>
      <c r="K372" s="3"/>
      <c r="L372" s="3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8"/>
      <c r="BK372" s="8"/>
      <c r="BL372" s="8"/>
      <c r="BM372" s="8"/>
      <c r="BN372" s="8"/>
    </row>
    <row r="373" spans="4:66" x14ac:dyDescent="0.25">
      <c r="D373"/>
      <c r="K373" s="3"/>
      <c r="L373" s="3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8"/>
      <c r="BK373" s="8"/>
      <c r="BL373" s="8"/>
      <c r="BM373" s="8"/>
      <c r="BN373" s="8"/>
    </row>
    <row r="374" spans="4:66" x14ac:dyDescent="0.25">
      <c r="D374"/>
      <c r="K374" s="3"/>
      <c r="L374" s="3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8"/>
      <c r="BK374" s="8"/>
      <c r="BL374" s="8"/>
      <c r="BM374" s="8"/>
      <c r="BN374" s="8"/>
    </row>
    <row r="375" spans="4:66" x14ac:dyDescent="0.25">
      <c r="D375"/>
      <c r="K375" s="3"/>
      <c r="L375" s="3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8"/>
      <c r="BK375" s="8"/>
      <c r="BL375" s="8"/>
      <c r="BM375" s="8"/>
      <c r="BN375" s="8"/>
    </row>
    <row r="376" spans="4:66" x14ac:dyDescent="0.25">
      <c r="D376"/>
      <c r="K376" s="3"/>
      <c r="L376" s="3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8"/>
      <c r="BK376" s="8"/>
      <c r="BL376" s="8"/>
      <c r="BM376" s="8"/>
      <c r="BN376" s="8"/>
    </row>
    <row r="377" spans="4:66" x14ac:dyDescent="0.25">
      <c r="D377"/>
      <c r="K377" s="3"/>
      <c r="L377" s="3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8"/>
      <c r="BK377" s="8"/>
      <c r="BL377" s="8"/>
      <c r="BM377" s="8"/>
      <c r="BN377" s="8"/>
    </row>
    <row r="378" spans="4:66" x14ac:dyDescent="0.25">
      <c r="D378"/>
      <c r="K378" s="3"/>
      <c r="L378" s="3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8"/>
      <c r="BK378" s="8"/>
      <c r="BL378" s="8"/>
      <c r="BM378" s="8"/>
      <c r="BN378" s="8"/>
    </row>
    <row r="379" spans="4:66" x14ac:dyDescent="0.25">
      <c r="D379"/>
      <c r="K379" s="3"/>
      <c r="L379" s="3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8"/>
      <c r="BK379" s="8"/>
      <c r="BL379" s="8"/>
      <c r="BM379" s="8"/>
      <c r="BN379" s="8"/>
    </row>
    <row r="380" spans="4:66" x14ac:dyDescent="0.25">
      <c r="D380"/>
      <c r="K380" s="3"/>
      <c r="L380" s="3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8"/>
      <c r="BK380" s="8"/>
      <c r="BL380" s="8"/>
      <c r="BM380" s="8"/>
      <c r="BN380" s="8"/>
    </row>
    <row r="381" spans="4:66" x14ac:dyDescent="0.25">
      <c r="D381"/>
      <c r="K381" s="3"/>
      <c r="L381" s="3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8"/>
      <c r="BK381" s="8"/>
      <c r="BL381" s="8"/>
      <c r="BM381" s="8"/>
      <c r="BN381" s="8"/>
    </row>
    <row r="382" spans="4:66" x14ac:dyDescent="0.25">
      <c r="D382"/>
      <c r="K382" s="3"/>
      <c r="L382" s="3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8"/>
      <c r="BK382" s="8"/>
      <c r="BL382" s="8"/>
      <c r="BM382" s="8"/>
      <c r="BN382" s="8"/>
    </row>
    <row r="383" spans="4:66" x14ac:dyDescent="0.25">
      <c r="D383"/>
      <c r="K383" s="3"/>
      <c r="L383" s="3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8"/>
      <c r="BK383" s="8"/>
      <c r="BL383" s="8"/>
      <c r="BM383" s="8"/>
      <c r="BN383" s="8"/>
    </row>
    <row r="384" spans="4:66" x14ac:dyDescent="0.25">
      <c r="D384"/>
      <c r="K384" s="3"/>
      <c r="L384" s="3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8"/>
      <c r="BK384" s="8"/>
      <c r="BL384" s="8"/>
      <c r="BM384" s="8"/>
      <c r="BN384" s="8"/>
    </row>
    <row r="385" spans="1:66" x14ac:dyDescent="0.25">
      <c r="D385"/>
      <c r="K385" s="3"/>
      <c r="L385" s="3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8"/>
      <c r="BK385" s="8"/>
      <c r="BL385" s="8"/>
      <c r="BM385" s="8"/>
      <c r="BN385" s="8"/>
    </row>
    <row r="386" spans="1:66" x14ac:dyDescent="0.25">
      <c r="D386"/>
      <c r="K386" s="3"/>
      <c r="L386" s="3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8"/>
      <c r="BK386" s="8"/>
      <c r="BL386" s="8"/>
      <c r="BM386" s="8"/>
      <c r="BN386" s="8"/>
    </row>
    <row r="387" spans="1:66" x14ac:dyDescent="0.25">
      <c r="D387"/>
      <c r="K387" s="3"/>
      <c r="L387" s="3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8"/>
      <c r="BK387" s="8"/>
      <c r="BL387" s="8"/>
      <c r="BM387" s="8"/>
      <c r="BN387" s="8"/>
    </row>
    <row r="388" spans="1:66" x14ac:dyDescent="0.25">
      <c r="D388"/>
      <c r="K388" s="3"/>
      <c r="L388" s="3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8"/>
      <c r="BK388" s="8"/>
      <c r="BL388" s="8"/>
      <c r="BM388" s="8"/>
      <c r="BN388" s="8"/>
    </row>
    <row r="389" spans="1:66" x14ac:dyDescent="0.25">
      <c r="D389"/>
      <c r="K389" s="3"/>
      <c r="L389" s="3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8"/>
      <c r="BK389" s="8"/>
      <c r="BL389" s="8"/>
      <c r="BM389" s="8"/>
      <c r="BN389" s="8"/>
    </row>
    <row r="390" spans="1:66" x14ac:dyDescent="0.25">
      <c r="D390"/>
      <c r="K390" s="3"/>
      <c r="L390" s="3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8"/>
      <c r="BK390" s="8"/>
      <c r="BL390" s="8"/>
      <c r="BM390" s="8"/>
      <c r="BN390" s="8"/>
    </row>
    <row r="391" spans="1:66" x14ac:dyDescent="0.25">
      <c r="D391"/>
      <c r="K391" s="3"/>
      <c r="L391" s="3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8"/>
      <c r="BK391" s="8"/>
      <c r="BL391" s="8"/>
      <c r="BM391" s="8"/>
      <c r="BN391" s="8"/>
    </row>
    <row r="392" spans="1:66" x14ac:dyDescent="0.25">
      <c r="D392"/>
      <c r="K392" s="3"/>
      <c r="L392" s="3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8"/>
      <c r="BK392" s="8"/>
      <c r="BL392" s="8"/>
      <c r="BM392" s="8"/>
      <c r="BN392" s="8"/>
    </row>
    <row r="393" spans="1:66" x14ac:dyDescent="0.25">
      <c r="D393"/>
      <c r="K393" s="3"/>
      <c r="L393" s="3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8"/>
      <c r="BK393" s="8"/>
      <c r="BL393" s="8"/>
      <c r="BM393" s="8"/>
      <c r="BN393" s="8"/>
    </row>
    <row r="394" spans="1:66" s="10" customFormat="1" x14ac:dyDescent="0.25">
      <c r="A394"/>
      <c r="B394"/>
      <c r="C394"/>
      <c r="D394"/>
      <c r="E394"/>
      <c r="F394"/>
      <c r="G394"/>
      <c r="H394"/>
      <c r="I394"/>
      <c r="J394"/>
      <c r="K394" s="3"/>
      <c r="L394" s="3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8"/>
      <c r="BK394" s="8"/>
      <c r="BL394" s="8"/>
      <c r="BM394" s="8"/>
      <c r="BN394" s="8"/>
    </row>
    <row r="395" spans="1:66" x14ac:dyDescent="0.25">
      <c r="D395"/>
      <c r="K395" s="3"/>
      <c r="L395" s="3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8"/>
      <c r="BK395" s="8"/>
      <c r="BL395" s="8"/>
      <c r="BM395" s="8"/>
      <c r="BN395" s="8"/>
    </row>
    <row r="396" spans="1:66" x14ac:dyDescent="0.25">
      <c r="D396"/>
      <c r="K396" s="3"/>
      <c r="L396" s="3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8"/>
      <c r="BK396" s="8"/>
      <c r="BL396" s="8"/>
      <c r="BM396" s="8"/>
      <c r="BN396" s="8"/>
    </row>
    <row r="397" spans="1:66" x14ac:dyDescent="0.25">
      <c r="D397"/>
      <c r="K397" s="3"/>
      <c r="L397" s="3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8"/>
      <c r="BK397" s="8"/>
      <c r="BL397" s="8"/>
      <c r="BM397" s="8"/>
      <c r="BN397" s="8"/>
    </row>
    <row r="398" spans="1:66" x14ac:dyDescent="0.25">
      <c r="D398"/>
      <c r="K398" s="3"/>
      <c r="L398" s="3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8"/>
      <c r="BK398" s="8"/>
      <c r="BL398" s="8"/>
      <c r="BM398" s="8"/>
      <c r="BN398" s="8"/>
    </row>
    <row r="399" spans="1:66" x14ac:dyDescent="0.25">
      <c r="D399"/>
      <c r="K399" s="3"/>
      <c r="L399" s="3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8"/>
      <c r="BK399" s="8"/>
      <c r="BL399" s="8"/>
      <c r="BM399" s="8"/>
      <c r="BN399" s="8"/>
    </row>
    <row r="400" spans="1:66" x14ac:dyDescent="0.25">
      <c r="D400"/>
      <c r="K400" s="3"/>
      <c r="L400" s="3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8"/>
      <c r="BK400" s="8"/>
      <c r="BL400" s="8"/>
      <c r="BM400" s="8"/>
      <c r="BN400" s="8"/>
    </row>
    <row r="401" spans="4:66" x14ac:dyDescent="0.25">
      <c r="D401"/>
      <c r="K401" s="3"/>
      <c r="L401" s="3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8"/>
      <c r="BK401" s="8"/>
      <c r="BL401" s="8"/>
      <c r="BM401" s="8"/>
      <c r="BN401" s="8"/>
    </row>
    <row r="402" spans="4:66" x14ac:dyDescent="0.25">
      <c r="D402"/>
      <c r="K402" s="3"/>
      <c r="L402" s="3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8"/>
      <c r="BK402" s="8"/>
      <c r="BL402" s="8"/>
      <c r="BM402" s="8"/>
      <c r="BN402" s="8"/>
    </row>
    <row r="403" spans="4:66" x14ac:dyDescent="0.25">
      <c r="D403"/>
      <c r="K403" s="3"/>
      <c r="L403" s="3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8"/>
      <c r="BK403" s="8"/>
      <c r="BL403" s="8"/>
      <c r="BM403" s="8"/>
      <c r="BN403" s="8"/>
    </row>
    <row r="404" spans="4:66" x14ac:dyDescent="0.25">
      <c r="D404"/>
      <c r="K404" s="3"/>
      <c r="L404" s="3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8"/>
      <c r="BK404" s="8"/>
      <c r="BL404" s="8"/>
      <c r="BM404" s="8"/>
      <c r="BN404" s="8"/>
    </row>
    <row r="405" spans="4:66" x14ac:dyDescent="0.25">
      <c r="D405"/>
      <c r="K405" s="3"/>
      <c r="L405" s="3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8"/>
      <c r="BK405" s="8"/>
      <c r="BL405" s="8"/>
      <c r="BM405" s="8"/>
      <c r="BN405" s="8"/>
    </row>
    <row r="406" spans="4:66" x14ac:dyDescent="0.25">
      <c r="D406"/>
      <c r="K406" s="3"/>
      <c r="L406" s="3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8"/>
      <c r="BK406" s="8"/>
      <c r="BL406" s="8"/>
      <c r="BM406" s="8"/>
      <c r="BN406" s="8"/>
    </row>
    <row r="407" spans="4:66" x14ac:dyDescent="0.25">
      <c r="D407"/>
      <c r="K407" s="3"/>
      <c r="L407" s="3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8"/>
      <c r="BK407" s="8"/>
      <c r="BL407" s="8"/>
      <c r="BM407" s="8"/>
      <c r="BN407" s="8"/>
    </row>
    <row r="408" spans="4:66" x14ac:dyDescent="0.25">
      <c r="D408"/>
      <c r="K408" s="3"/>
      <c r="L408" s="3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8"/>
      <c r="BK408" s="8"/>
      <c r="BL408" s="8"/>
      <c r="BM408" s="8"/>
      <c r="BN408" s="8"/>
    </row>
    <row r="409" spans="4:66" x14ac:dyDescent="0.25">
      <c r="D409"/>
      <c r="K409" s="3"/>
      <c r="L409" s="3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8"/>
      <c r="BK409" s="8"/>
      <c r="BL409" s="8"/>
      <c r="BM409" s="8"/>
      <c r="BN409" s="8"/>
    </row>
    <row r="410" spans="4:66" x14ac:dyDescent="0.25">
      <c r="D410"/>
      <c r="K410" s="3"/>
      <c r="L410" s="3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8"/>
      <c r="BK410" s="8"/>
      <c r="BL410" s="8"/>
      <c r="BM410" s="8"/>
      <c r="BN410" s="8"/>
    </row>
    <row r="411" spans="4:66" x14ac:dyDescent="0.25">
      <c r="D411"/>
      <c r="K411" s="3"/>
      <c r="L411" s="3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8"/>
      <c r="BK411" s="8"/>
      <c r="BL411" s="8"/>
      <c r="BM411" s="8"/>
      <c r="BN411" s="8"/>
    </row>
    <row r="412" spans="4:66" x14ac:dyDescent="0.25">
      <c r="D412"/>
      <c r="K412" s="3"/>
      <c r="L412" s="3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8"/>
      <c r="BK412" s="8"/>
      <c r="BL412" s="8"/>
      <c r="BM412" s="8"/>
      <c r="BN412" s="8"/>
    </row>
    <row r="413" spans="4:66" x14ac:dyDescent="0.25">
      <c r="D413"/>
      <c r="K413" s="3"/>
      <c r="L413" s="3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8"/>
      <c r="BK413" s="8"/>
      <c r="BL413" s="8"/>
      <c r="BM413" s="8"/>
      <c r="BN413" s="8"/>
    </row>
    <row r="414" spans="4:66" x14ac:dyDescent="0.25">
      <c r="D414"/>
      <c r="K414" s="3"/>
      <c r="L414" s="3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8"/>
      <c r="BK414" s="8"/>
      <c r="BL414" s="8"/>
      <c r="BM414" s="8"/>
      <c r="BN414" s="8"/>
    </row>
    <row r="415" spans="4:66" x14ac:dyDescent="0.25">
      <c r="D415"/>
      <c r="K415" s="3"/>
      <c r="L415" s="3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8"/>
      <c r="BK415" s="8"/>
      <c r="BL415" s="8"/>
      <c r="BM415" s="8"/>
      <c r="BN415" s="8"/>
    </row>
    <row r="416" spans="4:66" x14ac:dyDescent="0.25">
      <c r="D416"/>
      <c r="K416" s="3"/>
      <c r="L416" s="3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8"/>
      <c r="BK416" s="8"/>
      <c r="BL416" s="8"/>
      <c r="BM416" s="8"/>
      <c r="BN416" s="8"/>
    </row>
    <row r="417" spans="4:66" x14ac:dyDescent="0.25">
      <c r="D417"/>
      <c r="K417" s="3"/>
      <c r="L417" s="3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8"/>
      <c r="BK417" s="8"/>
      <c r="BL417" s="8"/>
      <c r="BM417" s="8"/>
      <c r="BN417" s="8"/>
    </row>
    <row r="418" spans="4:66" x14ac:dyDescent="0.25">
      <c r="D418"/>
      <c r="K418" s="3"/>
      <c r="L418" s="3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8"/>
      <c r="BK418" s="8"/>
      <c r="BL418" s="8"/>
      <c r="BM418" s="8"/>
      <c r="BN418" s="8"/>
    </row>
    <row r="419" spans="4:66" x14ac:dyDescent="0.25">
      <c r="D419"/>
      <c r="K419" s="3"/>
      <c r="L419" s="3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8"/>
      <c r="BK419" s="8"/>
      <c r="BL419" s="8"/>
      <c r="BM419" s="8"/>
      <c r="BN419" s="8"/>
    </row>
    <row r="420" spans="4:66" x14ac:dyDescent="0.25">
      <c r="D420"/>
      <c r="K420" s="3"/>
      <c r="L420" s="3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8"/>
      <c r="BK420" s="8"/>
      <c r="BL420" s="8"/>
      <c r="BM420" s="8"/>
      <c r="BN420" s="8"/>
    </row>
    <row r="421" spans="4:66" x14ac:dyDescent="0.25">
      <c r="D421"/>
      <c r="K421" s="3"/>
      <c r="L421" s="3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8"/>
      <c r="BK421" s="8"/>
      <c r="BL421" s="8"/>
      <c r="BM421" s="8"/>
      <c r="BN421" s="8"/>
    </row>
    <row r="422" spans="4:66" x14ac:dyDescent="0.25">
      <c r="D422"/>
      <c r="K422" s="3"/>
      <c r="L422" s="3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8"/>
      <c r="BK422" s="8"/>
      <c r="BL422" s="8"/>
      <c r="BM422" s="8"/>
      <c r="BN422" s="8"/>
    </row>
    <row r="423" spans="4:66" x14ac:dyDescent="0.25">
      <c r="D423"/>
      <c r="K423" s="3"/>
      <c r="L423" s="3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8"/>
      <c r="BK423" s="8"/>
      <c r="BL423" s="8"/>
      <c r="BM423" s="8"/>
      <c r="BN423" s="8"/>
    </row>
    <row r="424" spans="4:66" x14ac:dyDescent="0.25">
      <c r="D424"/>
      <c r="K424" s="3"/>
      <c r="L424" s="3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8"/>
      <c r="BK424" s="8"/>
      <c r="BL424" s="8"/>
      <c r="BM424" s="8"/>
      <c r="BN424" s="8"/>
    </row>
    <row r="425" spans="4:66" x14ac:dyDescent="0.25">
      <c r="D425"/>
      <c r="K425" s="3"/>
      <c r="L425" s="3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8"/>
      <c r="BK425" s="8"/>
      <c r="BL425" s="8"/>
      <c r="BM425" s="8"/>
      <c r="BN425" s="8"/>
    </row>
    <row r="426" spans="4:66" x14ac:dyDescent="0.25">
      <c r="D426"/>
      <c r="K426" s="3"/>
      <c r="L426" s="3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8"/>
      <c r="BK426" s="8"/>
      <c r="BL426" s="8"/>
      <c r="BM426" s="8"/>
      <c r="BN426" s="8"/>
    </row>
    <row r="427" spans="4:66" x14ac:dyDescent="0.25">
      <c r="D427"/>
      <c r="K427" s="3"/>
      <c r="L427" s="3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8"/>
      <c r="BK427" s="8"/>
      <c r="BL427" s="8"/>
      <c r="BM427" s="8"/>
      <c r="BN427" s="8"/>
    </row>
    <row r="428" spans="4:66" x14ac:dyDescent="0.25">
      <c r="D428"/>
      <c r="K428" s="3"/>
      <c r="L428" s="3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8"/>
      <c r="BK428" s="8"/>
      <c r="BL428" s="8"/>
      <c r="BM428" s="8"/>
      <c r="BN428" s="8"/>
    </row>
    <row r="429" spans="4:66" x14ac:dyDescent="0.25">
      <c r="D429"/>
      <c r="K429" s="3"/>
      <c r="L429" s="3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8"/>
      <c r="BK429" s="8"/>
      <c r="BL429" s="8"/>
      <c r="BM429" s="8"/>
      <c r="BN429" s="8"/>
    </row>
    <row r="430" spans="4:66" x14ac:dyDescent="0.25">
      <c r="D430"/>
      <c r="K430" s="3"/>
      <c r="L430" s="3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8"/>
      <c r="BK430" s="8"/>
      <c r="BL430" s="8"/>
      <c r="BM430" s="8"/>
      <c r="BN430" s="8"/>
    </row>
    <row r="431" spans="4:66" x14ac:dyDescent="0.25">
      <c r="D431"/>
      <c r="K431" s="3"/>
      <c r="L431" s="3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8"/>
      <c r="BK431" s="8"/>
      <c r="BL431" s="8"/>
      <c r="BM431" s="8"/>
      <c r="BN431" s="8"/>
    </row>
    <row r="432" spans="4:66" x14ac:dyDescent="0.25">
      <c r="D432"/>
      <c r="K432" s="3"/>
      <c r="L432" s="3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8"/>
      <c r="BK432" s="8"/>
      <c r="BL432" s="8"/>
      <c r="BM432" s="8"/>
      <c r="BN432" s="8"/>
    </row>
    <row r="433" spans="4:66" x14ac:dyDescent="0.25">
      <c r="D433"/>
      <c r="K433" s="3"/>
      <c r="L433" s="3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8"/>
      <c r="BK433" s="8"/>
      <c r="BL433" s="8"/>
      <c r="BM433" s="8"/>
      <c r="BN433" s="8"/>
    </row>
    <row r="434" spans="4:66" x14ac:dyDescent="0.25">
      <c r="D434"/>
      <c r="K434" s="3"/>
      <c r="L434" s="3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8"/>
      <c r="BK434" s="8"/>
      <c r="BL434" s="8"/>
      <c r="BM434" s="8"/>
      <c r="BN434" s="8"/>
    </row>
    <row r="435" spans="4:66" x14ac:dyDescent="0.25">
      <c r="D435"/>
      <c r="K435" s="3"/>
      <c r="L435" s="3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8"/>
      <c r="BK435" s="8"/>
      <c r="BL435" s="8"/>
      <c r="BM435" s="8"/>
      <c r="BN435" s="8"/>
    </row>
    <row r="436" spans="4:66" x14ac:dyDescent="0.25">
      <c r="D436"/>
      <c r="K436" s="3"/>
      <c r="L436" s="3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8"/>
      <c r="BK436" s="8"/>
      <c r="BL436" s="8"/>
      <c r="BM436" s="8"/>
      <c r="BN436" s="8"/>
    </row>
    <row r="437" spans="4:66" x14ac:dyDescent="0.25">
      <c r="D437"/>
      <c r="K437" s="3"/>
      <c r="L437" s="3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8"/>
      <c r="BK437" s="8"/>
      <c r="BL437" s="8"/>
      <c r="BM437" s="8"/>
      <c r="BN437" s="8"/>
    </row>
    <row r="438" spans="4:66" x14ac:dyDescent="0.25">
      <c r="D438"/>
      <c r="K438" s="3"/>
      <c r="L438" s="3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8"/>
      <c r="BK438" s="8"/>
      <c r="BL438" s="8"/>
      <c r="BM438" s="8"/>
      <c r="BN438" s="8"/>
    </row>
    <row r="439" spans="4:66" x14ac:dyDescent="0.25">
      <c r="D439"/>
      <c r="K439" s="3"/>
      <c r="L439" s="3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8"/>
      <c r="BK439" s="8"/>
      <c r="BL439" s="8"/>
      <c r="BM439" s="8"/>
      <c r="BN439" s="8"/>
    </row>
    <row r="440" spans="4:66" x14ac:dyDescent="0.25">
      <c r="D440"/>
      <c r="K440" s="3"/>
      <c r="L440" s="3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8"/>
      <c r="BK440" s="8"/>
      <c r="BL440" s="8"/>
      <c r="BM440" s="8"/>
      <c r="BN440" s="8"/>
    </row>
    <row r="441" spans="4:66" x14ac:dyDescent="0.25">
      <c r="D441"/>
      <c r="K441" s="3"/>
      <c r="L441" s="3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8"/>
      <c r="BK441" s="8"/>
      <c r="BL441" s="8"/>
      <c r="BM441" s="8"/>
      <c r="BN441" s="8"/>
    </row>
    <row r="442" spans="4:66" x14ac:dyDescent="0.25">
      <c r="D442"/>
      <c r="K442" s="3"/>
      <c r="L442" s="3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8"/>
      <c r="BK442" s="8"/>
      <c r="BL442" s="8"/>
      <c r="BM442" s="8"/>
      <c r="BN442" s="8"/>
    </row>
    <row r="443" spans="4:66" x14ac:dyDescent="0.25">
      <c r="D443"/>
      <c r="K443" s="3"/>
      <c r="L443" s="3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8"/>
      <c r="BK443" s="8"/>
      <c r="BL443" s="8"/>
      <c r="BM443" s="8"/>
      <c r="BN443" s="8"/>
    </row>
    <row r="444" spans="4:66" x14ac:dyDescent="0.25">
      <c r="D444"/>
      <c r="K444" s="3"/>
      <c r="L444" s="3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8"/>
      <c r="BK444" s="8"/>
      <c r="BL444" s="8"/>
      <c r="BM444" s="8"/>
      <c r="BN444" s="8"/>
    </row>
    <row r="445" spans="4:66" x14ac:dyDescent="0.25">
      <c r="D445"/>
      <c r="K445" s="3"/>
      <c r="L445" s="3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8"/>
      <c r="BK445" s="8"/>
      <c r="BL445" s="8"/>
      <c r="BM445" s="8"/>
      <c r="BN445" s="8"/>
    </row>
    <row r="446" spans="4:66" x14ac:dyDescent="0.25">
      <c r="D446"/>
      <c r="K446" s="3"/>
      <c r="L446" s="3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8"/>
      <c r="BK446" s="8"/>
      <c r="BL446" s="8"/>
      <c r="BM446" s="8"/>
      <c r="BN446" s="8"/>
    </row>
    <row r="447" spans="4:66" x14ac:dyDescent="0.25">
      <c r="D447"/>
      <c r="K447" s="3"/>
      <c r="L447" s="3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8"/>
      <c r="BK447" s="8"/>
      <c r="BL447" s="8"/>
      <c r="BM447" s="8"/>
      <c r="BN447" s="8"/>
    </row>
    <row r="448" spans="4:66" x14ac:dyDescent="0.25">
      <c r="D448"/>
      <c r="K448" s="3"/>
      <c r="L448" s="3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8"/>
      <c r="BK448" s="8"/>
      <c r="BL448" s="8"/>
      <c r="BM448" s="8"/>
      <c r="BN448" s="8"/>
    </row>
    <row r="449" spans="1:66" x14ac:dyDescent="0.25">
      <c r="D449"/>
      <c r="K449" s="3"/>
      <c r="L449" s="3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8"/>
      <c r="BK449" s="8"/>
      <c r="BL449" s="8"/>
      <c r="BM449" s="8"/>
      <c r="BN449" s="8"/>
    </row>
    <row r="450" spans="1:66" x14ac:dyDescent="0.25">
      <c r="D450"/>
      <c r="K450" s="3"/>
      <c r="L450" s="3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8"/>
      <c r="BK450" s="8"/>
      <c r="BL450" s="8"/>
      <c r="BM450" s="8"/>
      <c r="BN450" s="8"/>
    </row>
    <row r="451" spans="1:66" x14ac:dyDescent="0.25">
      <c r="D451"/>
      <c r="K451" s="3"/>
      <c r="L451" s="3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8"/>
      <c r="BK451" s="8"/>
      <c r="BL451" s="8"/>
      <c r="BM451" s="8"/>
      <c r="BN451" s="8"/>
    </row>
    <row r="452" spans="1:66" x14ac:dyDescent="0.25">
      <c r="D452"/>
      <c r="K452" s="3"/>
      <c r="L452" s="3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8"/>
      <c r="BK452" s="8"/>
      <c r="BL452" s="8"/>
      <c r="BM452" s="8"/>
      <c r="BN452" s="8"/>
    </row>
    <row r="453" spans="1:66" x14ac:dyDescent="0.25">
      <c r="D453"/>
      <c r="K453" s="3"/>
      <c r="L453" s="3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8"/>
      <c r="BK453" s="8"/>
      <c r="BL453" s="8"/>
      <c r="BM453" s="8"/>
      <c r="BN453" s="8"/>
    </row>
    <row r="454" spans="1:66" s="10" customFormat="1" x14ac:dyDescent="0.25">
      <c r="A454"/>
      <c r="B454"/>
      <c r="C454"/>
      <c r="D454"/>
      <c r="E454"/>
      <c r="F454"/>
      <c r="G454"/>
      <c r="H454"/>
      <c r="I454"/>
      <c r="J454"/>
      <c r="K454" s="3"/>
      <c r="L454" s="3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8"/>
      <c r="BK454" s="8"/>
      <c r="BL454" s="8"/>
      <c r="BM454" s="8"/>
      <c r="BN454" s="8"/>
    </row>
    <row r="455" spans="1:66" x14ac:dyDescent="0.25">
      <c r="D455"/>
      <c r="K455" s="3"/>
      <c r="L455" s="3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8"/>
      <c r="BK455" s="8"/>
      <c r="BL455" s="8"/>
      <c r="BM455" s="8"/>
      <c r="BN455" s="8"/>
    </row>
    <row r="456" spans="1:66" x14ac:dyDescent="0.25">
      <c r="D456"/>
      <c r="K456" s="3"/>
      <c r="L456" s="3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8"/>
      <c r="BK456" s="8"/>
      <c r="BL456" s="8"/>
      <c r="BM456" s="8"/>
      <c r="BN456" s="8"/>
    </row>
    <row r="457" spans="1:66" x14ac:dyDescent="0.25">
      <c r="D457"/>
      <c r="K457" s="3"/>
      <c r="L457" s="3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8"/>
      <c r="BK457" s="8"/>
      <c r="BL457" s="8"/>
      <c r="BM457" s="8"/>
      <c r="BN457" s="8"/>
    </row>
    <row r="458" spans="1:66" x14ac:dyDescent="0.25">
      <c r="D458"/>
      <c r="K458" s="3"/>
      <c r="L458" s="3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8"/>
      <c r="BK458" s="8"/>
      <c r="BL458" s="8"/>
      <c r="BM458" s="8"/>
      <c r="BN458" s="8"/>
    </row>
    <row r="459" spans="1:66" x14ac:dyDescent="0.25">
      <c r="D459"/>
      <c r="K459" s="3"/>
      <c r="L459" s="3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8"/>
      <c r="BK459" s="8"/>
      <c r="BL459" s="8"/>
      <c r="BM459" s="8"/>
      <c r="BN459" s="8"/>
    </row>
    <row r="460" spans="1:66" x14ac:dyDescent="0.25">
      <c r="D460"/>
      <c r="K460" s="3"/>
      <c r="L460" s="3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8"/>
      <c r="BK460" s="8"/>
      <c r="BL460" s="8"/>
      <c r="BM460" s="8"/>
      <c r="BN460" s="8"/>
    </row>
    <row r="461" spans="1:66" x14ac:dyDescent="0.25">
      <c r="D461"/>
      <c r="K461" s="3"/>
      <c r="L461" s="3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8"/>
      <c r="BK461" s="8"/>
      <c r="BL461" s="8"/>
      <c r="BM461" s="8"/>
      <c r="BN461" s="8"/>
    </row>
    <row r="462" spans="1:66" x14ac:dyDescent="0.25">
      <c r="D462"/>
      <c r="K462" s="3"/>
      <c r="L462" s="3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8"/>
      <c r="BK462" s="8"/>
      <c r="BL462" s="8"/>
      <c r="BM462" s="8"/>
      <c r="BN462" s="8"/>
    </row>
    <row r="463" spans="1:66" x14ac:dyDescent="0.25">
      <c r="D463"/>
      <c r="K463" s="3"/>
      <c r="L463" s="3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8"/>
      <c r="BK463" s="8"/>
      <c r="BL463" s="8"/>
      <c r="BM463" s="8"/>
      <c r="BN463" s="8"/>
    </row>
    <row r="464" spans="1:66" x14ac:dyDescent="0.25">
      <c r="D464"/>
      <c r="K464" s="3"/>
      <c r="L464" s="3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8"/>
      <c r="BK464" s="8"/>
      <c r="BL464" s="8"/>
      <c r="BM464" s="8"/>
      <c r="BN464" s="8"/>
    </row>
    <row r="465" spans="4:66" x14ac:dyDescent="0.25">
      <c r="D465"/>
      <c r="K465" s="3"/>
      <c r="L465" s="3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8"/>
      <c r="BK465" s="8"/>
      <c r="BL465" s="8"/>
      <c r="BM465" s="8"/>
      <c r="BN465" s="8"/>
    </row>
    <row r="466" spans="4:66" x14ac:dyDescent="0.25">
      <c r="D466"/>
      <c r="K466" s="3"/>
      <c r="L466" s="3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8"/>
      <c r="BK466" s="8"/>
      <c r="BL466" s="8"/>
      <c r="BM466" s="8"/>
      <c r="BN466" s="8"/>
    </row>
    <row r="467" spans="4:66" x14ac:dyDescent="0.25">
      <c r="D467"/>
      <c r="K467" s="3"/>
      <c r="L467" s="3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8"/>
      <c r="BK467" s="8"/>
      <c r="BL467" s="8"/>
      <c r="BM467" s="8"/>
      <c r="BN467" s="8"/>
    </row>
    <row r="468" spans="4:66" x14ac:dyDescent="0.25">
      <c r="D468"/>
      <c r="K468" s="3"/>
      <c r="L468" s="3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8"/>
      <c r="BK468" s="8"/>
      <c r="BL468" s="8"/>
      <c r="BM468" s="8"/>
      <c r="BN468" s="8"/>
    </row>
    <row r="469" spans="4:66" x14ac:dyDescent="0.25">
      <c r="D469"/>
      <c r="K469" s="3"/>
      <c r="L469" s="3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8"/>
      <c r="BK469" s="8"/>
      <c r="BL469" s="8"/>
      <c r="BM469" s="8"/>
      <c r="BN469" s="8"/>
    </row>
    <row r="470" spans="4:66" x14ac:dyDescent="0.25">
      <c r="D470"/>
      <c r="K470" s="3"/>
      <c r="L470" s="3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8"/>
      <c r="BK470" s="8"/>
      <c r="BL470" s="8"/>
      <c r="BM470" s="8"/>
      <c r="BN470" s="8"/>
    </row>
    <row r="471" spans="4:66" x14ac:dyDescent="0.25">
      <c r="D471"/>
      <c r="K471" s="3"/>
      <c r="L471" s="3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8"/>
      <c r="BK471" s="8"/>
      <c r="BL471" s="8"/>
      <c r="BM471" s="8"/>
      <c r="BN471" s="8"/>
    </row>
    <row r="472" spans="4:66" x14ac:dyDescent="0.25">
      <c r="D472"/>
      <c r="K472" s="3"/>
      <c r="L472" s="3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8"/>
      <c r="BK472" s="8"/>
      <c r="BL472" s="8"/>
      <c r="BM472" s="8"/>
      <c r="BN472" s="8"/>
    </row>
    <row r="473" spans="4:66" x14ac:dyDescent="0.25">
      <c r="D473"/>
      <c r="K473" s="3"/>
      <c r="L473" s="3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8"/>
      <c r="BK473" s="8"/>
      <c r="BL473" s="8"/>
      <c r="BM473" s="8"/>
      <c r="BN473" s="8"/>
    </row>
    <row r="474" spans="4:66" x14ac:dyDescent="0.25">
      <c r="D474"/>
      <c r="K474" s="3"/>
      <c r="L474" s="3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8"/>
      <c r="BK474" s="8"/>
      <c r="BL474" s="8"/>
      <c r="BM474" s="8"/>
      <c r="BN474" s="8"/>
    </row>
    <row r="475" spans="4:66" x14ac:dyDescent="0.25">
      <c r="D475"/>
      <c r="K475" s="3"/>
      <c r="L475" s="3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8"/>
      <c r="BK475" s="8"/>
      <c r="BL475" s="8"/>
      <c r="BM475" s="8"/>
      <c r="BN475" s="8"/>
    </row>
    <row r="476" spans="4:66" x14ac:dyDescent="0.25">
      <c r="D476"/>
      <c r="K476" s="3"/>
      <c r="L476" s="3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8"/>
      <c r="BK476" s="8"/>
      <c r="BL476" s="8"/>
      <c r="BM476" s="8"/>
      <c r="BN476" s="8"/>
    </row>
    <row r="477" spans="4:66" x14ac:dyDescent="0.25">
      <c r="D477"/>
      <c r="K477" s="3"/>
      <c r="L477" s="3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8"/>
      <c r="BK477" s="8"/>
      <c r="BL477" s="8"/>
      <c r="BM477" s="8"/>
      <c r="BN477" s="8"/>
    </row>
    <row r="478" spans="4:66" x14ac:dyDescent="0.25">
      <c r="D478"/>
      <c r="K478" s="3"/>
      <c r="L478" s="3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8"/>
      <c r="BK478" s="8"/>
      <c r="BL478" s="8"/>
      <c r="BM478" s="8"/>
      <c r="BN478" s="8"/>
    </row>
    <row r="479" spans="4:66" x14ac:dyDescent="0.25">
      <c r="D479"/>
      <c r="K479" s="3"/>
      <c r="L479" s="3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8"/>
      <c r="BK479" s="8"/>
      <c r="BL479" s="8"/>
      <c r="BM479" s="8"/>
      <c r="BN479" s="8"/>
    </row>
    <row r="480" spans="4:66" x14ac:dyDescent="0.25">
      <c r="D480"/>
      <c r="K480" s="3"/>
      <c r="L480" s="3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8"/>
      <c r="BK480" s="8"/>
      <c r="BL480" s="8"/>
      <c r="BM480" s="8"/>
      <c r="BN480" s="8"/>
    </row>
    <row r="481" spans="1:66" x14ac:dyDescent="0.25">
      <c r="D481"/>
      <c r="K481" s="3"/>
      <c r="L481" s="3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8"/>
      <c r="BK481" s="8"/>
      <c r="BL481" s="8"/>
      <c r="BM481" s="8"/>
      <c r="BN481" s="8"/>
    </row>
    <row r="482" spans="1:66" x14ac:dyDescent="0.25">
      <c r="D482"/>
      <c r="K482" s="3"/>
      <c r="L482" s="3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8"/>
      <c r="BK482" s="8"/>
      <c r="BL482" s="8"/>
      <c r="BM482" s="8"/>
      <c r="BN482" s="8"/>
    </row>
    <row r="483" spans="1:66" x14ac:dyDescent="0.25">
      <c r="D483"/>
      <c r="K483" s="3"/>
      <c r="L483" s="3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8"/>
      <c r="BK483" s="8"/>
      <c r="BL483" s="8"/>
      <c r="BM483" s="8"/>
      <c r="BN483" s="8"/>
    </row>
    <row r="484" spans="1:66" x14ac:dyDescent="0.25">
      <c r="D484"/>
      <c r="K484" s="3"/>
      <c r="L484" s="3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8"/>
      <c r="BK484" s="8"/>
      <c r="BL484" s="8"/>
      <c r="BM484" s="8"/>
      <c r="BN484" s="8"/>
    </row>
    <row r="485" spans="1:66" s="10" customFormat="1" x14ac:dyDescent="0.25">
      <c r="A485"/>
      <c r="B485"/>
      <c r="C485"/>
      <c r="D485"/>
      <c r="E485"/>
      <c r="F485"/>
      <c r="G485"/>
      <c r="H485"/>
      <c r="I485"/>
      <c r="J485"/>
      <c r="K485" s="3"/>
      <c r="L485" s="3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8"/>
      <c r="BK485" s="8"/>
      <c r="BL485" s="8"/>
      <c r="BM485" s="8"/>
      <c r="BN485" s="8"/>
    </row>
    <row r="486" spans="1:66" x14ac:dyDescent="0.25">
      <c r="D486"/>
      <c r="K486" s="3"/>
      <c r="L486" s="3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8"/>
      <c r="BK486" s="8"/>
      <c r="BL486" s="8"/>
      <c r="BM486" s="8"/>
      <c r="BN486" s="8"/>
    </row>
    <row r="487" spans="1:66" x14ac:dyDescent="0.25">
      <c r="D487"/>
      <c r="K487" s="3"/>
      <c r="L487" s="3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8"/>
      <c r="BK487" s="8"/>
      <c r="BL487" s="8"/>
      <c r="BM487" s="8"/>
      <c r="BN487" s="8"/>
    </row>
    <row r="488" spans="1:66" x14ac:dyDescent="0.25">
      <c r="D488"/>
      <c r="K488" s="3"/>
      <c r="L488" s="3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8"/>
      <c r="BK488" s="8"/>
      <c r="BL488" s="8"/>
      <c r="BM488" s="8"/>
      <c r="BN488" s="8"/>
    </row>
    <row r="489" spans="1:66" x14ac:dyDescent="0.25">
      <c r="D489"/>
      <c r="K489" s="3"/>
      <c r="L489" s="3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8"/>
      <c r="BK489" s="8"/>
      <c r="BL489" s="8"/>
      <c r="BM489" s="8"/>
      <c r="BN489" s="8"/>
    </row>
    <row r="490" spans="1:66" x14ac:dyDescent="0.25">
      <c r="D490"/>
      <c r="K490" s="3"/>
      <c r="L490" s="3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8"/>
      <c r="BK490" s="8"/>
      <c r="BL490" s="8"/>
      <c r="BM490" s="8"/>
      <c r="BN490" s="8"/>
    </row>
    <row r="491" spans="1:66" x14ac:dyDescent="0.25">
      <c r="D491"/>
      <c r="K491" s="3"/>
      <c r="L491" s="3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8"/>
      <c r="BK491" s="8"/>
      <c r="BL491" s="8"/>
      <c r="BM491" s="8"/>
      <c r="BN491" s="8"/>
    </row>
    <row r="492" spans="1:66" x14ac:dyDescent="0.25">
      <c r="D492"/>
      <c r="K492" s="3"/>
      <c r="L492" s="3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8"/>
      <c r="BK492" s="8"/>
      <c r="BL492" s="8"/>
      <c r="BM492" s="8"/>
      <c r="BN492" s="8"/>
    </row>
    <row r="493" spans="1:66" x14ac:dyDescent="0.25">
      <c r="D493"/>
      <c r="K493" s="3"/>
      <c r="L493" s="3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8"/>
      <c r="BK493" s="8"/>
      <c r="BL493" s="8"/>
      <c r="BM493" s="8"/>
      <c r="BN493" s="8"/>
    </row>
    <row r="494" spans="1:66" x14ac:dyDescent="0.25">
      <c r="D494"/>
      <c r="K494" s="3"/>
      <c r="L494" s="3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8"/>
      <c r="BK494" s="8"/>
      <c r="BL494" s="8"/>
      <c r="BM494" s="8"/>
      <c r="BN494" s="8"/>
    </row>
    <row r="495" spans="1:66" x14ac:dyDescent="0.25">
      <c r="D495"/>
      <c r="K495" s="3"/>
      <c r="L495" s="3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8"/>
      <c r="BK495" s="8"/>
      <c r="BL495" s="8"/>
      <c r="BM495" s="8"/>
      <c r="BN495" s="8"/>
    </row>
    <row r="496" spans="1:66" x14ac:dyDescent="0.25">
      <c r="D496"/>
      <c r="K496" s="3"/>
      <c r="L496" s="3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8"/>
      <c r="BK496" s="8"/>
      <c r="BL496" s="8"/>
      <c r="BM496" s="8"/>
      <c r="BN496" s="8"/>
    </row>
    <row r="497" spans="4:66" x14ac:dyDescent="0.25">
      <c r="D497"/>
      <c r="K497" s="3"/>
      <c r="L497" s="3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8"/>
      <c r="BK497" s="8"/>
      <c r="BL497" s="8"/>
      <c r="BM497" s="8"/>
      <c r="BN497" s="8"/>
    </row>
    <row r="498" spans="4:66" x14ac:dyDescent="0.25">
      <c r="D498"/>
      <c r="K498" s="3"/>
      <c r="L498" s="3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8"/>
      <c r="BK498" s="8"/>
      <c r="BL498" s="8"/>
      <c r="BM498" s="8"/>
      <c r="BN498" s="8"/>
    </row>
    <row r="499" spans="4:66" x14ac:dyDescent="0.25">
      <c r="D499"/>
      <c r="K499" s="3"/>
      <c r="L499" s="3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8"/>
      <c r="BK499" s="8"/>
      <c r="BL499" s="8"/>
      <c r="BM499" s="8"/>
      <c r="BN499" s="8"/>
    </row>
    <row r="500" spans="4:66" x14ac:dyDescent="0.25">
      <c r="D500"/>
      <c r="K500" s="3"/>
      <c r="L500" s="3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8"/>
      <c r="BK500" s="8"/>
      <c r="BL500" s="8"/>
      <c r="BM500" s="8"/>
      <c r="BN500" s="8"/>
    </row>
    <row r="501" spans="4:66" x14ac:dyDescent="0.25">
      <c r="D501"/>
      <c r="K501" s="3"/>
      <c r="L501" s="3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8"/>
      <c r="BK501" s="8"/>
      <c r="BL501" s="8"/>
      <c r="BM501" s="8"/>
      <c r="BN501" s="8"/>
    </row>
    <row r="502" spans="4:66" x14ac:dyDescent="0.25">
      <c r="D502"/>
      <c r="K502" s="3"/>
      <c r="L502" s="3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8"/>
      <c r="BK502" s="8"/>
      <c r="BL502" s="8"/>
      <c r="BM502" s="8"/>
      <c r="BN502" s="8"/>
    </row>
    <row r="503" spans="4:66" x14ac:dyDescent="0.25">
      <c r="D503"/>
      <c r="K503" s="3"/>
      <c r="L503" s="3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8"/>
      <c r="BK503" s="8"/>
      <c r="BL503" s="8"/>
      <c r="BM503" s="8"/>
      <c r="BN503" s="8"/>
    </row>
    <row r="504" spans="4:66" x14ac:dyDescent="0.25">
      <c r="D504"/>
      <c r="K504" s="3"/>
      <c r="L504" s="3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8"/>
      <c r="BK504" s="8"/>
      <c r="BL504" s="8"/>
      <c r="BM504" s="8"/>
      <c r="BN504" s="8"/>
    </row>
    <row r="505" spans="4:66" x14ac:dyDescent="0.25">
      <c r="D505"/>
      <c r="K505" s="3"/>
      <c r="L505" s="3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8"/>
      <c r="BK505" s="8"/>
      <c r="BL505" s="8"/>
      <c r="BM505" s="8"/>
      <c r="BN505" s="8"/>
    </row>
    <row r="506" spans="4:66" s="10" customFormat="1" x14ac:dyDescent="0.25">
      <c r="K506" s="12"/>
      <c r="L506" s="12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4"/>
      <c r="BK506" s="14"/>
      <c r="BL506" s="14"/>
      <c r="BM506" s="14"/>
      <c r="BN506" s="14"/>
    </row>
    <row r="507" spans="4:66" x14ac:dyDescent="0.25">
      <c r="D507"/>
      <c r="K507" s="3"/>
      <c r="L507" s="3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8"/>
      <c r="BK507" s="8"/>
      <c r="BL507" s="8"/>
      <c r="BM507" s="8"/>
      <c r="BN507" s="8"/>
    </row>
    <row r="508" spans="4:66" x14ac:dyDescent="0.25">
      <c r="D508"/>
      <c r="K508" s="3"/>
      <c r="L508" s="3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8"/>
      <c r="BK508" s="8"/>
      <c r="BL508" s="8"/>
      <c r="BM508" s="8"/>
      <c r="BN508" s="8"/>
    </row>
    <row r="509" spans="4:66" x14ac:dyDescent="0.25">
      <c r="D509"/>
      <c r="K509" s="3"/>
      <c r="L509" s="3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8"/>
      <c r="BK509" s="8"/>
      <c r="BL509" s="8"/>
      <c r="BM509" s="8"/>
      <c r="BN509" s="8"/>
    </row>
    <row r="510" spans="4:66" x14ac:dyDescent="0.25">
      <c r="D510"/>
      <c r="K510" s="3"/>
      <c r="L510" s="3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8"/>
      <c r="BK510" s="8"/>
      <c r="BL510" s="8"/>
      <c r="BM510" s="8"/>
      <c r="BN510" s="8"/>
    </row>
    <row r="511" spans="4:66" x14ac:dyDescent="0.25">
      <c r="D511"/>
      <c r="K511" s="3"/>
      <c r="L511" s="3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8"/>
      <c r="BK511" s="8"/>
      <c r="BL511" s="8"/>
      <c r="BM511" s="8"/>
      <c r="BN511" s="8"/>
    </row>
    <row r="512" spans="4:66" x14ac:dyDescent="0.25">
      <c r="D512"/>
      <c r="K512" s="3"/>
      <c r="L512" s="3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8"/>
      <c r="BK512" s="8"/>
      <c r="BL512" s="8"/>
      <c r="BM512" s="8"/>
      <c r="BN512" s="8"/>
    </row>
    <row r="513" spans="4:66" x14ac:dyDescent="0.25">
      <c r="D513"/>
      <c r="K513" s="3"/>
      <c r="L513" s="3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8"/>
      <c r="BK513" s="8"/>
      <c r="BL513" s="8"/>
      <c r="BM513" s="8"/>
      <c r="BN513" s="8"/>
    </row>
    <row r="514" spans="4:66" x14ac:dyDescent="0.25">
      <c r="D514"/>
      <c r="K514" s="3"/>
      <c r="L514" s="3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8"/>
      <c r="BK514" s="8"/>
      <c r="BL514" s="8"/>
      <c r="BM514" s="8"/>
      <c r="BN514" s="8"/>
    </row>
    <row r="515" spans="4:66" x14ac:dyDescent="0.25">
      <c r="D515"/>
      <c r="K515" s="3"/>
      <c r="L515" s="3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8"/>
      <c r="BK515" s="8"/>
      <c r="BL515" s="8"/>
      <c r="BM515" s="8"/>
      <c r="BN515" s="8"/>
    </row>
    <row r="516" spans="4:66" x14ac:dyDescent="0.25">
      <c r="D516"/>
      <c r="K516" s="3"/>
      <c r="L516" s="3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8"/>
      <c r="BK516" s="8"/>
      <c r="BL516" s="8"/>
      <c r="BM516" s="8"/>
      <c r="BN516" s="8"/>
    </row>
    <row r="517" spans="4:66" x14ac:dyDescent="0.25">
      <c r="D517"/>
      <c r="K517" s="3"/>
      <c r="L517" s="3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8"/>
      <c r="BK517" s="8"/>
      <c r="BL517" s="8"/>
      <c r="BM517" s="8"/>
      <c r="BN517" s="8"/>
    </row>
    <row r="518" spans="4:66" x14ac:dyDescent="0.25">
      <c r="D518"/>
      <c r="K518" s="3"/>
      <c r="L518" s="3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8"/>
      <c r="BK518" s="8"/>
      <c r="BL518" s="8"/>
      <c r="BM518" s="8"/>
      <c r="BN518" s="8"/>
    </row>
    <row r="519" spans="4:66" x14ac:dyDescent="0.25">
      <c r="D519"/>
      <c r="K519" s="3"/>
      <c r="L519" s="3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8"/>
      <c r="BK519" s="8"/>
      <c r="BL519" s="8"/>
      <c r="BM519" s="8"/>
      <c r="BN519" s="8"/>
    </row>
    <row r="520" spans="4:66" x14ac:dyDescent="0.25">
      <c r="D520"/>
      <c r="K520" s="3"/>
      <c r="L520" s="3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8"/>
      <c r="BK520" s="8"/>
      <c r="BL520" s="8"/>
      <c r="BM520" s="8"/>
      <c r="BN520" s="8"/>
    </row>
    <row r="521" spans="4:66" x14ac:dyDescent="0.25">
      <c r="D521"/>
      <c r="K521" s="3"/>
      <c r="L521" s="3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8"/>
      <c r="BK521" s="8"/>
      <c r="BL521" s="8"/>
      <c r="BM521" s="8"/>
      <c r="BN521" s="8"/>
    </row>
    <row r="522" spans="4:66" x14ac:dyDescent="0.25">
      <c r="D522"/>
      <c r="K522" s="3"/>
      <c r="L522" s="3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8"/>
      <c r="BK522" s="8"/>
      <c r="BL522" s="8"/>
      <c r="BM522" s="8"/>
      <c r="BN522" s="8"/>
    </row>
    <row r="523" spans="4:66" x14ac:dyDescent="0.25">
      <c r="D523"/>
      <c r="K523" s="3"/>
      <c r="L523" s="3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8"/>
      <c r="BK523" s="8"/>
      <c r="BL523" s="8"/>
      <c r="BM523" s="8"/>
      <c r="BN523" s="8"/>
    </row>
    <row r="524" spans="4:66" x14ac:dyDescent="0.25">
      <c r="D524"/>
      <c r="K524" s="3"/>
      <c r="L524" s="3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8"/>
      <c r="BK524" s="8"/>
      <c r="BL524" s="8"/>
      <c r="BM524" s="8"/>
      <c r="BN524" s="8"/>
    </row>
    <row r="525" spans="4:66" x14ac:dyDescent="0.25">
      <c r="D525"/>
      <c r="K525" s="3"/>
      <c r="L525" s="3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8"/>
      <c r="BK525" s="8"/>
      <c r="BL525" s="8"/>
      <c r="BM525" s="8"/>
      <c r="BN525" s="8"/>
    </row>
    <row r="526" spans="4:66" x14ac:dyDescent="0.25">
      <c r="D526"/>
      <c r="K526" s="3"/>
      <c r="L526" s="3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8"/>
      <c r="BK526" s="8"/>
      <c r="BL526" s="8"/>
      <c r="BM526" s="8"/>
      <c r="BN526" s="8"/>
    </row>
    <row r="527" spans="4:66" x14ac:dyDescent="0.25">
      <c r="D527"/>
      <c r="K527" s="3"/>
      <c r="L527" s="3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8"/>
      <c r="BK527" s="8"/>
      <c r="BL527" s="8"/>
      <c r="BM527" s="8"/>
      <c r="BN527" s="8"/>
    </row>
    <row r="528" spans="4:66" x14ac:dyDescent="0.25">
      <c r="D528"/>
      <c r="K528" s="3"/>
      <c r="L528" s="3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8"/>
      <c r="BK528" s="8"/>
      <c r="BL528" s="8"/>
      <c r="BM528" s="8"/>
      <c r="BN528" s="8"/>
    </row>
    <row r="529" spans="1:66" x14ac:dyDescent="0.25">
      <c r="D529"/>
      <c r="K529" s="3"/>
      <c r="L529" s="3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8"/>
      <c r="BK529" s="8"/>
      <c r="BL529" s="8"/>
      <c r="BM529" s="8"/>
      <c r="BN529" s="8"/>
    </row>
    <row r="530" spans="1:66" x14ac:dyDescent="0.25">
      <c r="D530"/>
      <c r="K530" s="3"/>
      <c r="L530" s="3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8"/>
      <c r="BK530" s="8"/>
      <c r="BL530" s="8"/>
      <c r="BM530" s="8"/>
      <c r="BN530" s="8"/>
    </row>
    <row r="531" spans="1:66" x14ac:dyDescent="0.25">
      <c r="D531"/>
      <c r="K531" s="3"/>
      <c r="L531" s="3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8"/>
      <c r="BK531" s="8"/>
      <c r="BL531" s="8"/>
      <c r="BM531" s="8"/>
      <c r="BN531" s="8"/>
    </row>
    <row r="532" spans="1:66" x14ac:dyDescent="0.25">
      <c r="D532"/>
      <c r="K532" s="3"/>
      <c r="L532" s="3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8"/>
      <c r="BK532" s="8"/>
      <c r="BL532" s="8"/>
      <c r="BM532" s="8"/>
      <c r="BN532" s="8"/>
    </row>
    <row r="533" spans="1:66" x14ac:dyDescent="0.25">
      <c r="D533"/>
      <c r="K533" s="3"/>
      <c r="L533" s="3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8"/>
      <c r="BK533" s="8"/>
      <c r="BL533" s="8"/>
      <c r="BM533" s="8"/>
      <c r="BN533" s="8"/>
    </row>
    <row r="534" spans="1:66" x14ac:dyDescent="0.25">
      <c r="D534"/>
      <c r="K534" s="3"/>
      <c r="L534" s="3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8"/>
      <c r="BK534" s="8"/>
      <c r="BL534" s="8"/>
      <c r="BM534" s="8"/>
      <c r="BN534" s="8"/>
    </row>
    <row r="535" spans="1:66" x14ac:dyDescent="0.25">
      <c r="D535"/>
      <c r="K535" s="3"/>
      <c r="L535" s="3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8"/>
      <c r="BK535" s="8"/>
      <c r="BL535" s="8"/>
      <c r="BM535" s="8"/>
      <c r="BN535" s="8"/>
    </row>
    <row r="536" spans="1:66" x14ac:dyDescent="0.25">
      <c r="D536"/>
      <c r="K536" s="3"/>
      <c r="L536" s="3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8"/>
      <c r="BK536" s="8"/>
      <c r="BL536" s="8"/>
      <c r="BM536" s="8"/>
      <c r="BN536" s="8"/>
    </row>
    <row r="537" spans="1:66" s="10" customFormat="1" x14ac:dyDescent="0.25">
      <c r="A537"/>
      <c r="B537"/>
      <c r="C537"/>
      <c r="D537"/>
      <c r="E537"/>
      <c r="F537"/>
      <c r="G537"/>
      <c r="H537"/>
      <c r="I537"/>
      <c r="J537"/>
      <c r="K537" s="3"/>
      <c r="L537" s="3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8"/>
      <c r="BK537" s="8"/>
      <c r="BL537" s="8"/>
      <c r="BM537" s="8"/>
      <c r="BN537" s="8"/>
    </row>
    <row r="538" spans="1:66" x14ac:dyDescent="0.25">
      <c r="D538"/>
      <c r="K538" s="3"/>
      <c r="L538" s="3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8"/>
      <c r="BK538" s="8"/>
      <c r="BL538" s="8"/>
      <c r="BM538" s="8"/>
      <c r="BN538" s="8"/>
    </row>
    <row r="539" spans="1:66" x14ac:dyDescent="0.25">
      <c r="D539"/>
      <c r="K539" s="3"/>
      <c r="L539" s="3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8"/>
      <c r="BK539" s="8"/>
      <c r="BL539" s="8"/>
      <c r="BM539" s="8"/>
      <c r="BN539" s="8"/>
    </row>
    <row r="540" spans="1:66" x14ac:dyDescent="0.25">
      <c r="D540"/>
      <c r="K540" s="3"/>
      <c r="L540" s="3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8"/>
      <c r="BK540" s="8"/>
      <c r="BL540" s="8"/>
      <c r="BM540" s="8"/>
      <c r="BN540" s="8"/>
    </row>
    <row r="541" spans="1:66" x14ac:dyDescent="0.25">
      <c r="D541"/>
      <c r="K541" s="3"/>
      <c r="L541" s="3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8"/>
      <c r="BK541" s="8"/>
      <c r="BL541" s="8"/>
      <c r="BM541" s="8"/>
      <c r="BN541" s="8"/>
    </row>
    <row r="542" spans="1:66" x14ac:dyDescent="0.25">
      <c r="D542"/>
      <c r="K542" s="3"/>
      <c r="L542" s="3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8"/>
      <c r="BK542" s="8"/>
      <c r="BL542" s="8"/>
      <c r="BM542" s="8"/>
      <c r="BN542" s="8"/>
    </row>
    <row r="543" spans="1:66" x14ac:dyDescent="0.25">
      <c r="D543"/>
      <c r="K543" s="3"/>
      <c r="L543" s="3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8"/>
      <c r="BK543" s="8"/>
      <c r="BL543" s="8"/>
      <c r="BM543" s="8"/>
      <c r="BN543" s="8"/>
    </row>
    <row r="544" spans="1:66" x14ac:dyDescent="0.25">
      <c r="D544"/>
      <c r="K544" s="3"/>
      <c r="L544" s="3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8"/>
      <c r="BK544" s="8"/>
      <c r="BL544" s="8"/>
      <c r="BM544" s="8"/>
      <c r="BN544" s="8"/>
    </row>
    <row r="545" spans="4:66" x14ac:dyDescent="0.25">
      <c r="D545"/>
      <c r="K545" s="3"/>
      <c r="L545" s="3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8"/>
      <c r="BK545" s="8"/>
      <c r="BL545" s="8"/>
      <c r="BM545" s="8"/>
      <c r="BN545" s="8"/>
    </row>
    <row r="546" spans="4:66" x14ac:dyDescent="0.25">
      <c r="D546"/>
      <c r="K546" s="3"/>
      <c r="L546" s="3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8"/>
      <c r="BK546" s="8"/>
      <c r="BL546" s="8"/>
      <c r="BM546" s="8"/>
      <c r="BN546" s="8"/>
    </row>
    <row r="547" spans="4:66" x14ac:dyDescent="0.25">
      <c r="D547"/>
      <c r="K547" s="3"/>
      <c r="L547" s="3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8"/>
      <c r="BK547" s="8"/>
      <c r="BL547" s="8"/>
      <c r="BM547" s="8"/>
      <c r="BN547" s="8"/>
    </row>
    <row r="548" spans="4:66" x14ac:dyDescent="0.25">
      <c r="D548"/>
      <c r="K548" s="3"/>
      <c r="L548" s="3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8"/>
      <c r="BK548" s="8"/>
      <c r="BL548" s="8"/>
      <c r="BM548" s="8"/>
      <c r="BN548" s="8"/>
    </row>
    <row r="549" spans="4:66" x14ac:dyDescent="0.25">
      <c r="D549"/>
      <c r="K549" s="3"/>
      <c r="L549" s="3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8"/>
      <c r="BK549" s="8"/>
      <c r="BL549" s="8"/>
      <c r="BM549" s="8"/>
      <c r="BN549" s="8"/>
    </row>
    <row r="550" spans="4:66" x14ac:dyDescent="0.25">
      <c r="D550"/>
      <c r="K550" s="3"/>
      <c r="L550" s="3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8"/>
      <c r="BK550" s="8"/>
      <c r="BL550" s="8"/>
      <c r="BM550" s="8"/>
      <c r="BN550" s="8"/>
    </row>
    <row r="551" spans="4:66" x14ac:dyDescent="0.25">
      <c r="D551"/>
      <c r="K551" s="3"/>
      <c r="L551" s="3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8"/>
      <c r="BK551" s="8"/>
      <c r="BL551" s="8"/>
      <c r="BM551" s="8"/>
      <c r="BN551" s="8"/>
    </row>
    <row r="552" spans="4:66" x14ac:dyDescent="0.25">
      <c r="D552"/>
      <c r="K552" s="3"/>
      <c r="L552" s="3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8"/>
      <c r="BK552" s="8"/>
      <c r="BL552" s="8"/>
      <c r="BM552" s="8"/>
      <c r="BN552" s="8"/>
    </row>
    <row r="553" spans="4:66" x14ac:dyDescent="0.25">
      <c r="D553"/>
      <c r="K553" s="3"/>
      <c r="L553" s="3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8"/>
      <c r="BK553" s="8"/>
      <c r="BL553" s="8"/>
      <c r="BM553" s="8"/>
      <c r="BN553" s="8"/>
    </row>
    <row r="554" spans="4:66" x14ac:dyDescent="0.25">
      <c r="D554"/>
      <c r="K554" s="3"/>
      <c r="L554" s="3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8"/>
      <c r="BK554" s="8"/>
      <c r="BL554" s="8"/>
      <c r="BM554" s="8"/>
      <c r="BN554" s="8"/>
    </row>
    <row r="555" spans="4:66" x14ac:dyDescent="0.25">
      <c r="D555"/>
      <c r="K555" s="3"/>
      <c r="L555" s="3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8"/>
      <c r="BK555" s="8"/>
      <c r="BL555" s="8"/>
      <c r="BM555" s="8"/>
      <c r="BN555" s="8"/>
    </row>
    <row r="556" spans="4:66" x14ac:dyDescent="0.25">
      <c r="D556"/>
      <c r="K556" s="3"/>
      <c r="L556" s="3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8"/>
      <c r="BK556" s="8"/>
      <c r="BL556" s="8"/>
      <c r="BM556" s="8"/>
      <c r="BN556" s="8"/>
    </row>
    <row r="557" spans="4:66" x14ac:dyDescent="0.25">
      <c r="D557"/>
      <c r="K557" s="3"/>
      <c r="L557" s="3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8"/>
      <c r="BK557" s="8"/>
      <c r="BL557" s="8"/>
      <c r="BM557" s="8"/>
      <c r="BN557" s="8"/>
    </row>
    <row r="558" spans="4:66" x14ac:dyDescent="0.25">
      <c r="D558"/>
      <c r="K558" s="3"/>
      <c r="L558" s="3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8"/>
      <c r="BK558" s="8"/>
      <c r="BL558" s="8"/>
      <c r="BM558" s="8"/>
      <c r="BN558" s="8"/>
    </row>
    <row r="559" spans="4:66" x14ac:dyDescent="0.25">
      <c r="D559"/>
      <c r="K559" s="3"/>
      <c r="L559" s="3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8"/>
      <c r="BK559" s="8"/>
      <c r="BL559" s="8"/>
      <c r="BM559" s="8"/>
      <c r="BN559" s="8"/>
    </row>
    <row r="560" spans="4:66" x14ac:dyDescent="0.25">
      <c r="D560"/>
      <c r="K560" s="3"/>
      <c r="L560" s="3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8"/>
      <c r="BK560" s="8"/>
      <c r="BL560" s="8"/>
      <c r="BM560" s="8"/>
      <c r="BN560" s="8"/>
    </row>
    <row r="561" spans="4:66" x14ac:dyDescent="0.25">
      <c r="D561"/>
      <c r="K561" s="3"/>
      <c r="L561" s="3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8"/>
      <c r="BK561" s="8"/>
      <c r="BL561" s="8"/>
      <c r="BM561" s="8"/>
      <c r="BN561" s="8"/>
    </row>
    <row r="562" spans="4:66" x14ac:dyDescent="0.25">
      <c r="D562"/>
      <c r="K562" s="3"/>
      <c r="L562" s="3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8"/>
      <c r="BK562" s="8"/>
      <c r="BL562" s="8"/>
      <c r="BM562" s="8"/>
      <c r="BN562" s="8"/>
    </row>
    <row r="563" spans="4:66" x14ac:dyDescent="0.25">
      <c r="D563"/>
      <c r="K563" s="3"/>
      <c r="L563" s="3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8"/>
      <c r="BK563" s="8"/>
      <c r="BL563" s="8"/>
      <c r="BM563" s="8"/>
      <c r="BN563" s="8"/>
    </row>
    <row r="564" spans="4:66" x14ac:dyDescent="0.25">
      <c r="D564"/>
      <c r="K564" s="3"/>
      <c r="L564" s="3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8"/>
      <c r="BK564" s="8"/>
      <c r="BL564" s="8"/>
      <c r="BM564" s="8"/>
      <c r="BN564" s="8"/>
    </row>
    <row r="565" spans="4:66" x14ac:dyDescent="0.25">
      <c r="D565"/>
      <c r="K565" s="3"/>
      <c r="L565" s="3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8"/>
      <c r="BK565" s="8"/>
      <c r="BL565" s="8"/>
      <c r="BM565" s="8"/>
      <c r="BN565" s="8"/>
    </row>
    <row r="566" spans="4:66" x14ac:dyDescent="0.25">
      <c r="D566"/>
      <c r="K566" s="3"/>
      <c r="L566" s="3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8"/>
      <c r="BK566" s="8"/>
      <c r="BL566" s="8"/>
      <c r="BM566" s="8"/>
      <c r="BN566" s="8"/>
    </row>
    <row r="567" spans="4:66" x14ac:dyDescent="0.25">
      <c r="D567"/>
      <c r="K567" s="3"/>
      <c r="L567" s="3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8"/>
      <c r="BK567" s="8"/>
      <c r="BL567" s="8"/>
      <c r="BM567" s="8"/>
      <c r="BN567" s="8"/>
    </row>
    <row r="568" spans="4:66" x14ac:dyDescent="0.25">
      <c r="D568"/>
      <c r="K568" s="3"/>
      <c r="L568" s="3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8"/>
      <c r="BK568" s="8"/>
      <c r="BL568" s="8"/>
      <c r="BM568" s="8"/>
      <c r="BN568" s="8"/>
    </row>
    <row r="569" spans="4:66" x14ac:dyDescent="0.25">
      <c r="D569"/>
      <c r="K569" s="3"/>
      <c r="L569" s="3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8"/>
      <c r="BK569" s="8"/>
      <c r="BL569" s="8"/>
      <c r="BM569" s="8"/>
      <c r="BN569" s="8"/>
    </row>
    <row r="570" spans="4:66" x14ac:dyDescent="0.25">
      <c r="D570"/>
      <c r="K570" s="3"/>
      <c r="L570" s="3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8"/>
      <c r="BK570" s="8"/>
      <c r="BL570" s="8"/>
      <c r="BM570" s="8"/>
      <c r="BN570" s="8"/>
    </row>
    <row r="571" spans="4:66" x14ac:dyDescent="0.25">
      <c r="D571"/>
      <c r="K571" s="3"/>
      <c r="L571" s="3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8"/>
      <c r="BK571" s="8"/>
      <c r="BL571" s="8"/>
      <c r="BM571" s="8"/>
      <c r="BN571" s="8"/>
    </row>
    <row r="572" spans="4:66" x14ac:dyDescent="0.25">
      <c r="D572"/>
      <c r="K572" s="3"/>
      <c r="L572" s="3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8"/>
      <c r="BK572" s="8"/>
      <c r="BL572" s="8"/>
      <c r="BM572" s="8"/>
      <c r="BN572" s="8"/>
    </row>
    <row r="573" spans="4:66" x14ac:dyDescent="0.25">
      <c r="D573"/>
      <c r="K573" s="3"/>
      <c r="L573" s="3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8"/>
      <c r="BK573" s="8"/>
      <c r="BL573" s="8"/>
      <c r="BM573" s="8"/>
      <c r="BN573" s="8"/>
    </row>
    <row r="574" spans="4:66" x14ac:dyDescent="0.25">
      <c r="D574"/>
      <c r="K574" s="3"/>
      <c r="L574" s="3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8"/>
      <c r="BK574" s="8"/>
      <c r="BL574" s="8"/>
      <c r="BM574" s="8"/>
      <c r="BN574" s="8"/>
    </row>
    <row r="575" spans="4:66" x14ac:dyDescent="0.25">
      <c r="D575"/>
      <c r="K575" s="3"/>
      <c r="L575" s="3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8"/>
      <c r="BK575" s="8"/>
      <c r="BL575" s="8"/>
      <c r="BM575" s="8"/>
      <c r="BN575" s="8"/>
    </row>
    <row r="576" spans="4:66" x14ac:dyDescent="0.25">
      <c r="D576"/>
      <c r="K576" s="3"/>
      <c r="L576" s="3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8"/>
      <c r="BK576" s="8"/>
      <c r="BL576" s="8"/>
      <c r="BM576" s="8"/>
      <c r="BN576" s="8"/>
    </row>
    <row r="577" spans="4:66" x14ac:dyDescent="0.25">
      <c r="D577"/>
      <c r="K577" s="3"/>
      <c r="L577" s="3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8"/>
      <c r="BK577" s="8"/>
      <c r="BL577" s="8"/>
      <c r="BM577" s="8"/>
      <c r="BN577" s="8"/>
    </row>
    <row r="578" spans="4:66" x14ac:dyDescent="0.25">
      <c r="D578"/>
      <c r="K578" s="3"/>
      <c r="L578" s="3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8"/>
      <c r="BK578" s="8"/>
      <c r="BL578" s="8"/>
      <c r="BM578" s="8"/>
      <c r="BN578" s="8"/>
    </row>
    <row r="579" spans="4:66" x14ac:dyDescent="0.25">
      <c r="D579"/>
      <c r="K579" s="3"/>
      <c r="L579" s="3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8"/>
      <c r="BK579" s="8"/>
      <c r="BL579" s="8"/>
      <c r="BM579" s="8"/>
      <c r="BN579" s="8"/>
    </row>
    <row r="580" spans="4:66" x14ac:dyDescent="0.25">
      <c r="D580"/>
      <c r="K580" s="3"/>
      <c r="L580" s="3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8"/>
      <c r="BK580" s="8"/>
      <c r="BL580" s="8"/>
      <c r="BM580" s="8"/>
      <c r="BN580" s="8"/>
    </row>
    <row r="581" spans="4:66" x14ac:dyDescent="0.25">
      <c r="D581"/>
      <c r="K581" s="3"/>
      <c r="L581" s="3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8"/>
      <c r="BK581" s="8"/>
      <c r="BL581" s="8"/>
      <c r="BM581" s="8"/>
      <c r="BN581" s="8"/>
    </row>
    <row r="582" spans="4:66" x14ac:dyDescent="0.25">
      <c r="D582"/>
      <c r="K582" s="3"/>
      <c r="L582" s="3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8"/>
      <c r="BK582" s="8"/>
      <c r="BL582" s="8"/>
      <c r="BM582" s="8"/>
      <c r="BN582" s="8"/>
    </row>
    <row r="583" spans="4:66" x14ac:dyDescent="0.25">
      <c r="D583"/>
      <c r="K583" s="3"/>
      <c r="L583" s="3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8"/>
      <c r="BK583" s="8"/>
      <c r="BL583" s="8"/>
      <c r="BM583" s="8"/>
      <c r="BN583" s="8"/>
    </row>
    <row r="584" spans="4:66" x14ac:dyDescent="0.25">
      <c r="D584"/>
      <c r="K584" s="3"/>
      <c r="L584" s="3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8"/>
      <c r="BK584" s="8"/>
      <c r="BL584" s="8"/>
      <c r="BM584" s="8"/>
      <c r="BN584" s="8"/>
    </row>
    <row r="585" spans="4:66" x14ac:dyDescent="0.25">
      <c r="D585"/>
      <c r="K585" s="3"/>
      <c r="L585" s="3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8"/>
      <c r="BK585" s="8"/>
      <c r="BL585" s="8"/>
      <c r="BM585" s="8"/>
      <c r="BN585" s="8"/>
    </row>
    <row r="586" spans="4:66" x14ac:dyDescent="0.25">
      <c r="D586"/>
      <c r="K586" s="3"/>
      <c r="L586" s="3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8"/>
      <c r="BK586" s="8"/>
      <c r="BL586" s="8"/>
      <c r="BM586" s="8"/>
      <c r="BN586" s="8"/>
    </row>
    <row r="587" spans="4:66" x14ac:dyDescent="0.25">
      <c r="D587"/>
      <c r="K587" s="3"/>
      <c r="L587" s="3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8"/>
      <c r="BK587" s="8"/>
      <c r="BL587" s="8"/>
      <c r="BM587" s="8"/>
      <c r="BN587" s="8"/>
    </row>
    <row r="588" spans="4:66" x14ac:dyDescent="0.25">
      <c r="D588"/>
      <c r="K588" s="3"/>
      <c r="L588" s="3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8"/>
      <c r="BK588" s="8"/>
      <c r="BL588" s="8"/>
      <c r="BM588" s="8"/>
      <c r="BN588" s="8"/>
    </row>
    <row r="589" spans="4:66" x14ac:dyDescent="0.25">
      <c r="D589"/>
      <c r="K589" s="3"/>
      <c r="L589" s="3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8"/>
      <c r="BK589" s="8"/>
      <c r="BL589" s="8"/>
      <c r="BM589" s="8"/>
      <c r="BN589" s="8"/>
    </row>
    <row r="590" spans="4:66" x14ac:dyDescent="0.25">
      <c r="D590"/>
      <c r="K590" s="3"/>
      <c r="L590" s="3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8"/>
      <c r="BK590" s="8"/>
      <c r="BL590" s="8"/>
      <c r="BM590" s="8"/>
      <c r="BN590" s="8"/>
    </row>
    <row r="591" spans="4:66" x14ac:dyDescent="0.25">
      <c r="D591"/>
      <c r="K591" s="3"/>
      <c r="L591" s="3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8"/>
      <c r="BK591" s="8"/>
      <c r="BL591" s="8"/>
      <c r="BM591" s="8"/>
      <c r="BN591" s="8"/>
    </row>
    <row r="592" spans="4:66" x14ac:dyDescent="0.25">
      <c r="D592"/>
      <c r="K592" s="3"/>
      <c r="L592" s="3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8"/>
      <c r="BK592" s="8"/>
      <c r="BL592" s="8"/>
      <c r="BM592" s="8"/>
      <c r="BN592" s="8"/>
    </row>
    <row r="593" spans="4:66" x14ac:dyDescent="0.25">
      <c r="D593"/>
      <c r="K593" s="3"/>
      <c r="L593" s="3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8"/>
      <c r="BK593" s="8"/>
      <c r="BL593" s="8"/>
      <c r="BM593" s="8"/>
      <c r="BN593" s="8"/>
    </row>
    <row r="594" spans="4:66" x14ac:dyDescent="0.25">
      <c r="D594"/>
      <c r="K594" s="3"/>
      <c r="L594" s="3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8"/>
      <c r="BK594" s="8"/>
      <c r="BL594" s="8"/>
      <c r="BM594" s="8"/>
      <c r="BN594" s="8"/>
    </row>
    <row r="595" spans="4:66" x14ac:dyDescent="0.25">
      <c r="D595"/>
      <c r="K595" s="3"/>
      <c r="L595" s="3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8"/>
      <c r="BK595" s="8"/>
      <c r="BL595" s="8"/>
      <c r="BM595" s="8"/>
      <c r="BN595" s="8"/>
    </row>
    <row r="596" spans="4:66" x14ac:dyDescent="0.25">
      <c r="D596"/>
      <c r="K596" s="3"/>
      <c r="L596" s="3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8"/>
      <c r="BK596" s="8"/>
      <c r="BL596" s="8"/>
      <c r="BM596" s="8"/>
      <c r="BN596" s="8"/>
    </row>
    <row r="597" spans="4:66" x14ac:dyDescent="0.25">
      <c r="D597"/>
      <c r="K597" s="3"/>
      <c r="L597" s="3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8"/>
      <c r="BK597" s="8"/>
      <c r="BL597" s="8"/>
      <c r="BM597" s="8"/>
      <c r="BN597" s="8"/>
    </row>
    <row r="598" spans="4:66" x14ac:dyDescent="0.25">
      <c r="D598"/>
      <c r="K598" s="3"/>
      <c r="L598" s="3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8"/>
      <c r="BK598" s="8"/>
      <c r="BL598" s="8"/>
      <c r="BM598" s="8"/>
      <c r="BN598" s="8"/>
    </row>
    <row r="599" spans="4:66" x14ac:dyDescent="0.25">
      <c r="D599"/>
      <c r="K599" s="3"/>
      <c r="L599" s="3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8"/>
      <c r="BK599" s="8"/>
      <c r="BL599" s="8"/>
      <c r="BM599" s="8"/>
      <c r="BN599" s="8"/>
    </row>
    <row r="600" spans="4:66" x14ac:dyDescent="0.25">
      <c r="D600"/>
      <c r="K600" s="3"/>
      <c r="L600" s="3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8"/>
      <c r="BK600" s="8"/>
      <c r="BL600" s="8"/>
      <c r="BM600" s="8"/>
      <c r="BN600" s="8"/>
    </row>
    <row r="601" spans="4:66" x14ac:dyDescent="0.25">
      <c r="D601"/>
      <c r="K601" s="3"/>
      <c r="L601" s="3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8"/>
      <c r="BK601" s="8"/>
      <c r="BL601" s="8"/>
      <c r="BM601" s="8"/>
      <c r="BN601" s="8"/>
    </row>
    <row r="602" spans="4:66" x14ac:dyDescent="0.25">
      <c r="D602"/>
      <c r="K602" s="3"/>
      <c r="L602" s="3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8"/>
      <c r="BK602" s="8"/>
      <c r="BL602" s="8"/>
      <c r="BM602" s="8"/>
      <c r="BN602" s="8"/>
    </row>
    <row r="603" spans="4:66" x14ac:dyDescent="0.25">
      <c r="D603"/>
      <c r="K603" s="3"/>
      <c r="L603" s="3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8"/>
      <c r="BK603" s="8"/>
      <c r="BL603" s="8"/>
      <c r="BM603" s="8"/>
      <c r="BN603" s="8"/>
    </row>
    <row r="604" spans="4:66" x14ac:dyDescent="0.25">
      <c r="D604"/>
      <c r="K604" s="3"/>
      <c r="L604" s="3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8"/>
      <c r="BK604" s="8"/>
      <c r="BL604" s="8"/>
      <c r="BM604" s="8"/>
      <c r="BN604" s="8"/>
    </row>
    <row r="605" spans="4:66" x14ac:dyDescent="0.25">
      <c r="D605"/>
      <c r="K605" s="3"/>
      <c r="L605" s="3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8"/>
      <c r="BK605" s="8"/>
      <c r="BL605" s="8"/>
      <c r="BM605" s="8"/>
      <c r="BN605" s="8"/>
    </row>
    <row r="606" spans="4:66" x14ac:dyDescent="0.25">
      <c r="D606"/>
      <c r="K606" s="3"/>
      <c r="L606" s="3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8"/>
      <c r="BK606" s="8"/>
      <c r="BL606" s="8"/>
      <c r="BM606" s="8"/>
      <c r="BN606" s="8"/>
    </row>
    <row r="607" spans="4:66" x14ac:dyDescent="0.25">
      <c r="D607"/>
      <c r="K607" s="3"/>
      <c r="L607" s="3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8"/>
      <c r="BK607" s="8"/>
      <c r="BL607" s="8"/>
      <c r="BM607" s="8"/>
      <c r="BN607" s="8"/>
    </row>
    <row r="608" spans="4:66" x14ac:dyDescent="0.25">
      <c r="D608"/>
      <c r="K608" s="3"/>
      <c r="L608" s="3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8"/>
      <c r="BK608" s="8"/>
      <c r="BL608" s="8"/>
      <c r="BM608" s="8"/>
      <c r="BN608" s="8"/>
    </row>
    <row r="609" spans="4:66" x14ac:dyDescent="0.25">
      <c r="D609"/>
      <c r="K609" s="3"/>
      <c r="L609" s="3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8"/>
      <c r="BK609" s="8"/>
      <c r="BL609" s="8"/>
      <c r="BM609" s="8"/>
      <c r="BN609" s="8"/>
    </row>
    <row r="610" spans="4:66" x14ac:dyDescent="0.25">
      <c r="D610"/>
      <c r="K610" s="3"/>
      <c r="L610" s="3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8"/>
      <c r="BK610" s="8"/>
      <c r="BL610" s="8"/>
      <c r="BM610" s="8"/>
      <c r="BN610" s="8"/>
    </row>
    <row r="611" spans="4:66" x14ac:dyDescent="0.25">
      <c r="D611"/>
      <c r="K611" s="3"/>
      <c r="L611" s="3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8"/>
      <c r="BK611" s="8"/>
      <c r="BL611" s="8"/>
      <c r="BM611" s="8"/>
      <c r="BN611" s="8"/>
    </row>
    <row r="612" spans="4:66" x14ac:dyDescent="0.25">
      <c r="D612"/>
      <c r="K612" s="3"/>
      <c r="L612" s="3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8"/>
      <c r="BK612" s="8"/>
      <c r="BL612" s="8"/>
      <c r="BM612" s="8"/>
      <c r="BN612" s="8"/>
    </row>
    <row r="613" spans="4:66" x14ac:dyDescent="0.25">
      <c r="D613"/>
      <c r="K613" s="3"/>
      <c r="L613" s="3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8"/>
      <c r="BK613" s="8"/>
      <c r="BL613" s="8"/>
      <c r="BM613" s="8"/>
      <c r="BN613" s="8"/>
    </row>
    <row r="614" spans="4:66" x14ac:dyDescent="0.25">
      <c r="D614"/>
      <c r="K614" s="3"/>
      <c r="L614" s="3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8"/>
      <c r="BK614" s="8"/>
      <c r="BL614" s="8"/>
      <c r="BM614" s="8"/>
      <c r="BN614" s="8"/>
    </row>
    <row r="615" spans="4:66" x14ac:dyDescent="0.25">
      <c r="D615"/>
      <c r="K615" s="3"/>
      <c r="L615" s="3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8"/>
      <c r="BK615" s="8"/>
      <c r="BL615" s="8"/>
      <c r="BM615" s="8"/>
      <c r="BN615" s="8"/>
    </row>
    <row r="616" spans="4:66" x14ac:dyDescent="0.25">
      <c r="D616"/>
      <c r="K616" s="3"/>
      <c r="L616" s="3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8"/>
      <c r="BK616" s="8"/>
      <c r="BL616" s="8"/>
      <c r="BM616" s="8"/>
      <c r="BN616" s="8"/>
    </row>
    <row r="617" spans="4:66" x14ac:dyDescent="0.25">
      <c r="D617"/>
      <c r="K617" s="3"/>
      <c r="L617" s="3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8"/>
      <c r="BK617" s="8"/>
      <c r="BL617" s="8"/>
      <c r="BM617" s="8"/>
      <c r="BN617" s="8"/>
    </row>
    <row r="618" spans="4:66" x14ac:dyDescent="0.25">
      <c r="D618"/>
      <c r="K618" s="3"/>
      <c r="L618" s="3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8"/>
      <c r="BK618" s="8"/>
      <c r="BL618" s="8"/>
      <c r="BM618" s="8"/>
      <c r="BN618" s="8"/>
    </row>
    <row r="619" spans="4:66" x14ac:dyDescent="0.25">
      <c r="D619"/>
      <c r="K619" s="3"/>
      <c r="L619" s="3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8"/>
      <c r="BK619" s="8"/>
      <c r="BL619" s="8"/>
      <c r="BM619" s="8"/>
      <c r="BN619" s="8"/>
    </row>
    <row r="620" spans="4:66" x14ac:dyDescent="0.25">
      <c r="D620"/>
      <c r="K620" s="3"/>
      <c r="L620" s="3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8"/>
      <c r="BK620" s="8"/>
      <c r="BL620" s="8"/>
      <c r="BM620" s="8"/>
      <c r="BN620" s="8"/>
    </row>
    <row r="621" spans="4:66" x14ac:dyDescent="0.25">
      <c r="D621"/>
      <c r="K621" s="3"/>
      <c r="L621" s="3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8"/>
      <c r="BK621" s="8"/>
      <c r="BL621" s="8"/>
      <c r="BM621" s="8"/>
      <c r="BN621" s="8"/>
    </row>
    <row r="622" spans="4:66" x14ac:dyDescent="0.25">
      <c r="D622"/>
      <c r="K622" s="3"/>
      <c r="L622" s="3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8"/>
      <c r="BK622" s="8"/>
      <c r="BL622" s="8"/>
      <c r="BM622" s="8"/>
      <c r="BN622" s="8"/>
    </row>
    <row r="623" spans="4:66" x14ac:dyDescent="0.25">
      <c r="D623"/>
      <c r="K623" s="3"/>
      <c r="L623" s="3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8"/>
      <c r="BK623" s="8"/>
      <c r="BL623" s="8"/>
      <c r="BM623" s="8"/>
      <c r="BN623" s="8"/>
    </row>
    <row r="624" spans="4:66" x14ac:dyDescent="0.25">
      <c r="D624"/>
      <c r="K624" s="3"/>
      <c r="L624" s="3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8"/>
      <c r="BK624" s="8"/>
      <c r="BL624" s="8"/>
      <c r="BM624" s="8"/>
      <c r="BN624" s="8"/>
    </row>
    <row r="625" spans="1:66" x14ac:dyDescent="0.25">
      <c r="D625"/>
      <c r="K625" s="3"/>
      <c r="L625" s="3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8"/>
      <c r="BK625" s="8"/>
      <c r="BL625" s="8"/>
      <c r="BM625" s="8"/>
      <c r="BN625" s="8"/>
    </row>
    <row r="626" spans="1:66" x14ac:dyDescent="0.25">
      <c r="D626"/>
      <c r="K626" s="3"/>
      <c r="L626" s="3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8"/>
      <c r="BK626" s="8"/>
      <c r="BL626" s="8"/>
      <c r="BM626" s="8"/>
      <c r="BN626" s="8"/>
    </row>
    <row r="627" spans="1:66" x14ac:dyDescent="0.25">
      <c r="D627"/>
      <c r="K627" s="3"/>
      <c r="L627" s="3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8"/>
      <c r="BK627" s="8"/>
      <c r="BL627" s="8"/>
      <c r="BM627" s="8"/>
      <c r="BN627" s="8"/>
    </row>
    <row r="628" spans="1:66" x14ac:dyDescent="0.25">
      <c r="D628"/>
      <c r="K628" s="3"/>
      <c r="L628" s="3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8"/>
      <c r="BK628" s="8"/>
      <c r="BL628" s="8"/>
      <c r="BM628" s="8"/>
      <c r="BN628" s="8"/>
    </row>
    <row r="629" spans="1:66" x14ac:dyDescent="0.25">
      <c r="D629"/>
      <c r="K629" s="3"/>
      <c r="L629" s="3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8"/>
      <c r="BK629" s="8"/>
      <c r="BL629" s="8"/>
      <c r="BM629" s="8"/>
      <c r="BN629" s="8"/>
    </row>
    <row r="630" spans="1:66" x14ac:dyDescent="0.25">
      <c r="D630"/>
      <c r="K630" s="3"/>
      <c r="L630" s="3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8"/>
      <c r="BK630" s="8"/>
      <c r="BL630" s="8"/>
      <c r="BM630" s="8"/>
      <c r="BN630" s="8"/>
    </row>
    <row r="631" spans="1:66" x14ac:dyDescent="0.25">
      <c r="D631"/>
      <c r="K631" s="3"/>
      <c r="L631" s="3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8"/>
      <c r="BK631" s="8"/>
      <c r="BL631" s="8"/>
      <c r="BM631" s="8"/>
      <c r="BN631" s="8"/>
    </row>
    <row r="632" spans="1:66" x14ac:dyDescent="0.25">
      <c r="D632"/>
      <c r="K632" s="3"/>
      <c r="L632" s="3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8"/>
      <c r="BK632" s="8"/>
      <c r="BL632" s="8"/>
      <c r="BM632" s="8"/>
      <c r="BN632" s="8"/>
    </row>
    <row r="633" spans="1:66" x14ac:dyDescent="0.25">
      <c r="D633"/>
      <c r="K633" s="3"/>
      <c r="L633" s="3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8"/>
      <c r="BK633" s="8"/>
      <c r="BL633" s="8"/>
      <c r="BM633" s="8"/>
      <c r="BN633" s="8"/>
    </row>
    <row r="634" spans="1:66" x14ac:dyDescent="0.25">
      <c r="D634"/>
      <c r="K634" s="3"/>
      <c r="L634" s="3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8"/>
      <c r="BK634" s="8"/>
      <c r="BL634" s="8"/>
      <c r="BM634" s="8"/>
      <c r="BN634" s="8"/>
    </row>
    <row r="635" spans="1:66" s="10" customFormat="1" x14ac:dyDescent="0.25">
      <c r="A635"/>
      <c r="B635"/>
      <c r="C635"/>
      <c r="D635"/>
      <c r="E635"/>
      <c r="F635"/>
      <c r="G635"/>
      <c r="H635"/>
      <c r="I635"/>
      <c r="J635"/>
      <c r="K635" s="3"/>
      <c r="L635" s="3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8"/>
      <c r="BK635" s="8"/>
      <c r="BL635" s="8"/>
      <c r="BM635" s="8"/>
      <c r="BN635" s="8"/>
    </row>
    <row r="636" spans="1:66" x14ac:dyDescent="0.25">
      <c r="D636"/>
      <c r="K636" s="3"/>
      <c r="L636" s="3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8"/>
      <c r="BK636" s="8"/>
      <c r="BL636" s="8"/>
      <c r="BM636" s="8"/>
      <c r="BN636" s="8"/>
    </row>
    <row r="637" spans="1:66" x14ac:dyDescent="0.25">
      <c r="D637"/>
      <c r="K637" s="3"/>
      <c r="L637" s="3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8"/>
      <c r="BK637" s="8"/>
      <c r="BL637" s="8"/>
      <c r="BM637" s="8"/>
      <c r="BN637" s="8"/>
    </row>
    <row r="638" spans="1:66" s="10" customFormat="1" x14ac:dyDescent="0.25">
      <c r="K638" s="12"/>
      <c r="L638" s="12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4"/>
      <c r="BK638" s="14"/>
      <c r="BL638" s="14"/>
      <c r="BM638" s="14"/>
      <c r="BN638" s="14"/>
    </row>
    <row r="639" spans="1:66" x14ac:dyDescent="0.25">
      <c r="D639"/>
      <c r="K639" s="3"/>
      <c r="L639" s="3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8"/>
      <c r="BK639" s="8"/>
      <c r="BL639" s="8"/>
      <c r="BM639" s="8"/>
      <c r="BN639" s="8"/>
    </row>
    <row r="640" spans="1:66" x14ac:dyDescent="0.25">
      <c r="D640"/>
      <c r="K640" s="3"/>
      <c r="L640" s="3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8"/>
      <c r="BK640" s="8"/>
      <c r="BL640" s="8"/>
      <c r="BM640" s="8"/>
      <c r="BN640" s="8"/>
    </row>
    <row r="641" spans="4:66" x14ac:dyDescent="0.25">
      <c r="D641"/>
      <c r="K641" s="3"/>
      <c r="L641" s="3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8"/>
      <c r="BK641" s="8"/>
      <c r="BL641" s="8"/>
      <c r="BM641" s="8"/>
      <c r="BN641" s="8"/>
    </row>
    <row r="642" spans="4:66" x14ac:dyDescent="0.25">
      <c r="D642"/>
      <c r="K642" s="3"/>
      <c r="L642" s="3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8"/>
      <c r="BK642" s="8"/>
      <c r="BL642" s="8"/>
      <c r="BM642" s="8"/>
      <c r="BN642" s="8"/>
    </row>
    <row r="643" spans="4:66" x14ac:dyDescent="0.25">
      <c r="D643"/>
      <c r="K643" s="3"/>
      <c r="L643" s="3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8"/>
      <c r="BK643" s="8"/>
      <c r="BL643" s="8"/>
      <c r="BM643" s="8"/>
      <c r="BN643" s="8"/>
    </row>
    <row r="644" spans="4:66" x14ac:dyDescent="0.25">
      <c r="D644"/>
      <c r="K644" s="3"/>
      <c r="L644" s="3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8"/>
      <c r="BK644" s="8"/>
      <c r="BL644" s="8"/>
      <c r="BM644" s="8"/>
      <c r="BN644" s="8"/>
    </row>
    <row r="645" spans="4:66" x14ac:dyDescent="0.25">
      <c r="D645"/>
      <c r="K645" s="3"/>
      <c r="L645" s="3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8"/>
      <c r="BK645" s="8"/>
      <c r="BL645" s="8"/>
      <c r="BM645" s="8"/>
      <c r="BN645" s="8"/>
    </row>
    <row r="646" spans="4:66" x14ac:dyDescent="0.25">
      <c r="D646"/>
      <c r="K646" s="3"/>
      <c r="L646" s="3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8"/>
      <c r="BK646" s="8"/>
      <c r="BL646" s="8"/>
      <c r="BM646" s="8"/>
      <c r="BN646" s="8"/>
    </row>
    <row r="647" spans="4:66" x14ac:dyDescent="0.25">
      <c r="D647"/>
      <c r="K647" s="3"/>
      <c r="L647" s="3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8"/>
      <c r="BK647" s="8"/>
      <c r="BL647" s="8"/>
      <c r="BM647" s="8"/>
      <c r="BN647" s="8"/>
    </row>
    <row r="648" spans="4:66" x14ac:dyDescent="0.25">
      <c r="D648"/>
      <c r="K648" s="3"/>
      <c r="L648" s="3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8"/>
      <c r="BK648" s="8"/>
      <c r="BL648" s="8"/>
      <c r="BM648" s="8"/>
      <c r="BN648" s="8"/>
    </row>
    <row r="649" spans="4:66" x14ac:dyDescent="0.25">
      <c r="D649"/>
      <c r="K649" s="3"/>
      <c r="L649" s="3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8"/>
      <c r="BK649" s="8"/>
      <c r="BL649" s="8"/>
      <c r="BM649" s="8"/>
      <c r="BN649" s="8"/>
    </row>
    <row r="650" spans="4:66" x14ac:dyDescent="0.25">
      <c r="D650"/>
      <c r="K650" s="3"/>
      <c r="L650" s="3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8"/>
      <c r="BK650" s="8"/>
      <c r="BL650" s="8"/>
      <c r="BM650" s="8"/>
      <c r="BN650" s="8"/>
    </row>
    <row r="651" spans="4:66" x14ac:dyDescent="0.25">
      <c r="D651"/>
      <c r="K651" s="3"/>
      <c r="L651" s="3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8"/>
      <c r="BK651" s="8"/>
      <c r="BL651" s="8"/>
      <c r="BM651" s="8"/>
      <c r="BN651" s="8"/>
    </row>
    <row r="652" spans="4:66" x14ac:dyDescent="0.25">
      <c r="D652"/>
      <c r="K652" s="3"/>
      <c r="L652" s="3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8"/>
      <c r="BK652" s="8"/>
      <c r="BL652" s="8"/>
      <c r="BM652" s="8"/>
      <c r="BN652" s="8"/>
    </row>
    <row r="653" spans="4:66" x14ac:dyDescent="0.25">
      <c r="D653"/>
      <c r="K653" s="3"/>
      <c r="L653" s="3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8"/>
      <c r="BK653" s="8"/>
      <c r="BL653" s="8"/>
      <c r="BM653" s="8"/>
      <c r="BN653" s="8"/>
    </row>
    <row r="654" spans="4:66" x14ac:dyDescent="0.25">
      <c r="D654"/>
      <c r="K654" s="3"/>
      <c r="L654" s="3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8"/>
      <c r="BK654" s="8"/>
      <c r="BL654" s="8"/>
      <c r="BM654" s="8"/>
      <c r="BN654" s="8"/>
    </row>
    <row r="655" spans="4:66" x14ac:dyDescent="0.25">
      <c r="D655"/>
      <c r="K655" s="3"/>
      <c r="L655" s="3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8"/>
      <c r="BK655" s="8"/>
      <c r="BL655" s="8"/>
      <c r="BM655" s="8"/>
      <c r="BN655" s="8"/>
    </row>
    <row r="656" spans="4:66" x14ac:dyDescent="0.25">
      <c r="D656"/>
      <c r="K656" s="3"/>
      <c r="L656" s="3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8"/>
      <c r="BK656" s="8"/>
      <c r="BL656" s="8"/>
      <c r="BM656" s="8"/>
      <c r="BN656" s="8"/>
    </row>
    <row r="657" spans="4:66" x14ac:dyDescent="0.25">
      <c r="D657"/>
      <c r="K657" s="3"/>
      <c r="L657" s="3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8"/>
      <c r="BK657" s="8"/>
      <c r="BL657" s="8"/>
      <c r="BM657" s="8"/>
      <c r="BN657" s="8"/>
    </row>
    <row r="658" spans="4:66" x14ac:dyDescent="0.25">
      <c r="D658"/>
      <c r="K658" s="3"/>
      <c r="L658" s="3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8"/>
      <c r="BK658" s="8"/>
      <c r="BL658" s="8"/>
      <c r="BM658" s="8"/>
      <c r="BN658" s="8"/>
    </row>
    <row r="659" spans="4:66" x14ac:dyDescent="0.25">
      <c r="D659"/>
      <c r="K659" s="3"/>
      <c r="L659" s="3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8"/>
      <c r="BK659" s="8"/>
      <c r="BL659" s="8"/>
      <c r="BM659" s="8"/>
      <c r="BN659" s="8"/>
    </row>
    <row r="660" spans="4:66" x14ac:dyDescent="0.25">
      <c r="D660"/>
      <c r="K660" s="3"/>
      <c r="L660" s="3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8"/>
      <c r="BK660" s="8"/>
      <c r="BL660" s="8"/>
      <c r="BM660" s="8"/>
      <c r="BN660" s="8"/>
    </row>
    <row r="661" spans="4:66" x14ac:dyDescent="0.25">
      <c r="D661"/>
      <c r="K661" s="3"/>
      <c r="L661" s="3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8"/>
      <c r="BK661" s="8"/>
      <c r="BL661" s="8"/>
      <c r="BM661" s="8"/>
      <c r="BN661" s="8"/>
    </row>
    <row r="662" spans="4:66" x14ac:dyDescent="0.25">
      <c r="D662"/>
      <c r="K662" s="3"/>
      <c r="L662" s="3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8"/>
      <c r="BK662" s="8"/>
      <c r="BL662" s="8"/>
      <c r="BM662" s="8"/>
      <c r="BN662" s="8"/>
    </row>
    <row r="663" spans="4:66" x14ac:dyDescent="0.25">
      <c r="D663"/>
      <c r="K663" s="3"/>
      <c r="L663" s="3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8"/>
      <c r="BK663" s="8"/>
      <c r="BL663" s="8"/>
      <c r="BM663" s="8"/>
      <c r="BN663" s="8"/>
    </row>
    <row r="664" spans="4:66" x14ac:dyDescent="0.25">
      <c r="D664"/>
      <c r="K664" s="3"/>
      <c r="L664" s="3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8"/>
      <c r="BK664" s="8"/>
      <c r="BL664" s="8"/>
      <c r="BM664" s="8"/>
      <c r="BN664" s="8"/>
    </row>
    <row r="665" spans="4:66" x14ac:dyDescent="0.25">
      <c r="D665"/>
      <c r="K665" s="3"/>
      <c r="L665" s="3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8"/>
      <c r="BK665" s="8"/>
      <c r="BL665" s="8"/>
      <c r="BM665" s="8"/>
      <c r="BN665" s="8"/>
    </row>
    <row r="666" spans="4:66" x14ac:dyDescent="0.25">
      <c r="D666"/>
      <c r="K666" s="3"/>
      <c r="L666" s="3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8"/>
      <c r="BK666" s="8"/>
      <c r="BL666" s="8"/>
      <c r="BM666" s="8"/>
      <c r="BN666" s="8"/>
    </row>
    <row r="667" spans="4:66" x14ac:dyDescent="0.25">
      <c r="D667"/>
      <c r="K667" s="3"/>
      <c r="L667" s="3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8"/>
      <c r="BK667" s="8"/>
      <c r="BL667" s="8"/>
      <c r="BM667" s="8"/>
      <c r="BN667" s="8"/>
    </row>
    <row r="668" spans="4:66" x14ac:dyDescent="0.25">
      <c r="D668"/>
      <c r="K668" s="3"/>
      <c r="L668" s="3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8"/>
      <c r="BK668" s="8"/>
      <c r="BL668" s="8"/>
      <c r="BM668" s="8"/>
      <c r="BN668" s="8"/>
    </row>
    <row r="669" spans="4:66" x14ac:dyDescent="0.25">
      <c r="D669"/>
      <c r="K669" s="3"/>
      <c r="L669" s="3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8"/>
      <c r="BK669" s="8"/>
      <c r="BL669" s="8"/>
      <c r="BM669" s="8"/>
      <c r="BN669" s="8"/>
    </row>
    <row r="670" spans="4:66" x14ac:dyDescent="0.25">
      <c r="D670"/>
      <c r="K670" s="3"/>
      <c r="L670" s="3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8"/>
      <c r="BK670" s="8"/>
      <c r="BL670" s="8"/>
      <c r="BM670" s="8"/>
      <c r="BN670" s="8"/>
    </row>
    <row r="671" spans="4:66" x14ac:dyDescent="0.25">
      <c r="D671"/>
      <c r="K671" s="3"/>
      <c r="L671" s="3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8"/>
      <c r="BK671" s="8"/>
      <c r="BL671" s="8"/>
      <c r="BM671" s="8"/>
      <c r="BN671" s="8"/>
    </row>
    <row r="672" spans="4:66" x14ac:dyDescent="0.25">
      <c r="D672"/>
      <c r="K672" s="3"/>
      <c r="L672" s="3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8"/>
      <c r="BK672" s="8"/>
      <c r="BL672" s="8"/>
      <c r="BM672" s="8"/>
      <c r="BN672" s="8"/>
    </row>
    <row r="673" spans="1:66" x14ac:dyDescent="0.25">
      <c r="D673"/>
      <c r="K673" s="3"/>
      <c r="L673" s="3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8"/>
      <c r="BK673" s="8"/>
      <c r="BL673" s="8"/>
      <c r="BM673" s="8"/>
      <c r="BN673" s="8"/>
    </row>
    <row r="674" spans="1:66" x14ac:dyDescent="0.25">
      <c r="D674"/>
      <c r="K674" s="3"/>
      <c r="L674" s="3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8"/>
      <c r="BK674" s="8"/>
      <c r="BL674" s="8"/>
      <c r="BM674" s="8"/>
      <c r="BN674" s="8"/>
    </row>
    <row r="675" spans="1:66" x14ac:dyDescent="0.25">
      <c r="D675"/>
      <c r="K675" s="3"/>
      <c r="L675" s="3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8"/>
      <c r="BK675" s="8"/>
      <c r="BL675" s="8"/>
      <c r="BM675" s="8"/>
      <c r="BN675" s="8"/>
    </row>
    <row r="676" spans="1:66" x14ac:dyDescent="0.25">
      <c r="D676"/>
      <c r="K676" s="3"/>
      <c r="L676" s="3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8"/>
      <c r="BK676" s="8"/>
      <c r="BL676" s="8"/>
      <c r="BM676" s="8"/>
      <c r="BN676" s="8"/>
    </row>
    <row r="677" spans="1:66" x14ac:dyDescent="0.25">
      <c r="D677"/>
      <c r="K677" s="3"/>
      <c r="L677" s="3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8"/>
      <c r="BK677" s="8"/>
      <c r="BL677" s="8"/>
      <c r="BM677" s="8"/>
      <c r="BN677" s="8"/>
    </row>
    <row r="678" spans="1:66" x14ac:dyDescent="0.25">
      <c r="D678"/>
      <c r="K678" s="3"/>
      <c r="L678" s="3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8"/>
      <c r="BK678" s="8"/>
      <c r="BL678" s="8"/>
      <c r="BM678" s="8"/>
      <c r="BN678" s="8"/>
    </row>
    <row r="679" spans="1:66" x14ac:dyDescent="0.25">
      <c r="D679"/>
      <c r="K679" s="3"/>
      <c r="L679" s="3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8"/>
      <c r="BK679" s="8"/>
      <c r="BL679" s="8"/>
      <c r="BM679" s="8"/>
      <c r="BN679" s="8"/>
    </row>
    <row r="680" spans="1:66" x14ac:dyDescent="0.25">
      <c r="D680"/>
      <c r="K680" s="3"/>
      <c r="L680" s="3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8"/>
      <c r="BK680" s="8"/>
      <c r="BL680" s="8"/>
      <c r="BM680" s="8"/>
      <c r="BN680" s="8"/>
    </row>
    <row r="681" spans="1:66" x14ac:dyDescent="0.25">
      <c r="D681"/>
      <c r="K681" s="3"/>
      <c r="L681" s="3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8"/>
      <c r="BK681" s="8"/>
      <c r="BL681" s="8"/>
      <c r="BM681" s="8"/>
      <c r="BN681" s="8"/>
    </row>
    <row r="682" spans="1:66" s="10" customFormat="1" x14ac:dyDescent="0.25">
      <c r="A682"/>
      <c r="B682"/>
      <c r="C682"/>
      <c r="D682"/>
      <c r="E682"/>
      <c r="F682"/>
      <c r="G682"/>
      <c r="H682"/>
      <c r="I682"/>
      <c r="J682"/>
      <c r="K682" s="3"/>
      <c r="L682" s="3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8"/>
      <c r="BK682" s="8"/>
      <c r="BL682" s="8"/>
      <c r="BM682" s="8"/>
      <c r="BN682" s="8"/>
    </row>
    <row r="683" spans="1:66" x14ac:dyDescent="0.25">
      <c r="D683"/>
      <c r="K683" s="3"/>
      <c r="L683" s="3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8"/>
      <c r="BK683" s="8"/>
      <c r="BL683" s="8"/>
      <c r="BM683" s="8"/>
      <c r="BN683" s="8"/>
    </row>
    <row r="684" spans="1:66" x14ac:dyDescent="0.25">
      <c r="D684"/>
      <c r="K684" s="3"/>
      <c r="L684" s="3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8"/>
      <c r="BK684" s="8"/>
      <c r="BL684" s="8"/>
      <c r="BM684" s="8"/>
      <c r="BN684" s="8"/>
    </row>
    <row r="685" spans="1:66" x14ac:dyDescent="0.25">
      <c r="D685"/>
      <c r="K685" s="3"/>
      <c r="L685" s="3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8"/>
      <c r="BK685" s="8"/>
      <c r="BL685" s="8"/>
      <c r="BM685" s="8"/>
      <c r="BN685" s="8"/>
    </row>
    <row r="686" spans="1:66" x14ac:dyDescent="0.25">
      <c r="D686"/>
      <c r="K686" s="3"/>
      <c r="L686" s="3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8"/>
      <c r="BK686" s="8"/>
      <c r="BL686" s="8"/>
      <c r="BM686" s="8"/>
      <c r="BN686" s="8"/>
    </row>
    <row r="687" spans="1:66" x14ac:dyDescent="0.25">
      <c r="D687"/>
      <c r="K687" s="3"/>
      <c r="L687" s="3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8"/>
      <c r="BK687" s="8"/>
      <c r="BL687" s="8"/>
      <c r="BM687" s="8"/>
      <c r="BN687" s="8"/>
    </row>
    <row r="688" spans="1:66" x14ac:dyDescent="0.25">
      <c r="D688"/>
      <c r="K688" s="3"/>
      <c r="L688" s="3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8"/>
      <c r="BK688" s="8"/>
      <c r="BL688" s="8"/>
      <c r="BM688" s="8"/>
      <c r="BN688" s="8"/>
    </row>
    <row r="689" spans="4:66" x14ac:dyDescent="0.25">
      <c r="D689"/>
      <c r="K689" s="3"/>
      <c r="L689" s="3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8"/>
      <c r="BK689" s="8"/>
      <c r="BL689" s="8"/>
      <c r="BM689" s="8"/>
      <c r="BN689" s="8"/>
    </row>
    <row r="690" spans="4:66" x14ac:dyDescent="0.25">
      <c r="D690"/>
      <c r="K690" s="3"/>
      <c r="L690" s="3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8"/>
      <c r="BK690" s="8"/>
      <c r="BL690" s="8"/>
      <c r="BM690" s="8"/>
      <c r="BN690" s="8"/>
    </row>
    <row r="691" spans="4:66" x14ac:dyDescent="0.25">
      <c r="D691"/>
      <c r="K691" s="3"/>
      <c r="L691" s="3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8"/>
      <c r="BK691" s="8"/>
      <c r="BL691" s="8"/>
      <c r="BM691" s="8"/>
      <c r="BN691" s="8"/>
    </row>
    <row r="692" spans="4:66" x14ac:dyDescent="0.25">
      <c r="D692"/>
      <c r="K692" s="3"/>
      <c r="L692" s="3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8"/>
      <c r="BK692" s="8"/>
      <c r="BL692" s="8"/>
      <c r="BM692" s="8"/>
      <c r="BN692" s="8"/>
    </row>
    <row r="693" spans="4:66" x14ac:dyDescent="0.25">
      <c r="D693"/>
      <c r="K693" s="3"/>
      <c r="L693" s="3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8"/>
      <c r="BK693" s="8"/>
      <c r="BL693" s="8"/>
      <c r="BM693" s="8"/>
      <c r="BN693" s="8"/>
    </row>
    <row r="694" spans="4:66" x14ac:dyDescent="0.25">
      <c r="D694"/>
      <c r="K694" s="3"/>
      <c r="L694" s="3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8"/>
      <c r="BK694" s="8"/>
      <c r="BL694" s="8"/>
      <c r="BM694" s="8"/>
      <c r="BN694" s="8"/>
    </row>
    <row r="695" spans="4:66" x14ac:dyDescent="0.25">
      <c r="D695"/>
      <c r="K695" s="3"/>
      <c r="L695" s="3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8"/>
      <c r="BK695" s="8"/>
      <c r="BL695" s="8"/>
      <c r="BM695" s="8"/>
      <c r="BN695" s="8"/>
    </row>
    <row r="696" spans="4:66" x14ac:dyDescent="0.25">
      <c r="D696"/>
      <c r="K696" s="3"/>
      <c r="L696" s="3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8"/>
      <c r="BK696" s="8"/>
      <c r="BL696" s="8"/>
      <c r="BM696" s="8"/>
      <c r="BN696" s="8"/>
    </row>
    <row r="697" spans="4:66" x14ac:dyDescent="0.25">
      <c r="D697"/>
      <c r="K697" s="3"/>
      <c r="L697" s="3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8"/>
      <c r="BK697" s="8"/>
      <c r="BL697" s="8"/>
      <c r="BM697" s="8"/>
      <c r="BN697" s="8"/>
    </row>
    <row r="698" spans="4:66" x14ac:dyDescent="0.25">
      <c r="D698"/>
      <c r="K698" s="3"/>
      <c r="L698" s="3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8"/>
      <c r="BK698" s="8"/>
      <c r="BL698" s="8"/>
      <c r="BM698" s="8"/>
      <c r="BN698" s="8"/>
    </row>
    <row r="699" spans="4:66" x14ac:dyDescent="0.25">
      <c r="D699"/>
      <c r="K699" s="3"/>
      <c r="L699" s="3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8"/>
      <c r="BK699" s="8"/>
      <c r="BL699" s="8"/>
      <c r="BM699" s="8"/>
      <c r="BN699" s="8"/>
    </row>
    <row r="700" spans="4:66" x14ac:dyDescent="0.25">
      <c r="D700"/>
      <c r="K700" s="3"/>
      <c r="L700" s="3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8"/>
      <c r="BK700" s="8"/>
      <c r="BL700" s="8"/>
      <c r="BM700" s="8"/>
      <c r="BN700" s="8"/>
    </row>
    <row r="701" spans="4:66" x14ac:dyDescent="0.25">
      <c r="D701"/>
      <c r="K701" s="3"/>
      <c r="L701" s="3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8"/>
      <c r="BK701" s="8"/>
      <c r="BL701" s="8"/>
      <c r="BM701" s="8"/>
      <c r="BN701" s="8"/>
    </row>
    <row r="702" spans="4:66" x14ac:dyDescent="0.25">
      <c r="D702"/>
      <c r="K702" s="3"/>
      <c r="L702" s="3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8"/>
      <c r="BK702" s="8"/>
      <c r="BL702" s="8"/>
      <c r="BM702" s="8"/>
      <c r="BN702" s="8"/>
    </row>
    <row r="703" spans="4:66" x14ac:dyDescent="0.25">
      <c r="D703"/>
      <c r="K703" s="3"/>
      <c r="L703" s="3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8"/>
      <c r="BK703" s="8"/>
      <c r="BL703" s="8"/>
      <c r="BM703" s="8"/>
      <c r="BN703" s="8"/>
    </row>
    <row r="704" spans="4:66" x14ac:dyDescent="0.25">
      <c r="D704"/>
      <c r="K704" s="3"/>
      <c r="L704" s="3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8"/>
      <c r="BK704" s="8"/>
      <c r="BL704" s="8"/>
      <c r="BM704" s="8"/>
      <c r="BN704" s="8"/>
    </row>
    <row r="705" spans="4:66" x14ac:dyDescent="0.25">
      <c r="D705"/>
      <c r="K705" s="3"/>
      <c r="L705" s="3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8"/>
      <c r="BK705" s="8"/>
      <c r="BL705" s="8"/>
      <c r="BM705" s="8"/>
      <c r="BN705" s="8"/>
    </row>
    <row r="706" spans="4:66" x14ac:dyDescent="0.25">
      <c r="D706"/>
      <c r="K706" s="3"/>
      <c r="L706" s="3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8"/>
      <c r="BK706" s="8"/>
      <c r="BL706" s="8"/>
      <c r="BM706" s="8"/>
      <c r="BN706" s="8"/>
    </row>
    <row r="707" spans="4:66" x14ac:dyDescent="0.25">
      <c r="D707"/>
      <c r="K707" s="3"/>
      <c r="L707" s="3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8"/>
      <c r="BK707" s="8"/>
      <c r="BL707" s="8"/>
      <c r="BM707" s="8"/>
      <c r="BN707" s="8"/>
    </row>
    <row r="708" spans="4:66" x14ac:dyDescent="0.25">
      <c r="D708"/>
      <c r="K708" s="3"/>
      <c r="L708" s="3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8"/>
      <c r="BK708" s="8"/>
      <c r="BL708" s="8"/>
      <c r="BM708" s="8"/>
      <c r="BN708" s="8"/>
    </row>
    <row r="709" spans="4:66" x14ac:dyDescent="0.25">
      <c r="D709"/>
      <c r="K709" s="3"/>
      <c r="L709" s="3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8"/>
      <c r="BK709" s="8"/>
      <c r="BL709" s="8"/>
      <c r="BM709" s="8"/>
      <c r="BN709" s="8"/>
    </row>
    <row r="710" spans="4:66" x14ac:dyDescent="0.25">
      <c r="D710"/>
      <c r="K710" s="3"/>
      <c r="L710" s="3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8"/>
      <c r="BK710" s="8"/>
      <c r="BL710" s="8"/>
      <c r="BM710" s="8"/>
      <c r="BN710" s="8"/>
    </row>
    <row r="711" spans="4:66" x14ac:dyDescent="0.25">
      <c r="D711"/>
      <c r="K711" s="3"/>
      <c r="L711" s="3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8"/>
      <c r="BK711" s="8"/>
      <c r="BL711" s="8"/>
      <c r="BM711" s="8"/>
      <c r="BN711" s="8"/>
    </row>
    <row r="712" spans="4:66" x14ac:dyDescent="0.25">
      <c r="D712"/>
      <c r="K712" s="3"/>
      <c r="L712" s="3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8"/>
      <c r="BK712" s="8"/>
      <c r="BL712" s="8"/>
      <c r="BM712" s="8"/>
      <c r="BN712" s="8"/>
    </row>
    <row r="713" spans="4:66" x14ac:dyDescent="0.25">
      <c r="D713"/>
      <c r="K713" s="3"/>
      <c r="L713" s="3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8"/>
      <c r="BK713" s="8"/>
      <c r="BL713" s="8"/>
      <c r="BM713" s="8"/>
      <c r="BN713" s="8"/>
    </row>
    <row r="714" spans="4:66" x14ac:dyDescent="0.25">
      <c r="D714"/>
      <c r="K714" s="3"/>
      <c r="L714" s="3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8"/>
      <c r="BK714" s="8"/>
      <c r="BL714" s="8"/>
      <c r="BM714" s="8"/>
      <c r="BN714" s="8"/>
    </row>
    <row r="715" spans="4:66" x14ac:dyDescent="0.25">
      <c r="D715"/>
      <c r="K715" s="3"/>
      <c r="L715" s="3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8"/>
      <c r="BK715" s="8"/>
      <c r="BL715" s="8"/>
      <c r="BM715" s="8"/>
      <c r="BN715" s="8"/>
    </row>
    <row r="716" spans="4:66" x14ac:dyDescent="0.25">
      <c r="D716"/>
      <c r="K716" s="3"/>
      <c r="L716" s="3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8"/>
      <c r="BK716" s="8"/>
      <c r="BL716" s="8"/>
      <c r="BM716" s="8"/>
      <c r="BN716" s="8"/>
    </row>
    <row r="717" spans="4:66" x14ac:dyDescent="0.25">
      <c r="D717"/>
      <c r="K717" s="3"/>
      <c r="L717" s="3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8"/>
      <c r="BK717" s="8"/>
      <c r="BL717" s="8"/>
      <c r="BM717" s="8"/>
      <c r="BN717" s="8"/>
    </row>
    <row r="718" spans="4:66" x14ac:dyDescent="0.25">
      <c r="D718"/>
      <c r="K718" s="3"/>
      <c r="L718" s="3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8"/>
      <c r="BK718" s="8"/>
      <c r="BL718" s="8"/>
      <c r="BM718" s="8"/>
      <c r="BN718" s="8"/>
    </row>
    <row r="719" spans="4:66" x14ac:dyDescent="0.25">
      <c r="D719"/>
      <c r="K719" s="3"/>
      <c r="L719" s="3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8"/>
      <c r="BK719" s="8"/>
      <c r="BL719" s="8"/>
      <c r="BM719" s="8"/>
      <c r="BN719" s="8"/>
    </row>
    <row r="720" spans="4:66" x14ac:dyDescent="0.25">
      <c r="D720"/>
      <c r="K720" s="3"/>
      <c r="L720" s="3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8"/>
      <c r="BK720" s="8"/>
      <c r="BL720" s="8"/>
      <c r="BM720" s="8"/>
      <c r="BN720" s="8"/>
    </row>
    <row r="721" spans="1:66" x14ac:dyDescent="0.25">
      <c r="D721"/>
      <c r="K721" s="3"/>
      <c r="L721" s="3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8"/>
      <c r="BK721" s="8"/>
      <c r="BL721" s="8"/>
      <c r="BM721" s="8"/>
      <c r="BN721" s="8"/>
    </row>
    <row r="722" spans="1:66" x14ac:dyDescent="0.25">
      <c r="D722"/>
      <c r="K722" s="3"/>
      <c r="L722" s="3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8"/>
      <c r="BK722" s="8"/>
      <c r="BL722" s="8"/>
      <c r="BM722" s="8"/>
      <c r="BN722" s="8"/>
    </row>
    <row r="723" spans="1:66" x14ac:dyDescent="0.25">
      <c r="D723"/>
      <c r="K723" s="3"/>
      <c r="L723" s="3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8"/>
      <c r="BK723" s="8"/>
      <c r="BL723" s="8"/>
      <c r="BM723" s="8"/>
      <c r="BN723" s="8"/>
    </row>
    <row r="724" spans="1:66" x14ac:dyDescent="0.25">
      <c r="D724"/>
      <c r="K724" s="3"/>
      <c r="L724" s="3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8"/>
      <c r="BK724" s="8"/>
      <c r="BL724" s="8"/>
      <c r="BM724" s="8"/>
      <c r="BN724" s="8"/>
    </row>
    <row r="725" spans="1:66" x14ac:dyDescent="0.25">
      <c r="D725"/>
      <c r="K725" s="3"/>
      <c r="L725" s="3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8"/>
      <c r="BK725" s="8"/>
      <c r="BL725" s="8"/>
      <c r="BM725" s="8"/>
      <c r="BN725" s="8"/>
    </row>
    <row r="726" spans="1:66" x14ac:dyDescent="0.25">
      <c r="D726"/>
      <c r="K726" s="3"/>
      <c r="L726" s="3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8"/>
      <c r="BK726" s="8"/>
      <c r="BL726" s="8"/>
      <c r="BM726" s="8"/>
      <c r="BN726" s="8"/>
    </row>
    <row r="727" spans="1:66" s="10" customFormat="1" x14ac:dyDescent="0.25">
      <c r="A727"/>
      <c r="B727"/>
      <c r="C727"/>
      <c r="D727"/>
      <c r="E727"/>
      <c r="F727"/>
      <c r="G727"/>
      <c r="H727"/>
      <c r="I727"/>
      <c r="J727"/>
      <c r="K727" s="3"/>
      <c r="L727" s="3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8"/>
      <c r="BK727" s="8"/>
      <c r="BL727" s="8"/>
      <c r="BM727" s="8"/>
      <c r="BN727" s="8"/>
    </row>
    <row r="728" spans="1:66" x14ac:dyDescent="0.25">
      <c r="D728"/>
      <c r="K728" s="3"/>
      <c r="L728" s="3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8"/>
      <c r="BK728" s="8"/>
      <c r="BL728" s="8"/>
      <c r="BM728" s="8"/>
      <c r="BN728" s="8"/>
    </row>
    <row r="729" spans="1:66" x14ac:dyDescent="0.25">
      <c r="D729"/>
      <c r="K729" s="3"/>
      <c r="L729" s="3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8"/>
      <c r="BK729" s="8"/>
      <c r="BL729" s="8"/>
      <c r="BM729" s="8"/>
      <c r="BN729" s="8"/>
    </row>
    <row r="730" spans="1:66" x14ac:dyDescent="0.25">
      <c r="D730"/>
      <c r="K730" s="3"/>
      <c r="L730" s="3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8"/>
      <c r="BK730" s="8"/>
      <c r="BL730" s="8"/>
      <c r="BM730" s="8"/>
      <c r="BN730" s="8"/>
    </row>
    <row r="731" spans="1:66" x14ac:dyDescent="0.25">
      <c r="D731"/>
      <c r="K731" s="3"/>
      <c r="L731" s="3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8"/>
      <c r="BK731" s="8"/>
      <c r="BL731" s="8"/>
      <c r="BM731" s="8"/>
      <c r="BN731" s="8"/>
    </row>
    <row r="732" spans="1:66" x14ac:dyDescent="0.25">
      <c r="D732"/>
      <c r="K732" s="3"/>
      <c r="L732" s="3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8"/>
      <c r="BK732" s="8"/>
      <c r="BL732" s="8"/>
      <c r="BM732" s="8"/>
      <c r="BN732" s="8"/>
    </row>
    <row r="733" spans="1:66" x14ac:dyDescent="0.25">
      <c r="D733"/>
      <c r="K733" s="3"/>
      <c r="L733" s="3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8"/>
      <c r="BK733" s="8"/>
      <c r="BL733" s="8"/>
      <c r="BM733" s="8"/>
      <c r="BN733" s="8"/>
    </row>
    <row r="734" spans="1:66" x14ac:dyDescent="0.25">
      <c r="D734"/>
      <c r="K734" s="3"/>
      <c r="L734" s="3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8"/>
      <c r="BK734" s="8"/>
      <c r="BL734" s="8"/>
      <c r="BM734" s="8"/>
      <c r="BN734" s="8"/>
    </row>
    <row r="735" spans="1:66" x14ac:dyDescent="0.25">
      <c r="D735"/>
      <c r="K735" s="3"/>
      <c r="L735" s="3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8"/>
      <c r="BK735" s="8"/>
      <c r="BL735" s="8"/>
      <c r="BM735" s="8"/>
      <c r="BN735" s="8"/>
    </row>
    <row r="736" spans="1:66" x14ac:dyDescent="0.25">
      <c r="D736"/>
      <c r="K736" s="3"/>
      <c r="L736" s="3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8"/>
      <c r="BK736" s="8"/>
      <c r="BL736" s="8"/>
      <c r="BM736" s="8"/>
      <c r="BN736" s="8"/>
    </row>
    <row r="737" spans="1:66" x14ac:dyDescent="0.25">
      <c r="D737"/>
      <c r="K737" s="3"/>
      <c r="L737" s="3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8"/>
      <c r="BK737" s="8"/>
      <c r="BL737" s="8"/>
      <c r="BM737" s="8"/>
      <c r="BN737" s="8"/>
    </row>
    <row r="738" spans="1:66" x14ac:dyDescent="0.25">
      <c r="D738"/>
      <c r="K738" s="3"/>
      <c r="L738" s="3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8"/>
      <c r="BK738" s="8"/>
      <c r="BL738" s="8"/>
      <c r="BM738" s="8"/>
      <c r="BN738" s="8"/>
    </row>
    <row r="739" spans="1:66" x14ac:dyDescent="0.25">
      <c r="D739"/>
      <c r="K739" s="3"/>
      <c r="L739" s="3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8"/>
      <c r="BK739" s="8"/>
      <c r="BL739" s="8"/>
      <c r="BM739" s="8"/>
      <c r="BN739" s="8"/>
    </row>
    <row r="740" spans="1:66" x14ac:dyDescent="0.25">
      <c r="D740"/>
      <c r="K740" s="3"/>
      <c r="L740" s="3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8"/>
      <c r="BK740" s="8"/>
      <c r="BL740" s="8"/>
      <c r="BM740" s="8"/>
      <c r="BN740" s="8"/>
    </row>
    <row r="741" spans="1:66" x14ac:dyDescent="0.25">
      <c r="D741"/>
      <c r="K741" s="3"/>
      <c r="L741" s="3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8"/>
      <c r="BK741" s="8"/>
      <c r="BL741" s="8"/>
      <c r="BM741" s="8"/>
      <c r="BN741" s="8"/>
    </row>
    <row r="742" spans="1:66" x14ac:dyDescent="0.25">
      <c r="D742"/>
      <c r="K742" s="3"/>
      <c r="L742" s="3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8"/>
      <c r="BK742" s="8"/>
      <c r="BL742" s="8"/>
      <c r="BM742" s="8"/>
      <c r="BN742" s="8"/>
    </row>
    <row r="743" spans="1:66" x14ac:dyDescent="0.25">
      <c r="D743"/>
      <c r="K743" s="3"/>
      <c r="L743" s="3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8"/>
      <c r="BK743" s="8"/>
      <c r="BL743" s="8"/>
      <c r="BM743" s="8"/>
      <c r="BN743" s="8"/>
    </row>
    <row r="744" spans="1:66" x14ac:dyDescent="0.25">
      <c r="D744"/>
      <c r="K744" s="3"/>
      <c r="L744" s="3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8"/>
      <c r="BK744" s="8"/>
      <c r="BL744" s="8"/>
      <c r="BM744" s="8"/>
      <c r="BN744" s="8"/>
    </row>
    <row r="745" spans="1:66" x14ac:dyDescent="0.25">
      <c r="D745"/>
      <c r="K745" s="3"/>
      <c r="L745" s="3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8"/>
      <c r="BK745" s="8"/>
      <c r="BL745" s="8"/>
      <c r="BM745" s="8"/>
      <c r="BN745" s="8"/>
    </row>
    <row r="746" spans="1:66" x14ac:dyDescent="0.25">
      <c r="D746"/>
      <c r="K746" s="3"/>
      <c r="L746" s="3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8"/>
      <c r="BK746" s="8"/>
      <c r="BL746" s="8"/>
      <c r="BM746" s="8"/>
      <c r="BN746" s="8"/>
    </row>
    <row r="747" spans="1:66" x14ac:dyDescent="0.25">
      <c r="D747"/>
      <c r="K747" s="3"/>
      <c r="L747" s="3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8"/>
      <c r="BK747" s="8"/>
      <c r="BL747" s="8"/>
      <c r="BM747" s="8"/>
      <c r="BN747" s="8"/>
    </row>
    <row r="748" spans="1:66" s="10" customFormat="1" x14ac:dyDescent="0.25">
      <c r="A748"/>
      <c r="B748"/>
      <c r="C748"/>
      <c r="D748"/>
      <c r="E748"/>
      <c r="F748"/>
      <c r="G748"/>
      <c r="H748"/>
      <c r="I748"/>
      <c r="J748"/>
      <c r="K748" s="3"/>
      <c r="L748" s="3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8"/>
      <c r="BK748" s="8"/>
      <c r="BL748" s="8"/>
      <c r="BM748" s="8"/>
      <c r="BN748" s="8"/>
    </row>
    <row r="749" spans="1:66" x14ac:dyDescent="0.25">
      <c r="D749"/>
      <c r="K749" s="3"/>
      <c r="L749" s="3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8"/>
      <c r="BK749" s="8"/>
      <c r="BL749" s="8"/>
      <c r="BM749" s="8"/>
      <c r="BN749" s="8"/>
    </row>
    <row r="750" spans="1:66" x14ac:dyDescent="0.25">
      <c r="D750"/>
      <c r="K750" s="3"/>
      <c r="L750" s="3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8"/>
      <c r="BK750" s="8"/>
      <c r="BL750" s="8"/>
      <c r="BM750" s="8"/>
      <c r="BN750" s="8"/>
    </row>
    <row r="751" spans="1:66" x14ac:dyDescent="0.25">
      <c r="D751"/>
      <c r="K751" s="3"/>
      <c r="L751" s="3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8"/>
      <c r="BK751" s="8"/>
      <c r="BL751" s="8"/>
      <c r="BM751" s="8"/>
      <c r="BN751" s="8"/>
    </row>
    <row r="752" spans="1:66" x14ac:dyDescent="0.25">
      <c r="D752"/>
      <c r="K752" s="3"/>
      <c r="L752" s="3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8"/>
      <c r="BK752" s="8"/>
      <c r="BL752" s="8"/>
      <c r="BM752" s="8"/>
      <c r="BN752" s="8"/>
    </row>
    <row r="753" spans="4:66" x14ac:dyDescent="0.25">
      <c r="D753"/>
      <c r="K753" s="3"/>
      <c r="L753" s="3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8"/>
      <c r="BK753" s="8"/>
      <c r="BL753" s="8"/>
      <c r="BM753" s="8"/>
      <c r="BN753" s="8"/>
    </row>
    <row r="754" spans="4:66" x14ac:dyDescent="0.25">
      <c r="D754"/>
      <c r="K754" s="3"/>
      <c r="L754" s="3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8"/>
      <c r="BK754" s="8"/>
      <c r="BL754" s="8"/>
      <c r="BM754" s="8"/>
      <c r="BN754" s="8"/>
    </row>
    <row r="755" spans="4:66" x14ac:dyDescent="0.25">
      <c r="D755"/>
      <c r="K755" s="3"/>
      <c r="L755" s="3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8"/>
      <c r="BK755" s="8"/>
      <c r="BL755" s="8"/>
      <c r="BM755" s="8"/>
      <c r="BN755" s="8"/>
    </row>
    <row r="756" spans="4:66" x14ac:dyDescent="0.25">
      <c r="D756"/>
      <c r="K756" s="3"/>
      <c r="L756" s="3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8"/>
      <c r="BK756" s="8"/>
      <c r="BL756" s="8"/>
      <c r="BM756" s="8"/>
      <c r="BN756" s="8"/>
    </row>
    <row r="757" spans="4:66" x14ac:dyDescent="0.25">
      <c r="D757"/>
      <c r="K757" s="3"/>
      <c r="L757" s="3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8"/>
      <c r="BK757" s="8"/>
      <c r="BL757" s="8"/>
      <c r="BM757" s="8"/>
      <c r="BN757" s="8"/>
    </row>
    <row r="758" spans="4:66" x14ac:dyDescent="0.25">
      <c r="D758"/>
      <c r="K758" s="3"/>
      <c r="L758" s="3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8"/>
      <c r="BK758" s="8"/>
      <c r="BL758" s="8"/>
      <c r="BM758" s="8"/>
      <c r="BN758" s="8"/>
    </row>
    <row r="759" spans="4:66" x14ac:dyDescent="0.25">
      <c r="D759"/>
      <c r="K759" s="3"/>
      <c r="L759" s="3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8"/>
      <c r="BK759" s="8"/>
      <c r="BL759" s="8"/>
      <c r="BM759" s="8"/>
      <c r="BN759" s="8"/>
    </row>
    <row r="760" spans="4:66" x14ac:dyDescent="0.25">
      <c r="D760"/>
      <c r="K760" s="3"/>
      <c r="L760" s="3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8"/>
      <c r="BK760" s="8"/>
      <c r="BL760" s="8"/>
      <c r="BM760" s="8"/>
      <c r="BN760" s="8"/>
    </row>
    <row r="761" spans="4:66" x14ac:dyDescent="0.25">
      <c r="D761"/>
      <c r="K761" s="3"/>
      <c r="L761" s="3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8"/>
      <c r="BK761" s="8"/>
      <c r="BL761" s="8"/>
      <c r="BM761" s="8"/>
      <c r="BN761" s="8"/>
    </row>
    <row r="762" spans="4:66" x14ac:dyDescent="0.25">
      <c r="D762"/>
      <c r="K762" s="3"/>
      <c r="L762" s="3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8"/>
      <c r="BK762" s="8"/>
      <c r="BL762" s="8"/>
      <c r="BM762" s="8"/>
      <c r="BN762" s="8"/>
    </row>
    <row r="763" spans="4:66" x14ac:dyDescent="0.25">
      <c r="D763"/>
      <c r="K763" s="3"/>
      <c r="L763" s="3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8"/>
      <c r="BK763" s="8"/>
      <c r="BL763" s="8"/>
      <c r="BM763" s="8"/>
      <c r="BN763" s="8"/>
    </row>
    <row r="764" spans="4:66" x14ac:dyDescent="0.25">
      <c r="D764"/>
      <c r="K764" s="3"/>
      <c r="L764" s="3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8"/>
      <c r="BK764" s="8"/>
      <c r="BL764" s="8"/>
      <c r="BM764" s="8"/>
      <c r="BN764" s="8"/>
    </row>
    <row r="765" spans="4:66" x14ac:dyDescent="0.25">
      <c r="D765"/>
      <c r="K765" s="3"/>
      <c r="L765" s="3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8"/>
      <c r="BK765" s="8"/>
      <c r="BL765" s="8"/>
      <c r="BM765" s="8"/>
      <c r="BN765" s="8"/>
    </row>
    <row r="766" spans="4:66" x14ac:dyDescent="0.25">
      <c r="D766"/>
      <c r="K766" s="3"/>
      <c r="L766" s="3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8"/>
      <c r="BK766" s="8"/>
      <c r="BL766" s="8"/>
      <c r="BM766" s="8"/>
      <c r="BN766" s="8"/>
    </row>
    <row r="767" spans="4:66" x14ac:dyDescent="0.25">
      <c r="D767"/>
      <c r="K767" s="3"/>
      <c r="L767" s="3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8"/>
      <c r="BK767" s="8"/>
      <c r="BL767" s="8"/>
      <c r="BM767" s="8"/>
      <c r="BN767" s="8"/>
    </row>
    <row r="768" spans="4:66" x14ac:dyDescent="0.25">
      <c r="D768"/>
      <c r="K768" s="3"/>
      <c r="L768" s="3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8"/>
      <c r="BK768" s="8"/>
      <c r="BL768" s="8"/>
      <c r="BM768" s="8"/>
      <c r="BN768" s="8"/>
    </row>
    <row r="769" spans="4:66" x14ac:dyDescent="0.25">
      <c r="D769"/>
      <c r="K769" s="3"/>
      <c r="L769" s="3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8"/>
      <c r="BK769" s="8"/>
      <c r="BL769" s="8"/>
      <c r="BM769" s="8"/>
      <c r="BN769" s="8"/>
    </row>
    <row r="770" spans="4:66" x14ac:dyDescent="0.25">
      <c r="D770"/>
      <c r="K770" s="3"/>
      <c r="L770" s="3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8"/>
      <c r="BK770" s="8"/>
      <c r="BL770" s="8"/>
      <c r="BM770" s="8"/>
      <c r="BN770" s="8"/>
    </row>
    <row r="771" spans="4:66" x14ac:dyDescent="0.25">
      <c r="D771"/>
      <c r="K771" s="3"/>
      <c r="L771" s="3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8"/>
      <c r="BK771" s="8"/>
      <c r="BL771" s="8"/>
      <c r="BM771" s="8"/>
      <c r="BN771" s="8"/>
    </row>
    <row r="772" spans="4:66" x14ac:dyDescent="0.25">
      <c r="D772"/>
      <c r="K772" s="3"/>
      <c r="L772" s="3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8"/>
      <c r="BK772" s="8"/>
      <c r="BL772" s="8"/>
      <c r="BM772" s="8"/>
      <c r="BN772" s="8"/>
    </row>
    <row r="773" spans="4:66" x14ac:dyDescent="0.25">
      <c r="D773"/>
      <c r="K773" s="3"/>
      <c r="L773" s="3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8"/>
      <c r="BK773" s="8"/>
      <c r="BL773" s="8"/>
      <c r="BM773" s="8"/>
      <c r="BN773" s="8"/>
    </row>
    <row r="774" spans="4:66" x14ac:dyDescent="0.25">
      <c r="D774"/>
      <c r="K774" s="3"/>
      <c r="L774" s="3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8"/>
      <c r="BK774" s="8"/>
      <c r="BL774" s="8"/>
      <c r="BM774" s="8"/>
      <c r="BN774" s="8"/>
    </row>
    <row r="775" spans="4:66" x14ac:dyDescent="0.25">
      <c r="D775"/>
      <c r="K775" s="3"/>
      <c r="L775" s="3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8"/>
      <c r="BK775" s="8"/>
      <c r="BL775" s="8"/>
      <c r="BM775" s="8"/>
      <c r="BN775" s="8"/>
    </row>
    <row r="776" spans="4:66" x14ac:dyDescent="0.25">
      <c r="D776"/>
      <c r="K776" s="3"/>
      <c r="L776" s="3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8"/>
      <c r="BK776" s="8"/>
      <c r="BL776" s="8"/>
      <c r="BM776" s="8"/>
      <c r="BN776" s="8"/>
    </row>
    <row r="777" spans="4:66" x14ac:dyDescent="0.25">
      <c r="D777"/>
      <c r="K777" s="3"/>
      <c r="L777" s="3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8"/>
      <c r="BK777" s="8"/>
      <c r="BL777" s="8"/>
      <c r="BM777" s="8"/>
      <c r="BN777" s="8"/>
    </row>
    <row r="778" spans="4:66" x14ac:dyDescent="0.25">
      <c r="D778"/>
      <c r="K778" s="3"/>
      <c r="L778" s="3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8"/>
      <c r="BK778" s="8"/>
      <c r="BL778" s="8"/>
      <c r="BM778" s="8"/>
      <c r="BN778" s="8"/>
    </row>
    <row r="779" spans="4:66" x14ac:dyDescent="0.25">
      <c r="D779"/>
      <c r="K779" s="3"/>
      <c r="L779" s="3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8"/>
      <c r="BK779" s="8"/>
      <c r="BL779" s="8"/>
      <c r="BM779" s="8"/>
      <c r="BN779" s="8"/>
    </row>
    <row r="780" spans="4:66" x14ac:dyDescent="0.25">
      <c r="D780"/>
      <c r="K780" s="3"/>
      <c r="L780" s="3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8"/>
      <c r="BK780" s="8"/>
      <c r="BL780" s="8"/>
      <c r="BM780" s="8"/>
      <c r="BN780" s="8"/>
    </row>
    <row r="781" spans="4:66" x14ac:dyDescent="0.25">
      <c r="D781"/>
      <c r="K781" s="3"/>
      <c r="L781" s="3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8"/>
      <c r="BK781" s="8"/>
      <c r="BL781" s="8"/>
      <c r="BM781" s="8"/>
      <c r="BN781" s="8"/>
    </row>
    <row r="782" spans="4:66" x14ac:dyDescent="0.25">
      <c r="D782"/>
      <c r="K782" s="3"/>
      <c r="L782" s="3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8"/>
      <c r="BK782" s="8"/>
      <c r="BL782" s="8"/>
      <c r="BM782" s="8"/>
      <c r="BN782" s="8"/>
    </row>
    <row r="783" spans="4:66" x14ac:dyDescent="0.25">
      <c r="D783"/>
      <c r="K783" s="3"/>
      <c r="L783" s="3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8"/>
      <c r="BK783" s="8"/>
      <c r="BL783" s="8"/>
      <c r="BM783" s="8"/>
      <c r="BN783" s="8"/>
    </row>
    <row r="784" spans="4:66" x14ac:dyDescent="0.25">
      <c r="D784"/>
      <c r="K784" s="3"/>
      <c r="L784" s="3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8"/>
      <c r="BK784" s="8"/>
      <c r="BL784" s="8"/>
      <c r="BM784" s="8"/>
      <c r="BN784" s="8"/>
    </row>
    <row r="785" spans="4:66" x14ac:dyDescent="0.25">
      <c r="D785"/>
      <c r="K785" s="3"/>
      <c r="L785" s="3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8"/>
      <c r="BK785" s="8"/>
      <c r="BL785" s="8"/>
      <c r="BM785" s="8"/>
      <c r="BN785" s="8"/>
    </row>
    <row r="786" spans="4:66" x14ac:dyDescent="0.25">
      <c r="D786"/>
      <c r="K786" s="3"/>
      <c r="L786" s="3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8"/>
      <c r="BK786" s="8"/>
      <c r="BL786" s="8"/>
      <c r="BM786" s="8"/>
      <c r="BN786" s="8"/>
    </row>
    <row r="787" spans="4:66" x14ac:dyDescent="0.25">
      <c r="D787"/>
      <c r="K787" s="3"/>
      <c r="L787" s="3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8"/>
      <c r="BK787" s="8"/>
      <c r="BL787" s="8"/>
      <c r="BM787" s="8"/>
      <c r="BN787" s="8"/>
    </row>
    <row r="788" spans="4:66" x14ac:dyDescent="0.25">
      <c r="D788"/>
      <c r="K788" s="3"/>
      <c r="L788" s="3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8"/>
      <c r="BK788" s="8"/>
      <c r="BL788" s="8"/>
      <c r="BM788" s="8"/>
      <c r="BN788" s="8"/>
    </row>
    <row r="789" spans="4:66" x14ac:dyDescent="0.25">
      <c r="D789"/>
      <c r="K789" s="3"/>
      <c r="L789" s="3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8"/>
      <c r="BK789" s="8"/>
      <c r="BL789" s="8"/>
      <c r="BM789" s="8"/>
      <c r="BN789" s="8"/>
    </row>
    <row r="790" spans="4:66" x14ac:dyDescent="0.25">
      <c r="D790"/>
      <c r="K790" s="3"/>
      <c r="L790" s="3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8"/>
      <c r="BK790" s="8"/>
      <c r="BL790" s="8"/>
      <c r="BM790" s="8"/>
      <c r="BN790" s="8"/>
    </row>
    <row r="791" spans="4:66" x14ac:dyDescent="0.25">
      <c r="D791"/>
      <c r="K791" s="3"/>
      <c r="L791" s="3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8"/>
      <c r="BK791" s="8"/>
      <c r="BL791" s="8"/>
      <c r="BM791" s="8"/>
      <c r="BN791" s="8"/>
    </row>
    <row r="792" spans="4:66" x14ac:dyDescent="0.25">
      <c r="D792"/>
      <c r="K792" s="3"/>
      <c r="L792" s="3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8"/>
      <c r="BK792" s="8"/>
      <c r="BL792" s="8"/>
      <c r="BM792" s="8"/>
      <c r="BN792" s="8"/>
    </row>
    <row r="793" spans="4:66" x14ac:dyDescent="0.25">
      <c r="D793"/>
      <c r="K793" s="3"/>
      <c r="L793" s="3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8"/>
      <c r="BK793" s="8"/>
      <c r="BL793" s="8"/>
      <c r="BM793" s="8"/>
      <c r="BN793" s="8"/>
    </row>
    <row r="794" spans="4:66" x14ac:dyDescent="0.25">
      <c r="D794"/>
      <c r="K794" s="3"/>
      <c r="L794" s="3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8"/>
      <c r="BK794" s="8"/>
      <c r="BL794" s="8"/>
      <c r="BM794" s="8"/>
      <c r="BN794" s="8"/>
    </row>
    <row r="795" spans="4:66" x14ac:dyDescent="0.25">
      <c r="D795"/>
      <c r="K795" s="3"/>
      <c r="L795" s="3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8"/>
      <c r="BK795" s="8"/>
      <c r="BL795" s="8"/>
      <c r="BM795" s="8"/>
      <c r="BN795" s="8"/>
    </row>
    <row r="796" spans="4:66" x14ac:dyDescent="0.25">
      <c r="D796"/>
      <c r="K796" s="3"/>
      <c r="L796" s="3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8"/>
      <c r="BK796" s="8"/>
      <c r="BL796" s="8"/>
      <c r="BM796" s="8"/>
      <c r="BN796" s="8"/>
    </row>
    <row r="797" spans="4:66" x14ac:dyDescent="0.25">
      <c r="D797"/>
      <c r="K797" s="3"/>
      <c r="L797" s="3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8"/>
      <c r="BK797" s="8"/>
      <c r="BL797" s="8"/>
      <c r="BM797" s="8"/>
      <c r="BN797" s="8"/>
    </row>
    <row r="798" spans="4:66" x14ac:dyDescent="0.25">
      <c r="D798"/>
      <c r="K798" s="3"/>
      <c r="L798" s="3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8"/>
      <c r="BK798" s="8"/>
      <c r="BL798" s="8"/>
      <c r="BM798" s="8"/>
      <c r="BN798" s="8"/>
    </row>
    <row r="799" spans="4:66" x14ac:dyDescent="0.25">
      <c r="D799"/>
      <c r="K799" s="3"/>
      <c r="L799" s="3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8"/>
      <c r="BK799" s="8"/>
      <c r="BL799" s="8"/>
      <c r="BM799" s="8"/>
      <c r="BN799" s="8"/>
    </row>
    <row r="800" spans="4:66" x14ac:dyDescent="0.25">
      <c r="D800"/>
      <c r="K800" s="3"/>
      <c r="L800" s="3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8"/>
      <c r="BK800" s="8"/>
      <c r="BL800" s="8"/>
      <c r="BM800" s="8"/>
      <c r="BN800" s="8"/>
    </row>
    <row r="801" spans="1:66" x14ac:dyDescent="0.25">
      <c r="D801"/>
      <c r="K801" s="3"/>
      <c r="L801" s="3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8"/>
      <c r="BK801" s="8"/>
      <c r="BL801" s="8"/>
      <c r="BM801" s="8"/>
      <c r="BN801" s="8"/>
    </row>
    <row r="802" spans="1:66" x14ac:dyDescent="0.25">
      <c r="D802"/>
      <c r="K802" s="3"/>
      <c r="L802" s="3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8"/>
      <c r="BK802" s="8"/>
      <c r="BL802" s="8"/>
      <c r="BM802" s="8"/>
      <c r="BN802" s="8"/>
    </row>
    <row r="803" spans="1:66" s="10" customFormat="1" x14ac:dyDescent="0.25">
      <c r="A803"/>
      <c r="B803"/>
      <c r="C803"/>
      <c r="D803"/>
      <c r="E803"/>
      <c r="F803"/>
      <c r="G803"/>
      <c r="H803"/>
      <c r="I803"/>
      <c r="J803"/>
      <c r="K803" s="3"/>
      <c r="L803" s="3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8"/>
      <c r="BK803" s="8"/>
      <c r="BL803" s="8"/>
      <c r="BM803" s="8"/>
      <c r="BN803" s="8"/>
    </row>
    <row r="804" spans="1:66" x14ac:dyDescent="0.25">
      <c r="D804"/>
      <c r="K804" s="3"/>
      <c r="L804" s="3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8"/>
      <c r="BK804" s="8"/>
      <c r="BL804" s="8"/>
      <c r="BM804" s="8"/>
      <c r="BN804" s="8"/>
    </row>
    <row r="805" spans="1:66" x14ac:dyDescent="0.25">
      <c r="D805"/>
      <c r="K805" s="3"/>
      <c r="L805" s="3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8"/>
      <c r="BK805" s="8"/>
      <c r="BL805" s="8"/>
      <c r="BM805" s="8"/>
      <c r="BN805" s="8"/>
    </row>
    <row r="806" spans="1:66" x14ac:dyDescent="0.25">
      <c r="D806"/>
      <c r="K806" s="3"/>
      <c r="L806" s="3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8"/>
      <c r="BK806" s="8"/>
      <c r="BL806" s="8"/>
      <c r="BM806" s="8"/>
      <c r="BN806" s="8"/>
    </row>
    <row r="807" spans="1:66" x14ac:dyDescent="0.25">
      <c r="D807"/>
      <c r="K807" s="3"/>
      <c r="L807" s="3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8"/>
      <c r="BK807" s="8"/>
      <c r="BL807" s="8"/>
      <c r="BM807" s="8"/>
      <c r="BN807" s="8"/>
    </row>
    <row r="808" spans="1:66" s="10" customFormat="1" x14ac:dyDescent="0.25"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1:66" x14ac:dyDescent="0.25">
      <c r="D809"/>
      <c r="K809" s="3"/>
      <c r="L809" s="3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8"/>
      <c r="BK809" s="8"/>
      <c r="BL809" s="8"/>
      <c r="BM809" s="8"/>
      <c r="BN809" s="8"/>
    </row>
    <row r="810" spans="1:66" x14ac:dyDescent="0.25">
      <c r="D810"/>
      <c r="K810" s="3"/>
      <c r="L810" s="3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8"/>
      <c r="BK810" s="8"/>
      <c r="BL810" s="8"/>
      <c r="BM810" s="8"/>
      <c r="BN810" s="8"/>
    </row>
    <row r="811" spans="1:66" x14ac:dyDescent="0.25">
      <c r="D811"/>
      <c r="K811" s="3"/>
      <c r="L811" s="3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8"/>
      <c r="BK811" s="8"/>
      <c r="BL811" s="8"/>
      <c r="BM811" s="8"/>
      <c r="BN811" s="8"/>
    </row>
    <row r="812" spans="1:66" x14ac:dyDescent="0.25">
      <c r="D812"/>
      <c r="K812" s="3"/>
      <c r="L812" s="3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8"/>
      <c r="BK812" s="8"/>
      <c r="BL812" s="8"/>
      <c r="BM812" s="8"/>
      <c r="BN812" s="8"/>
    </row>
    <row r="813" spans="1:66" x14ac:dyDescent="0.25">
      <c r="D813"/>
      <c r="K813" s="3"/>
      <c r="L813" s="3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8"/>
      <c r="BK813" s="8"/>
      <c r="BL813" s="8"/>
      <c r="BM813" s="8"/>
      <c r="BN813" s="8"/>
    </row>
    <row r="814" spans="1:66" x14ac:dyDescent="0.25">
      <c r="D814"/>
      <c r="K814" s="3"/>
      <c r="L814" s="3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8"/>
      <c r="BK814" s="8"/>
      <c r="BL814" s="8"/>
      <c r="BM814" s="8"/>
      <c r="BN814" s="8"/>
    </row>
    <row r="815" spans="1:66" x14ac:dyDescent="0.25">
      <c r="D815"/>
      <c r="K815" s="3"/>
      <c r="L815" s="3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8"/>
      <c r="BK815" s="8"/>
      <c r="BL815" s="8"/>
      <c r="BM815" s="8"/>
      <c r="BN815" s="8"/>
    </row>
    <row r="816" spans="1:66" x14ac:dyDescent="0.25">
      <c r="D816"/>
      <c r="K816" s="3"/>
      <c r="L816" s="3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8"/>
      <c r="BK816" s="8"/>
      <c r="BL816" s="8"/>
      <c r="BM816" s="8"/>
      <c r="BN816" s="8"/>
    </row>
    <row r="817" spans="1:66" x14ac:dyDescent="0.25">
      <c r="D817"/>
      <c r="K817" s="3"/>
      <c r="L817" s="3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8"/>
      <c r="BK817" s="8"/>
      <c r="BL817" s="8"/>
      <c r="BM817" s="8"/>
      <c r="BN817" s="8"/>
    </row>
    <row r="818" spans="1:66" x14ac:dyDescent="0.25">
      <c r="D818"/>
      <c r="K818" s="3"/>
      <c r="L818" s="3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8"/>
      <c r="BK818" s="8"/>
      <c r="BL818" s="8"/>
      <c r="BM818" s="8"/>
      <c r="BN818" s="8"/>
    </row>
    <row r="819" spans="1:66" x14ac:dyDescent="0.25">
      <c r="D819"/>
      <c r="K819" s="3"/>
      <c r="L819" s="3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8"/>
      <c r="BK819" s="8"/>
      <c r="BL819" s="8"/>
      <c r="BM819" s="8"/>
      <c r="BN819" s="8"/>
    </row>
    <row r="820" spans="1:66" x14ac:dyDescent="0.25">
      <c r="D820"/>
      <c r="K820" s="3"/>
      <c r="L820" s="3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8"/>
      <c r="BK820" s="8"/>
      <c r="BL820" s="8"/>
      <c r="BM820" s="8"/>
      <c r="BN820" s="8"/>
    </row>
    <row r="821" spans="1:66" x14ac:dyDescent="0.25">
      <c r="D821"/>
      <c r="K821" s="3"/>
      <c r="L821" s="3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8"/>
      <c r="BK821" s="8"/>
      <c r="BL821" s="8"/>
      <c r="BM821" s="8"/>
      <c r="BN821" s="8"/>
    </row>
    <row r="822" spans="1:66" x14ac:dyDescent="0.25">
      <c r="D822"/>
      <c r="K822" s="3"/>
      <c r="L822" s="3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8"/>
      <c r="BK822" s="8"/>
      <c r="BL822" s="8"/>
      <c r="BM822" s="8"/>
      <c r="BN822" s="8"/>
    </row>
    <row r="823" spans="1:66" x14ac:dyDescent="0.25">
      <c r="D823"/>
      <c r="K823" s="3"/>
      <c r="L823" s="3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8"/>
      <c r="BK823" s="8"/>
      <c r="BL823" s="8"/>
      <c r="BM823" s="8"/>
      <c r="BN823" s="8"/>
    </row>
    <row r="824" spans="1:66" x14ac:dyDescent="0.25">
      <c r="D824"/>
      <c r="K824" s="3"/>
      <c r="L824" s="3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8"/>
      <c r="BK824" s="8"/>
      <c r="BL824" s="8"/>
      <c r="BM824" s="8"/>
      <c r="BN824" s="8"/>
    </row>
    <row r="825" spans="1:66" x14ac:dyDescent="0.25">
      <c r="D825"/>
      <c r="K825" s="3"/>
      <c r="L825" s="3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8"/>
      <c r="BK825" s="8"/>
      <c r="BL825" s="8"/>
      <c r="BM825" s="8"/>
      <c r="BN825" s="8"/>
    </row>
    <row r="826" spans="1:66" x14ac:dyDescent="0.25">
      <c r="D826"/>
      <c r="K826" s="3"/>
      <c r="L826" s="3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8"/>
      <c r="BK826" s="8"/>
      <c r="BL826" s="8"/>
      <c r="BM826" s="8"/>
      <c r="BN826" s="8"/>
    </row>
    <row r="827" spans="1:66" s="10" customFormat="1" x14ac:dyDescent="0.25">
      <c r="A827"/>
      <c r="B827"/>
      <c r="C827"/>
      <c r="D827"/>
      <c r="E827"/>
      <c r="F827"/>
      <c r="G827"/>
      <c r="H827"/>
      <c r="I827"/>
      <c r="J827"/>
      <c r="K827" s="3"/>
      <c r="L827" s="3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8"/>
      <c r="BK827" s="8"/>
      <c r="BL827" s="8"/>
      <c r="BM827" s="8"/>
      <c r="BN827" s="8"/>
    </row>
    <row r="828" spans="1:66" x14ac:dyDescent="0.25">
      <c r="D828"/>
      <c r="K828" s="3"/>
      <c r="L828" s="3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8"/>
      <c r="BK828" s="8"/>
      <c r="BL828" s="8"/>
      <c r="BM828" s="8"/>
      <c r="BN828" s="8"/>
    </row>
    <row r="829" spans="1:66" x14ac:dyDescent="0.25">
      <c r="D829"/>
      <c r="K829" s="3"/>
      <c r="L829" s="3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8"/>
      <c r="BK829" s="8"/>
      <c r="BL829" s="8"/>
      <c r="BM829" s="8"/>
      <c r="BN829" s="8"/>
    </row>
    <row r="830" spans="1:66" x14ac:dyDescent="0.25">
      <c r="D830"/>
      <c r="K830" s="3"/>
      <c r="L830" s="3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8"/>
      <c r="BK830" s="8"/>
      <c r="BL830" s="8"/>
      <c r="BM830" s="8"/>
      <c r="BN830" s="8"/>
    </row>
    <row r="831" spans="1:66" x14ac:dyDescent="0.25">
      <c r="D831"/>
      <c r="K831" s="3"/>
      <c r="L831" s="3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8"/>
      <c r="BK831" s="8"/>
      <c r="BL831" s="8"/>
      <c r="BM831" s="8"/>
      <c r="BN831" s="8"/>
    </row>
    <row r="832" spans="1:66" x14ac:dyDescent="0.25">
      <c r="D832"/>
      <c r="K832" s="3"/>
      <c r="L832" s="3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8"/>
      <c r="BK832" s="8"/>
      <c r="BL832" s="8"/>
      <c r="BM832" s="8"/>
      <c r="BN832" s="8"/>
    </row>
    <row r="833" spans="4:66" x14ac:dyDescent="0.25">
      <c r="D833"/>
      <c r="K833" s="3"/>
      <c r="L833" s="3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8"/>
      <c r="BK833" s="8"/>
      <c r="BL833" s="8"/>
      <c r="BM833" s="8"/>
      <c r="BN833" s="8"/>
    </row>
    <row r="834" spans="4:66" x14ac:dyDescent="0.25">
      <c r="D834"/>
      <c r="K834" s="3"/>
      <c r="L834" s="3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8"/>
      <c r="BK834" s="8"/>
      <c r="BL834" s="8"/>
      <c r="BM834" s="8"/>
      <c r="BN834" s="8"/>
    </row>
    <row r="835" spans="4:66" x14ac:dyDescent="0.25">
      <c r="D835"/>
      <c r="K835" s="3"/>
      <c r="L835" s="3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8"/>
      <c r="BK835" s="8"/>
      <c r="BL835" s="8"/>
      <c r="BM835" s="8"/>
      <c r="BN835" s="8"/>
    </row>
    <row r="836" spans="4:66" x14ac:dyDescent="0.25">
      <c r="D836"/>
      <c r="K836" s="3"/>
      <c r="L836" s="3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8"/>
      <c r="BK836" s="8"/>
      <c r="BL836" s="8"/>
      <c r="BM836" s="8"/>
      <c r="BN836" s="8"/>
    </row>
    <row r="837" spans="4:66" x14ac:dyDescent="0.25">
      <c r="D837"/>
      <c r="K837" s="3"/>
      <c r="L837" s="3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8"/>
      <c r="BK837" s="8"/>
      <c r="BL837" s="8"/>
      <c r="BM837" s="8"/>
      <c r="BN837" s="8"/>
    </row>
    <row r="838" spans="4:66" x14ac:dyDescent="0.25">
      <c r="D838"/>
      <c r="K838" s="3"/>
      <c r="L838" s="3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8"/>
      <c r="BK838" s="8"/>
      <c r="BL838" s="8"/>
      <c r="BM838" s="8"/>
      <c r="BN838" s="8"/>
    </row>
    <row r="839" spans="4:66" x14ac:dyDescent="0.25">
      <c r="D839"/>
      <c r="K839" s="3"/>
      <c r="L839" s="3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8"/>
      <c r="BK839" s="8"/>
      <c r="BL839" s="8"/>
      <c r="BM839" s="8"/>
      <c r="BN839" s="8"/>
    </row>
    <row r="840" spans="4:66" x14ac:dyDescent="0.25">
      <c r="D840"/>
      <c r="K840" s="3"/>
      <c r="L840" s="3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8"/>
      <c r="BK840" s="8"/>
      <c r="BL840" s="8"/>
      <c r="BM840" s="8"/>
      <c r="BN840" s="8"/>
    </row>
    <row r="841" spans="4:66" x14ac:dyDescent="0.25">
      <c r="D841"/>
      <c r="K841" s="3"/>
      <c r="L841" s="3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8"/>
      <c r="BK841" s="8"/>
      <c r="BL841" s="8"/>
      <c r="BM841" s="8"/>
      <c r="BN841" s="8"/>
    </row>
    <row r="842" spans="4:66" x14ac:dyDescent="0.25">
      <c r="D842"/>
      <c r="K842" s="3"/>
      <c r="L842" s="3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8"/>
      <c r="BK842" s="8"/>
      <c r="BL842" s="8"/>
      <c r="BM842" s="8"/>
      <c r="BN842" s="8"/>
    </row>
    <row r="843" spans="4:66" x14ac:dyDescent="0.25">
      <c r="D843"/>
      <c r="K843" s="3"/>
      <c r="L843" s="3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8"/>
      <c r="BK843" s="8"/>
      <c r="BL843" s="8"/>
      <c r="BM843" s="8"/>
      <c r="BN843" s="8"/>
    </row>
    <row r="844" spans="4:66" x14ac:dyDescent="0.25">
      <c r="D844"/>
      <c r="K844" s="3"/>
      <c r="L844" s="3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8"/>
      <c r="BK844" s="8"/>
      <c r="BL844" s="8"/>
      <c r="BM844" s="8"/>
      <c r="BN844" s="8"/>
    </row>
    <row r="845" spans="4:66" x14ac:dyDescent="0.25">
      <c r="D845"/>
      <c r="K845" s="3"/>
      <c r="L845" s="3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8"/>
      <c r="BK845" s="8"/>
      <c r="BL845" s="8"/>
      <c r="BM845" s="8"/>
      <c r="BN845" s="8"/>
    </row>
    <row r="846" spans="4:66" x14ac:dyDescent="0.25">
      <c r="D846"/>
      <c r="K846" s="3"/>
      <c r="L846" s="3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8"/>
      <c r="BK846" s="8"/>
      <c r="BL846" s="8"/>
      <c r="BM846" s="8"/>
      <c r="BN846" s="8"/>
    </row>
    <row r="847" spans="4:66" x14ac:dyDescent="0.25">
      <c r="D847"/>
      <c r="K847" s="3"/>
      <c r="L847" s="3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8"/>
      <c r="BK847" s="8"/>
      <c r="BL847" s="8"/>
      <c r="BM847" s="8"/>
      <c r="BN847" s="8"/>
    </row>
    <row r="848" spans="4:66" x14ac:dyDescent="0.25">
      <c r="D848"/>
      <c r="K848" s="3"/>
      <c r="L848" s="3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8"/>
      <c r="BK848" s="8"/>
      <c r="BL848" s="8"/>
      <c r="BM848" s="8"/>
      <c r="BN848" s="8"/>
    </row>
    <row r="849" spans="4:66" x14ac:dyDescent="0.25">
      <c r="D849"/>
      <c r="K849" s="3"/>
      <c r="L849" s="3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8"/>
      <c r="BK849" s="8"/>
      <c r="BL849" s="8"/>
      <c r="BM849" s="8"/>
      <c r="BN849" s="8"/>
    </row>
    <row r="850" spans="4:66" x14ac:dyDescent="0.25">
      <c r="D850"/>
      <c r="K850" s="3"/>
      <c r="L850" s="3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8"/>
      <c r="BK850" s="8"/>
      <c r="BL850" s="8"/>
      <c r="BM850" s="8"/>
      <c r="BN850" s="8"/>
    </row>
    <row r="851" spans="4:66" x14ac:dyDescent="0.25">
      <c r="D851"/>
      <c r="K851" s="3"/>
      <c r="L851" s="3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8"/>
      <c r="BK851" s="8"/>
      <c r="BL851" s="8"/>
      <c r="BM851" s="8"/>
      <c r="BN851" s="8"/>
    </row>
    <row r="852" spans="4:66" x14ac:dyDescent="0.25">
      <c r="D852"/>
      <c r="K852" s="3"/>
      <c r="L852" s="3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8"/>
      <c r="BK852" s="8"/>
      <c r="BL852" s="8"/>
      <c r="BM852" s="8"/>
      <c r="BN852" s="8"/>
    </row>
    <row r="853" spans="4:66" x14ac:dyDescent="0.25">
      <c r="D853"/>
      <c r="K853" s="3"/>
      <c r="L853" s="3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8"/>
      <c r="BK853" s="8"/>
      <c r="BL853" s="8"/>
      <c r="BM853" s="8"/>
      <c r="BN853" s="8"/>
    </row>
    <row r="854" spans="4:66" x14ac:dyDescent="0.25">
      <c r="D854"/>
      <c r="K854" s="3"/>
      <c r="L854" s="3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8"/>
      <c r="BK854" s="8"/>
      <c r="BL854" s="8"/>
      <c r="BM854" s="8"/>
      <c r="BN854" s="8"/>
    </row>
    <row r="855" spans="4:66" x14ac:dyDescent="0.25">
      <c r="D855"/>
      <c r="K855" s="3"/>
      <c r="L855" s="3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8"/>
      <c r="BK855" s="8"/>
      <c r="BL855" s="8"/>
      <c r="BM855" s="8"/>
      <c r="BN855" s="8"/>
    </row>
    <row r="856" spans="4:66" x14ac:dyDescent="0.25">
      <c r="D856"/>
      <c r="K856" s="3"/>
      <c r="L856" s="3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8"/>
      <c r="BK856" s="8"/>
      <c r="BL856" s="8"/>
      <c r="BM856" s="8"/>
      <c r="BN856" s="8"/>
    </row>
    <row r="857" spans="4:66" x14ac:dyDescent="0.25">
      <c r="D857"/>
      <c r="K857" s="3"/>
      <c r="L857" s="3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8"/>
      <c r="BK857" s="8"/>
      <c r="BL857" s="8"/>
      <c r="BM857" s="8"/>
      <c r="BN857" s="8"/>
    </row>
    <row r="858" spans="4:66" x14ac:dyDescent="0.25">
      <c r="D858" s="11"/>
      <c r="K858" s="3"/>
      <c r="L858" s="3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8"/>
      <c r="BK858" s="8"/>
      <c r="BL858" s="8"/>
      <c r="BM858" s="8"/>
      <c r="BN858" s="8"/>
    </row>
    <row r="859" spans="4:66" x14ac:dyDescent="0.25">
      <c r="D859" s="11"/>
      <c r="K859" s="3"/>
      <c r="L859" s="3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8"/>
      <c r="BK859" s="8"/>
      <c r="BL859" s="8"/>
      <c r="BM859" s="8"/>
      <c r="BN859" s="8"/>
    </row>
    <row r="860" spans="4:66" x14ac:dyDescent="0.25">
      <c r="D860" s="11"/>
      <c r="K860" s="3"/>
      <c r="L860" s="3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8"/>
      <c r="BK860" s="8"/>
      <c r="BL860" s="8"/>
      <c r="BM860" s="8"/>
      <c r="BN860" s="8"/>
    </row>
    <row r="861" spans="4:66" x14ac:dyDescent="0.25">
      <c r="D861" s="11"/>
      <c r="K861" s="3"/>
      <c r="L861" s="3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8"/>
      <c r="BK861" s="8"/>
      <c r="BL861" s="8"/>
      <c r="BM861" s="8"/>
      <c r="BN861" s="8"/>
    </row>
    <row r="862" spans="4:66" x14ac:dyDescent="0.25">
      <c r="D862" s="11"/>
      <c r="K862" s="3"/>
      <c r="L862" s="3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8"/>
      <c r="BK862" s="8"/>
      <c r="BL862" s="8"/>
      <c r="BM862" s="8"/>
      <c r="BN862" s="8"/>
    </row>
    <row r="863" spans="4:66" x14ac:dyDescent="0.25">
      <c r="D863" s="11"/>
      <c r="K863" s="3"/>
      <c r="L863" s="3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8"/>
      <c r="BK863" s="8"/>
      <c r="BL863" s="8"/>
      <c r="BM863" s="8"/>
      <c r="BN863" s="8"/>
    </row>
    <row r="864" spans="4:66" x14ac:dyDescent="0.25">
      <c r="D864" s="11"/>
      <c r="K864" s="3"/>
      <c r="L864" s="3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8"/>
      <c r="BK864" s="8"/>
      <c r="BL864" s="8"/>
      <c r="BM864" s="8"/>
      <c r="BN864" s="8"/>
    </row>
    <row r="865" spans="1:66" x14ac:dyDescent="0.25">
      <c r="D865" s="11"/>
      <c r="K865" s="3"/>
      <c r="L865" s="3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8"/>
      <c r="BK865" s="8"/>
      <c r="BL865" s="8"/>
      <c r="BM865" s="8"/>
      <c r="BN865" s="8"/>
    </row>
    <row r="866" spans="1:66" x14ac:dyDescent="0.25">
      <c r="D866" s="11"/>
      <c r="K866" s="3"/>
      <c r="L866" s="3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8"/>
      <c r="BK866" s="8"/>
      <c r="BL866" s="8"/>
      <c r="BM866" s="8"/>
      <c r="BN866" s="8"/>
    </row>
    <row r="867" spans="1:66" x14ac:dyDescent="0.25">
      <c r="D867" s="11"/>
      <c r="K867" s="3"/>
      <c r="L867" s="3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8"/>
      <c r="BK867" s="8"/>
      <c r="BL867" s="8"/>
      <c r="BM867" s="8"/>
      <c r="BN867" s="8"/>
    </row>
    <row r="868" spans="1:66" x14ac:dyDescent="0.25">
      <c r="D868" s="11"/>
      <c r="K868" s="3"/>
      <c r="L868" s="3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8"/>
      <c r="BK868" s="8"/>
      <c r="BL868" s="8"/>
      <c r="BM868" s="8"/>
      <c r="BN868" s="8"/>
    </row>
    <row r="869" spans="1:66" x14ac:dyDescent="0.25">
      <c r="D869" s="11"/>
      <c r="K869" s="3"/>
      <c r="L869" s="3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8"/>
      <c r="BK869" s="8"/>
      <c r="BL869" s="8"/>
      <c r="BM869" s="8"/>
      <c r="BN869" s="8"/>
    </row>
    <row r="870" spans="1:66" x14ac:dyDescent="0.25">
      <c r="D870" s="11"/>
      <c r="K870" s="3"/>
      <c r="L870" s="3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8"/>
      <c r="BK870" s="8"/>
      <c r="BL870" s="8"/>
      <c r="BM870" s="8"/>
      <c r="BN870" s="8"/>
    </row>
    <row r="871" spans="1:66" s="10" customFormat="1" x14ac:dyDescent="0.25">
      <c r="A871"/>
      <c r="B871"/>
      <c r="C871"/>
      <c r="D871" s="11"/>
      <c r="E871"/>
      <c r="F871"/>
      <c r="G871"/>
      <c r="H871"/>
      <c r="I871"/>
      <c r="J871"/>
      <c r="K871" s="3"/>
      <c r="L871" s="3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8"/>
      <c r="BK871" s="8"/>
      <c r="BL871" s="8"/>
      <c r="BM871" s="8"/>
      <c r="BN871" s="8"/>
    </row>
    <row r="872" spans="1:66" s="10" customFormat="1" x14ac:dyDescent="0.25">
      <c r="A872"/>
      <c r="B872"/>
      <c r="C872"/>
      <c r="D872" s="11"/>
      <c r="E872"/>
      <c r="F872"/>
      <c r="G872"/>
      <c r="H872"/>
      <c r="I872"/>
      <c r="J872"/>
      <c r="K872" s="3"/>
      <c r="L872" s="3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8"/>
      <c r="BK872" s="8"/>
      <c r="BL872" s="8"/>
      <c r="BM872" s="8"/>
      <c r="BN872" s="8"/>
    </row>
    <row r="873" spans="1:66" x14ac:dyDescent="0.25">
      <c r="D873" s="11"/>
      <c r="K873" s="3"/>
      <c r="L873" s="3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8"/>
      <c r="BK873" s="8"/>
      <c r="BL873" s="8"/>
      <c r="BM873" s="8"/>
      <c r="BN873" s="8"/>
    </row>
    <row r="874" spans="1:66" x14ac:dyDescent="0.25">
      <c r="D874" s="11"/>
      <c r="K874" s="3"/>
      <c r="L874" s="3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8"/>
      <c r="BK874" s="8"/>
      <c r="BL874" s="8"/>
      <c r="BM874" s="8"/>
      <c r="BN874" s="8"/>
    </row>
    <row r="875" spans="1:66" x14ac:dyDescent="0.25">
      <c r="D875" s="11"/>
      <c r="K875" s="3"/>
      <c r="L875" s="3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8"/>
      <c r="BK875" s="8"/>
      <c r="BL875" s="8"/>
      <c r="BM875" s="8"/>
      <c r="BN875" s="8"/>
    </row>
    <row r="876" spans="1:66" x14ac:dyDescent="0.25">
      <c r="D876" s="11"/>
      <c r="K876" s="3"/>
      <c r="L876" s="3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8"/>
      <c r="BK876" s="8"/>
      <c r="BL876" s="8"/>
      <c r="BM876" s="8"/>
      <c r="BN876" s="8"/>
    </row>
    <row r="877" spans="1:66" x14ac:dyDescent="0.25">
      <c r="D877" s="11"/>
      <c r="K877" s="3"/>
      <c r="L877" s="3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8"/>
      <c r="BK877" s="8"/>
      <c r="BL877" s="8"/>
      <c r="BM877" s="8"/>
      <c r="BN877" s="8"/>
    </row>
    <row r="878" spans="1:66" x14ac:dyDescent="0.25">
      <c r="D878" s="11"/>
      <c r="K878" s="3"/>
      <c r="L878" s="3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8"/>
      <c r="BK878" s="8"/>
      <c r="BL878" s="8"/>
      <c r="BM878" s="8"/>
      <c r="BN878" s="8"/>
    </row>
    <row r="879" spans="1:66" x14ac:dyDescent="0.25">
      <c r="D879" s="11"/>
      <c r="K879" s="3"/>
      <c r="L879" s="3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8"/>
      <c r="BK879" s="8"/>
      <c r="BL879" s="8"/>
      <c r="BM879" s="8"/>
      <c r="BN879" s="8"/>
    </row>
    <row r="880" spans="1:66" x14ac:dyDescent="0.25">
      <c r="D880" s="11"/>
      <c r="K880" s="3"/>
      <c r="L880" s="3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8"/>
      <c r="BK880" s="8"/>
      <c r="BL880" s="8"/>
      <c r="BM880" s="8"/>
      <c r="BN880" s="8"/>
    </row>
    <row r="881" spans="4:66" x14ac:dyDescent="0.25">
      <c r="D881" s="11"/>
      <c r="K881" s="3"/>
      <c r="L881" s="3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8"/>
      <c r="BK881" s="8"/>
      <c r="BL881" s="8"/>
      <c r="BM881" s="8"/>
      <c r="BN881" s="8"/>
    </row>
    <row r="882" spans="4:66" x14ac:dyDescent="0.25">
      <c r="D882" s="11"/>
      <c r="K882" s="3"/>
      <c r="L882" s="3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8"/>
      <c r="BK882" s="8"/>
      <c r="BL882" s="8"/>
      <c r="BM882" s="8"/>
      <c r="BN882" s="8"/>
    </row>
    <row r="883" spans="4:66" x14ac:dyDescent="0.25">
      <c r="D883" s="11"/>
      <c r="K883" s="3"/>
      <c r="L883" s="3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8"/>
      <c r="BK883" s="8"/>
      <c r="BL883" s="8"/>
      <c r="BM883" s="8"/>
      <c r="BN883" s="8"/>
    </row>
    <row r="884" spans="4:66" x14ac:dyDescent="0.25">
      <c r="D884" s="11"/>
      <c r="K884" s="3"/>
      <c r="L884" s="3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8"/>
      <c r="BK884" s="8"/>
      <c r="BL884" s="8"/>
      <c r="BM884" s="8"/>
      <c r="BN884" s="8"/>
    </row>
    <row r="885" spans="4:66" x14ac:dyDescent="0.25">
      <c r="D885" s="11"/>
      <c r="K885" s="3"/>
      <c r="L885" s="3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8"/>
      <c r="BK885" s="8"/>
      <c r="BL885" s="8"/>
      <c r="BM885" s="8"/>
      <c r="BN885" s="8"/>
    </row>
    <row r="886" spans="4:66" x14ac:dyDescent="0.25">
      <c r="D886" s="11"/>
      <c r="K886" s="3"/>
      <c r="L886" s="3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8"/>
      <c r="BK886" s="8"/>
      <c r="BL886" s="8"/>
      <c r="BM886" s="8"/>
      <c r="BN886" s="8"/>
    </row>
    <row r="887" spans="4:66" x14ac:dyDescent="0.25">
      <c r="D887" s="11"/>
      <c r="K887" s="3"/>
      <c r="L887" s="3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8"/>
      <c r="BK887" s="8"/>
      <c r="BL887" s="8"/>
      <c r="BM887" s="8"/>
      <c r="BN887" s="8"/>
    </row>
    <row r="888" spans="4:66" x14ac:dyDescent="0.25">
      <c r="D888" s="11"/>
      <c r="K888" s="3"/>
      <c r="L888" s="3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8"/>
      <c r="BK888" s="8"/>
      <c r="BL888" s="8"/>
      <c r="BM888" s="8"/>
      <c r="BN888" s="8"/>
    </row>
    <row r="889" spans="4:66" x14ac:dyDescent="0.25">
      <c r="D889" s="11"/>
      <c r="K889" s="3"/>
      <c r="L889" s="3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8"/>
      <c r="BK889" s="8"/>
      <c r="BL889" s="8"/>
      <c r="BM889" s="8"/>
      <c r="BN889" s="8"/>
    </row>
    <row r="890" spans="4:66" x14ac:dyDescent="0.25">
      <c r="D890" s="11"/>
      <c r="K890" s="3"/>
      <c r="L890" s="3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8"/>
      <c r="BK890" s="8"/>
      <c r="BL890" s="8"/>
      <c r="BM890" s="8"/>
      <c r="BN890" s="8"/>
    </row>
    <row r="891" spans="4:66" x14ac:dyDescent="0.25">
      <c r="D891" s="11"/>
      <c r="K891" s="3"/>
      <c r="L891" s="3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8"/>
      <c r="BK891" s="8"/>
      <c r="BL891" s="8"/>
      <c r="BM891" s="8"/>
      <c r="BN891" s="8"/>
    </row>
    <row r="892" spans="4:66" x14ac:dyDescent="0.25">
      <c r="D892" s="11"/>
      <c r="K892" s="3"/>
      <c r="L892" s="3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8"/>
      <c r="BK892" s="8"/>
      <c r="BL892" s="8"/>
      <c r="BM892" s="8"/>
      <c r="BN892" s="8"/>
    </row>
    <row r="893" spans="4:66" x14ac:dyDescent="0.25">
      <c r="D893" s="11"/>
      <c r="K893" s="3"/>
      <c r="L893" s="3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8"/>
      <c r="BK893" s="8"/>
      <c r="BL893" s="8"/>
      <c r="BM893" s="8"/>
      <c r="BN893" s="8"/>
    </row>
    <row r="894" spans="4:66" x14ac:dyDescent="0.25">
      <c r="D894" s="11"/>
      <c r="K894" s="3"/>
      <c r="L894" s="3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8"/>
      <c r="BK894" s="8"/>
      <c r="BL894" s="8"/>
      <c r="BM894" s="8"/>
      <c r="BN894" s="8"/>
    </row>
    <row r="895" spans="4:66" x14ac:dyDescent="0.25">
      <c r="D895" s="11"/>
      <c r="K895" s="3"/>
      <c r="L895" s="3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8"/>
      <c r="BK895" s="8"/>
      <c r="BL895" s="8"/>
      <c r="BM895" s="8"/>
      <c r="BN895" s="8"/>
    </row>
    <row r="896" spans="4:66" x14ac:dyDescent="0.25">
      <c r="D896" s="11"/>
      <c r="K896" s="3"/>
      <c r="L896" s="3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8"/>
      <c r="BK896" s="8"/>
      <c r="BL896" s="8"/>
      <c r="BM896" s="8"/>
      <c r="BN896" s="8"/>
    </row>
    <row r="897" spans="4:66" x14ac:dyDescent="0.25">
      <c r="D897" s="11"/>
      <c r="K897" s="3"/>
      <c r="L897" s="3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8"/>
      <c r="BK897" s="8"/>
      <c r="BL897" s="8"/>
      <c r="BM897" s="8"/>
      <c r="BN897" s="8"/>
    </row>
    <row r="898" spans="4:66" x14ac:dyDescent="0.25">
      <c r="D898" s="11"/>
      <c r="K898" s="3"/>
      <c r="L898" s="3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8"/>
      <c r="BK898" s="8"/>
      <c r="BL898" s="8"/>
      <c r="BM898" s="8"/>
      <c r="BN898" s="8"/>
    </row>
    <row r="899" spans="4:66" x14ac:dyDescent="0.25">
      <c r="D899" s="11"/>
      <c r="K899" s="3"/>
      <c r="L899" s="3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8"/>
      <c r="BK899" s="8"/>
      <c r="BL899" s="8"/>
      <c r="BM899" s="8"/>
      <c r="BN899" s="8"/>
    </row>
    <row r="900" spans="4:66" x14ac:dyDescent="0.25">
      <c r="D900" s="11"/>
      <c r="K900" s="3"/>
      <c r="L900" s="3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8"/>
      <c r="BK900" s="8"/>
      <c r="BL900" s="8"/>
      <c r="BM900" s="8"/>
      <c r="BN900" s="8"/>
    </row>
    <row r="901" spans="4:66" x14ac:dyDescent="0.25">
      <c r="D901" s="11"/>
      <c r="K901" s="3"/>
      <c r="L901" s="3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8"/>
      <c r="BK901" s="8"/>
      <c r="BL901" s="8"/>
      <c r="BM901" s="8"/>
      <c r="BN901" s="8"/>
    </row>
    <row r="902" spans="4:66" x14ac:dyDescent="0.25">
      <c r="D902" s="11"/>
      <c r="K902" s="3"/>
      <c r="L902" s="3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8"/>
      <c r="BK902" s="8"/>
      <c r="BL902" s="8"/>
      <c r="BM902" s="8"/>
      <c r="BN902" s="8"/>
    </row>
    <row r="903" spans="4:66" x14ac:dyDescent="0.25">
      <c r="D903" s="11"/>
      <c r="K903" s="3"/>
      <c r="L903" s="3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8"/>
      <c r="BK903" s="8"/>
      <c r="BL903" s="8"/>
      <c r="BM903" s="8"/>
      <c r="BN903" s="8"/>
    </row>
    <row r="904" spans="4:66" x14ac:dyDescent="0.25">
      <c r="D904" s="11"/>
      <c r="K904" s="3"/>
      <c r="L904" s="3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8"/>
      <c r="BK904" s="8"/>
      <c r="BL904" s="8"/>
      <c r="BM904" s="8"/>
      <c r="BN904" s="8"/>
    </row>
    <row r="905" spans="4:66" x14ac:dyDescent="0.25">
      <c r="D905" s="11"/>
      <c r="K905" s="3"/>
      <c r="L905" s="3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8"/>
      <c r="BK905" s="8"/>
      <c r="BL905" s="8"/>
      <c r="BM905" s="8"/>
      <c r="BN905" s="8"/>
    </row>
    <row r="906" spans="4:66" x14ac:dyDescent="0.25">
      <c r="D906" s="11"/>
      <c r="K906" s="3"/>
      <c r="L906" s="3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8"/>
      <c r="BK906" s="8"/>
      <c r="BL906" s="8"/>
      <c r="BM906" s="8"/>
      <c r="BN906" s="8"/>
    </row>
    <row r="907" spans="4:66" x14ac:dyDescent="0.25">
      <c r="D907" s="11"/>
      <c r="K907" s="3"/>
      <c r="L907" s="3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8"/>
      <c r="BK907" s="8"/>
      <c r="BL907" s="8"/>
      <c r="BM907" s="8"/>
      <c r="BN907" s="8"/>
    </row>
    <row r="908" spans="4:66" x14ac:dyDescent="0.25">
      <c r="D908" s="11"/>
      <c r="K908" s="3"/>
      <c r="L908" s="3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8"/>
      <c r="BK908" s="8"/>
      <c r="BL908" s="8"/>
      <c r="BM908" s="8"/>
      <c r="BN908" s="8"/>
    </row>
    <row r="909" spans="4:66" x14ac:dyDescent="0.25">
      <c r="D909" s="11"/>
      <c r="K909" s="3"/>
      <c r="L909" s="3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8"/>
      <c r="BK909" s="8"/>
      <c r="BL909" s="8"/>
      <c r="BM909" s="8"/>
      <c r="BN909" s="8"/>
    </row>
    <row r="910" spans="4:66" x14ac:dyDescent="0.25">
      <c r="D910" s="11"/>
      <c r="K910" s="3"/>
      <c r="L910" s="3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8"/>
      <c r="BK910" s="8"/>
      <c r="BL910" s="8"/>
      <c r="BM910" s="8"/>
      <c r="BN910" s="8"/>
    </row>
    <row r="911" spans="4:66" x14ac:dyDescent="0.25">
      <c r="D911" s="11"/>
      <c r="K911" s="3"/>
      <c r="L911" s="3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8"/>
      <c r="BK911" s="8"/>
      <c r="BL911" s="8"/>
      <c r="BM911" s="8"/>
      <c r="BN911" s="8"/>
    </row>
    <row r="912" spans="4:66" x14ac:dyDescent="0.25">
      <c r="D912" s="11"/>
      <c r="K912" s="3"/>
      <c r="L912" s="3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8"/>
      <c r="BK912" s="8"/>
      <c r="BL912" s="8"/>
      <c r="BM912" s="8"/>
      <c r="BN912" s="8"/>
    </row>
    <row r="913" spans="1:66" x14ac:dyDescent="0.25">
      <c r="D913" s="11"/>
      <c r="K913" s="3"/>
      <c r="L913" s="3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8"/>
      <c r="BK913" s="8"/>
      <c r="BL913" s="8"/>
      <c r="BM913" s="8"/>
      <c r="BN913" s="8"/>
    </row>
    <row r="914" spans="1:66" x14ac:dyDescent="0.25">
      <c r="D914" s="11"/>
      <c r="K914" s="3"/>
      <c r="L914" s="3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8"/>
      <c r="BK914" s="8"/>
      <c r="BL914" s="8"/>
      <c r="BM914" s="8"/>
      <c r="BN914" s="8"/>
    </row>
    <row r="915" spans="1:66" x14ac:dyDescent="0.25">
      <c r="D915" s="11"/>
      <c r="K915" s="3"/>
      <c r="L915" s="3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8"/>
      <c r="BK915" s="8"/>
      <c r="BL915" s="8"/>
      <c r="BM915" s="8"/>
      <c r="BN915" s="8"/>
    </row>
    <row r="916" spans="1:66" x14ac:dyDescent="0.25">
      <c r="D916" s="11"/>
      <c r="K916" s="3"/>
      <c r="L916" s="3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8"/>
      <c r="BK916" s="8"/>
      <c r="BL916" s="8"/>
      <c r="BM916" s="8"/>
      <c r="BN916" s="8"/>
    </row>
    <row r="917" spans="1:66" x14ac:dyDescent="0.25">
      <c r="D917" s="11"/>
      <c r="K917" s="3"/>
      <c r="L917" s="3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8"/>
      <c r="BK917" s="8"/>
      <c r="BL917" s="8"/>
      <c r="BM917" s="8"/>
      <c r="BN917" s="8"/>
    </row>
    <row r="918" spans="1:66" x14ac:dyDescent="0.25">
      <c r="D918" s="11"/>
      <c r="K918" s="3"/>
      <c r="L918" s="3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8"/>
      <c r="BK918" s="8"/>
      <c r="BL918" s="8"/>
      <c r="BM918" s="8"/>
      <c r="BN918" s="8"/>
    </row>
    <row r="919" spans="1:66" x14ac:dyDescent="0.25">
      <c r="D919" s="11"/>
      <c r="K919" s="3"/>
      <c r="L919" s="3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8"/>
      <c r="BK919" s="8"/>
      <c r="BL919" s="8"/>
      <c r="BM919" s="8"/>
      <c r="BN919" s="8"/>
    </row>
    <row r="920" spans="1:66" x14ac:dyDescent="0.25">
      <c r="D920" s="11"/>
      <c r="K920" s="3"/>
      <c r="L920" s="3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8"/>
      <c r="BK920" s="8"/>
      <c r="BL920" s="8"/>
      <c r="BM920" s="8"/>
      <c r="BN920" s="8"/>
    </row>
    <row r="921" spans="1:66" x14ac:dyDescent="0.25">
      <c r="D921" s="11"/>
      <c r="K921" s="3"/>
      <c r="L921" s="3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8"/>
      <c r="BK921" s="8"/>
      <c r="BL921" s="8"/>
      <c r="BM921" s="8"/>
      <c r="BN921" s="8"/>
    </row>
    <row r="922" spans="1:66" x14ac:dyDescent="0.25">
      <c r="D922" s="11"/>
      <c r="K922" s="3"/>
      <c r="L922" s="3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8"/>
      <c r="BK922" s="8"/>
      <c r="BL922" s="8"/>
      <c r="BM922" s="8"/>
      <c r="BN922" s="8"/>
    </row>
    <row r="923" spans="1:66" x14ac:dyDescent="0.25">
      <c r="D923" s="11"/>
      <c r="K923" s="3"/>
      <c r="L923" s="3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8"/>
      <c r="BK923" s="8"/>
      <c r="BL923" s="8"/>
      <c r="BM923" s="8"/>
      <c r="BN923" s="8"/>
    </row>
    <row r="924" spans="1:66" x14ac:dyDescent="0.25">
      <c r="D924" s="11"/>
      <c r="K924" s="3"/>
      <c r="L924" s="3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8"/>
      <c r="BK924" s="8"/>
      <c r="BL924" s="8"/>
      <c r="BM924" s="8"/>
      <c r="BN924" s="8"/>
    </row>
    <row r="925" spans="1:66" x14ac:dyDescent="0.25">
      <c r="D925" s="11"/>
      <c r="K925" s="3"/>
      <c r="L925" s="3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8"/>
      <c r="BK925" s="8"/>
      <c r="BL925" s="8"/>
      <c r="BM925" s="8"/>
      <c r="BN925" s="8"/>
    </row>
    <row r="926" spans="1:66" x14ac:dyDescent="0.25">
      <c r="D926" s="11"/>
      <c r="K926" s="3"/>
      <c r="L926" s="3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8"/>
      <c r="BK926" s="8"/>
      <c r="BL926" s="8"/>
      <c r="BM926" s="8"/>
      <c r="BN926" s="8"/>
    </row>
    <row r="927" spans="1:66" x14ac:dyDescent="0.25">
      <c r="D927" s="11"/>
      <c r="K927" s="3"/>
      <c r="L927" s="3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8"/>
      <c r="BK927" s="8"/>
      <c r="BL927" s="8"/>
      <c r="BM927" s="8"/>
      <c r="BN927" s="8"/>
    </row>
    <row r="928" spans="1:66" s="10" customFormat="1" x14ac:dyDescent="0.25">
      <c r="A928"/>
      <c r="B928"/>
      <c r="C928"/>
      <c r="D928" s="11"/>
      <c r="E928"/>
      <c r="F928"/>
      <c r="G928"/>
      <c r="H928"/>
      <c r="I928"/>
      <c r="J928"/>
      <c r="K928" s="3"/>
      <c r="L928" s="3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8"/>
      <c r="BK928" s="8"/>
      <c r="BL928" s="8"/>
      <c r="BM928" s="8"/>
      <c r="BN928" s="8"/>
    </row>
    <row r="929" spans="4:66" x14ac:dyDescent="0.25">
      <c r="D929" s="11"/>
      <c r="K929" s="3"/>
      <c r="L929" s="3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8"/>
      <c r="BK929" s="8"/>
      <c r="BL929" s="8"/>
      <c r="BM929" s="8"/>
      <c r="BN929" s="8"/>
    </row>
    <row r="930" spans="4:66" x14ac:dyDescent="0.25">
      <c r="D930" s="11"/>
      <c r="K930" s="3"/>
      <c r="L930" s="3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8"/>
      <c r="BK930" s="8"/>
      <c r="BL930" s="8"/>
      <c r="BM930" s="8"/>
      <c r="BN930" s="8"/>
    </row>
    <row r="931" spans="4:66" x14ac:dyDescent="0.25">
      <c r="D931" s="11"/>
      <c r="K931" s="3"/>
      <c r="L931" s="3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8"/>
      <c r="BK931" s="8"/>
      <c r="BL931" s="8"/>
      <c r="BM931" s="8"/>
      <c r="BN931" s="8"/>
    </row>
    <row r="932" spans="4:66" x14ac:dyDescent="0.25">
      <c r="D932" s="11"/>
      <c r="K932" s="3"/>
      <c r="L932" s="3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8"/>
      <c r="BK932" s="8"/>
      <c r="BL932" s="8"/>
      <c r="BM932" s="8"/>
      <c r="BN932" s="8"/>
    </row>
    <row r="933" spans="4:66" x14ac:dyDescent="0.25">
      <c r="D933" s="11"/>
      <c r="K933" s="3"/>
      <c r="L933" s="3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8"/>
      <c r="BK933" s="8"/>
      <c r="BL933" s="8"/>
      <c r="BM933" s="8"/>
      <c r="BN933" s="8"/>
    </row>
    <row r="934" spans="4:66" x14ac:dyDescent="0.25">
      <c r="D934" s="11"/>
      <c r="K934" s="3"/>
      <c r="L934" s="3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8"/>
      <c r="BK934" s="8"/>
      <c r="BL934" s="8"/>
      <c r="BM934" s="8"/>
      <c r="BN934" s="8"/>
    </row>
    <row r="935" spans="4:66" x14ac:dyDescent="0.25">
      <c r="D935" s="11"/>
      <c r="K935" s="3"/>
      <c r="L935" s="3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8"/>
      <c r="BK935" s="8"/>
      <c r="BL935" s="8"/>
      <c r="BM935" s="8"/>
      <c r="BN935" s="8"/>
    </row>
    <row r="936" spans="4:66" x14ac:dyDescent="0.25">
      <c r="D936" s="11"/>
      <c r="K936" s="3"/>
      <c r="L936" s="3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8"/>
      <c r="BK936" s="8"/>
      <c r="BL936" s="8"/>
      <c r="BM936" s="8"/>
      <c r="BN936" s="8"/>
    </row>
    <row r="937" spans="4:66" x14ac:dyDescent="0.25">
      <c r="D937" s="11"/>
      <c r="K937" s="3"/>
      <c r="L937" s="3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8"/>
      <c r="BK937" s="8"/>
      <c r="BL937" s="8"/>
      <c r="BM937" s="8"/>
      <c r="BN937" s="8"/>
    </row>
    <row r="938" spans="4:66" x14ac:dyDescent="0.25">
      <c r="D938" s="11"/>
      <c r="K938" s="3"/>
      <c r="L938" s="3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8"/>
      <c r="BK938" s="8"/>
      <c r="BL938" s="8"/>
      <c r="BM938" s="8"/>
      <c r="BN938" s="8"/>
    </row>
    <row r="939" spans="4:66" x14ac:dyDescent="0.25">
      <c r="D939" s="11"/>
      <c r="K939" s="3"/>
      <c r="L939" s="3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8"/>
      <c r="BK939" s="8"/>
      <c r="BL939" s="8"/>
      <c r="BM939" s="8"/>
      <c r="BN939" s="8"/>
    </row>
    <row r="940" spans="4:66" x14ac:dyDescent="0.25">
      <c r="D940" s="11"/>
      <c r="K940" s="3"/>
      <c r="L940" s="3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8"/>
      <c r="BK940" s="8"/>
      <c r="BL940" s="8"/>
      <c r="BM940" s="8"/>
      <c r="BN940" s="8"/>
    </row>
    <row r="941" spans="4:66" x14ac:dyDescent="0.25">
      <c r="D941" s="11"/>
      <c r="K941" s="3"/>
      <c r="L941" s="3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8"/>
      <c r="BK941" s="8"/>
      <c r="BL941" s="8"/>
      <c r="BM941" s="8"/>
      <c r="BN941" s="8"/>
    </row>
    <row r="942" spans="4:66" x14ac:dyDescent="0.25">
      <c r="D942" s="11"/>
      <c r="K942" s="3"/>
      <c r="L942" s="3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8"/>
      <c r="BK942" s="8"/>
      <c r="BL942" s="8"/>
      <c r="BM942" s="8"/>
      <c r="BN942" s="8"/>
    </row>
    <row r="943" spans="4:66" x14ac:dyDescent="0.25">
      <c r="D943" s="11"/>
      <c r="K943" s="3"/>
      <c r="L943" s="3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8"/>
      <c r="BK943" s="8"/>
      <c r="BL943" s="8"/>
      <c r="BM943" s="8"/>
      <c r="BN943" s="8"/>
    </row>
    <row r="944" spans="4:66" x14ac:dyDescent="0.25">
      <c r="D944" s="11"/>
      <c r="K944" s="3"/>
      <c r="L944" s="3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8"/>
      <c r="BK944" s="8"/>
      <c r="BL944" s="8"/>
      <c r="BM944" s="8"/>
      <c r="BN944" s="8"/>
    </row>
    <row r="945" spans="4:66" x14ac:dyDescent="0.25">
      <c r="D945" s="11"/>
      <c r="K945" s="3"/>
      <c r="L945" s="3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8"/>
      <c r="BK945" s="8"/>
      <c r="BL945" s="8"/>
      <c r="BM945" s="8"/>
      <c r="BN945" s="8"/>
    </row>
    <row r="946" spans="4:66" x14ac:dyDescent="0.25">
      <c r="D946" s="11"/>
      <c r="K946" s="3"/>
      <c r="L946" s="3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8"/>
      <c r="BK946" s="8"/>
      <c r="BL946" s="8"/>
      <c r="BM946" s="8"/>
      <c r="BN946" s="8"/>
    </row>
    <row r="947" spans="4:66" x14ac:dyDescent="0.25">
      <c r="D947" s="11"/>
      <c r="K947" s="3"/>
      <c r="L947" s="3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8"/>
      <c r="BK947" s="8"/>
      <c r="BL947" s="8"/>
      <c r="BM947" s="8"/>
      <c r="BN947" s="8"/>
    </row>
    <row r="948" spans="4:66" x14ac:dyDescent="0.25">
      <c r="D948" s="11"/>
      <c r="K948" s="3"/>
      <c r="L948" s="3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8"/>
      <c r="BK948" s="8"/>
      <c r="BL948" s="8"/>
      <c r="BM948" s="8"/>
      <c r="BN948" s="8"/>
    </row>
    <row r="949" spans="4:66" x14ac:dyDescent="0.25">
      <c r="D949" s="11"/>
      <c r="K949" s="3"/>
      <c r="L949" s="3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8"/>
      <c r="BK949" s="8"/>
      <c r="BL949" s="8"/>
      <c r="BM949" s="8"/>
      <c r="BN949" s="8"/>
    </row>
    <row r="950" spans="4:66" x14ac:dyDescent="0.25">
      <c r="D950" s="11"/>
      <c r="K950" s="3"/>
      <c r="L950" s="3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8"/>
      <c r="BK950" s="8"/>
      <c r="BL950" s="8"/>
      <c r="BM950" s="8"/>
      <c r="BN950" s="8"/>
    </row>
    <row r="951" spans="4:66" x14ac:dyDescent="0.25">
      <c r="D951" s="11"/>
      <c r="K951" s="3"/>
      <c r="L951" s="3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8"/>
      <c r="BK951" s="8"/>
      <c r="BL951" s="8"/>
      <c r="BM951" s="8"/>
      <c r="BN951" s="8"/>
    </row>
    <row r="952" spans="4:66" x14ac:dyDescent="0.25">
      <c r="D952" s="11"/>
      <c r="K952" s="3"/>
      <c r="L952" s="3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8"/>
      <c r="BK952" s="8"/>
      <c r="BL952" s="8"/>
      <c r="BM952" s="8"/>
      <c r="BN952" s="8"/>
    </row>
    <row r="953" spans="4:66" x14ac:dyDescent="0.25">
      <c r="D953" s="11"/>
      <c r="K953" s="3"/>
      <c r="L953" s="3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8"/>
      <c r="BK953" s="8"/>
      <c r="BL953" s="8"/>
      <c r="BM953" s="8"/>
      <c r="BN953" s="8"/>
    </row>
    <row r="954" spans="4:66" x14ac:dyDescent="0.25">
      <c r="D954" s="11"/>
      <c r="K954" s="3"/>
      <c r="L954" s="3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8"/>
      <c r="BK954" s="8"/>
      <c r="BL954" s="8"/>
      <c r="BM954" s="8"/>
      <c r="BN954" s="8"/>
    </row>
    <row r="955" spans="4:66" x14ac:dyDescent="0.25">
      <c r="D955" s="11"/>
      <c r="K955" s="3"/>
      <c r="L955" s="3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8"/>
      <c r="BK955" s="8"/>
      <c r="BL955" s="8"/>
      <c r="BM955" s="8"/>
      <c r="BN955" s="8"/>
    </row>
    <row r="956" spans="4:66" x14ac:dyDescent="0.25">
      <c r="D956" s="11"/>
      <c r="K956" s="3"/>
      <c r="L956" s="3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8"/>
      <c r="BK956" s="8"/>
      <c r="BL956" s="8"/>
      <c r="BM956" s="8"/>
      <c r="BN956" s="8"/>
    </row>
    <row r="957" spans="4:66" x14ac:dyDescent="0.25">
      <c r="D957" s="11"/>
      <c r="K957" s="3"/>
      <c r="L957" s="3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8"/>
      <c r="BK957" s="8"/>
      <c r="BL957" s="8"/>
      <c r="BM957" s="8"/>
      <c r="BN957" s="8"/>
    </row>
    <row r="958" spans="4:66" x14ac:dyDescent="0.25">
      <c r="D958" s="11"/>
      <c r="K958" s="3"/>
      <c r="L958" s="3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8"/>
      <c r="BK958" s="8"/>
      <c r="BL958" s="8"/>
      <c r="BM958" s="8"/>
      <c r="BN958" s="8"/>
    </row>
    <row r="959" spans="4:66" x14ac:dyDescent="0.25">
      <c r="D959" s="11"/>
      <c r="K959" s="3"/>
      <c r="L959" s="3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8"/>
      <c r="BK959" s="8"/>
      <c r="BL959" s="8"/>
      <c r="BM959" s="8"/>
      <c r="BN959" s="8"/>
    </row>
    <row r="960" spans="4:66" x14ac:dyDescent="0.25">
      <c r="D960" s="11"/>
      <c r="K960" s="3"/>
      <c r="L960" s="3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8"/>
      <c r="BK960" s="8"/>
      <c r="BL960" s="8"/>
      <c r="BM960" s="8"/>
      <c r="BN960" s="8"/>
    </row>
    <row r="961" spans="4:66" x14ac:dyDescent="0.25">
      <c r="D961" s="11"/>
      <c r="K961" s="3"/>
      <c r="L961" s="3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8"/>
      <c r="BK961" s="8"/>
      <c r="BL961" s="8"/>
      <c r="BM961" s="8"/>
      <c r="BN961" s="8"/>
    </row>
    <row r="962" spans="4:66" x14ac:dyDescent="0.25">
      <c r="D962" s="11"/>
      <c r="K962" s="3"/>
      <c r="L962" s="3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8"/>
      <c r="BK962" s="8"/>
      <c r="BL962" s="8"/>
      <c r="BM962" s="8"/>
      <c r="BN962" s="8"/>
    </row>
    <row r="963" spans="4:66" x14ac:dyDescent="0.25">
      <c r="D963" s="11"/>
      <c r="K963" s="3"/>
      <c r="L963" s="3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8"/>
      <c r="BK963" s="8"/>
      <c r="BL963" s="8"/>
      <c r="BM963" s="8"/>
      <c r="BN963" s="8"/>
    </row>
    <row r="964" spans="4:66" x14ac:dyDescent="0.25">
      <c r="D964" s="11"/>
      <c r="K964" s="3"/>
      <c r="L964" s="3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8"/>
      <c r="BK964" s="8"/>
      <c r="BL964" s="8"/>
      <c r="BM964" s="8"/>
      <c r="BN964" s="8"/>
    </row>
    <row r="965" spans="4:66" x14ac:dyDescent="0.25">
      <c r="D965" s="11"/>
      <c r="K965" s="3"/>
      <c r="L965" s="3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8"/>
      <c r="BK965" s="8"/>
      <c r="BL965" s="8"/>
      <c r="BM965" s="8"/>
      <c r="BN965" s="8"/>
    </row>
    <row r="966" spans="4:66" x14ac:dyDescent="0.25">
      <c r="D966" s="11"/>
      <c r="K966" s="3"/>
      <c r="L966" s="3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8"/>
      <c r="BK966" s="8"/>
      <c r="BL966" s="8"/>
      <c r="BM966" s="8"/>
      <c r="BN966" s="8"/>
    </row>
    <row r="967" spans="4:66" x14ac:dyDescent="0.25">
      <c r="D967" s="11"/>
      <c r="K967" s="3"/>
      <c r="L967" s="3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8"/>
      <c r="BK967" s="8"/>
      <c r="BL967" s="8"/>
      <c r="BM967" s="8"/>
      <c r="BN967" s="8"/>
    </row>
    <row r="968" spans="4:66" x14ac:dyDescent="0.25">
      <c r="D968" s="11"/>
      <c r="K968" s="3"/>
      <c r="L968" s="3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8"/>
      <c r="BK968" s="8"/>
      <c r="BL968" s="8"/>
      <c r="BM968" s="8"/>
      <c r="BN968" s="8"/>
    </row>
    <row r="969" spans="4:66" x14ac:dyDescent="0.25">
      <c r="D969" s="11"/>
      <c r="K969" s="3"/>
      <c r="L969" s="3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8"/>
      <c r="BK969" s="8"/>
      <c r="BL969" s="8"/>
      <c r="BM969" s="8"/>
      <c r="BN969" s="8"/>
    </row>
    <row r="970" spans="4:66" x14ac:dyDescent="0.25">
      <c r="D970" s="11"/>
      <c r="K970" s="3"/>
      <c r="L970" s="3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8"/>
      <c r="BK970" s="8"/>
      <c r="BL970" s="8"/>
      <c r="BM970" s="8"/>
      <c r="BN970" s="8"/>
    </row>
    <row r="971" spans="4:66" x14ac:dyDescent="0.25">
      <c r="D971" s="11"/>
      <c r="K971" s="3"/>
      <c r="L971" s="3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8"/>
      <c r="BK971" s="8"/>
      <c r="BL971" s="8"/>
      <c r="BM971" s="8"/>
      <c r="BN971" s="8"/>
    </row>
    <row r="972" spans="4:66" x14ac:dyDescent="0.25">
      <c r="D972" s="11"/>
      <c r="K972" s="3"/>
      <c r="L972" s="3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8"/>
      <c r="BK972" s="8"/>
      <c r="BL972" s="8"/>
      <c r="BM972" s="8"/>
      <c r="BN972" s="8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20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20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2021-05-08T10:47:19Z</dcterms:modified>
</cp:coreProperties>
</file>