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2" l="1"/>
  <c r="N95" i="2" s="1"/>
  <c r="F95" i="2"/>
  <c r="G95" i="2"/>
  <c r="O95" i="2"/>
  <c r="P95" i="2"/>
  <c r="E96" i="2"/>
  <c r="F96" i="2"/>
  <c r="G96" i="2"/>
  <c r="P96" i="2" s="1"/>
  <c r="N96" i="2"/>
  <c r="O96" i="2"/>
  <c r="E97" i="2"/>
  <c r="N97" i="2" s="1"/>
  <c r="F97" i="2"/>
  <c r="G97" i="2"/>
  <c r="O97" i="2"/>
  <c r="P97" i="2"/>
  <c r="E98" i="2"/>
  <c r="N98" i="2" s="1"/>
  <c r="F98" i="2"/>
  <c r="G98" i="2"/>
  <c r="P98" i="2" s="1"/>
  <c r="O98" i="2"/>
  <c r="E99" i="2"/>
  <c r="N99" i="2" s="1"/>
  <c r="F99" i="2"/>
  <c r="G99" i="2"/>
  <c r="O99" i="2"/>
  <c r="P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E81" i="2" l="1"/>
  <c r="F81" i="2"/>
  <c r="G81" i="2"/>
  <c r="N81" i="2"/>
  <c r="O81" i="2"/>
  <c r="P81" i="2"/>
  <c r="E82" i="2"/>
  <c r="N82" i="2" s="1"/>
  <c r="F82" i="2"/>
  <c r="O82" i="2" s="1"/>
  <c r="G82" i="2"/>
  <c r="P82" i="2"/>
  <c r="E83" i="2"/>
  <c r="F83" i="2"/>
  <c r="G83" i="2"/>
  <c r="N83" i="2"/>
  <c r="O83" i="2"/>
  <c r="P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N92" i="2" s="1"/>
  <c r="F92" i="2"/>
  <c r="O92" i="2" s="1"/>
  <c r="G92" i="2"/>
  <c r="P92" i="2"/>
  <c r="E93" i="2"/>
  <c r="F93" i="2"/>
  <c r="G93" i="2"/>
  <c r="P93" i="2" s="1"/>
  <c r="N93" i="2"/>
  <c r="O93" i="2"/>
  <c r="E94" i="2"/>
  <c r="N94" i="2" s="1"/>
  <c r="F94" i="2"/>
  <c r="O94" i="2" s="1"/>
  <c r="G94" i="2"/>
  <c r="P94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E65" i="2" l="1"/>
  <c r="F65" i="2"/>
  <c r="G65" i="2"/>
  <c r="N65" i="2"/>
  <c r="O65" i="2"/>
  <c r="P65" i="2"/>
  <c r="E66" i="2"/>
  <c r="N66" i="2" s="1"/>
  <c r="F66" i="2"/>
  <c r="O66" i="2" s="1"/>
  <c r="G66" i="2"/>
  <c r="P66" i="2"/>
  <c r="E67" i="2"/>
  <c r="F67" i="2"/>
  <c r="G67" i="2"/>
  <c r="N67" i="2"/>
  <c r="O67" i="2"/>
  <c r="P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N80" i="2" s="1"/>
  <c r="F80" i="2"/>
  <c r="O80" i="2" s="1"/>
  <c r="G80" i="2"/>
  <c r="P80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E57" i="2" l="1"/>
  <c r="F57" i="2"/>
  <c r="G57" i="2"/>
  <c r="N57" i="2"/>
  <c r="O57" i="2"/>
  <c r="P57" i="2"/>
  <c r="E58" i="2"/>
  <c r="N58" i="2" s="1"/>
  <c r="F58" i="2"/>
  <c r="O58" i="2" s="1"/>
  <c r="G58" i="2"/>
  <c r="P58" i="2"/>
  <c r="E59" i="2"/>
  <c r="F59" i="2"/>
  <c r="G59" i="2"/>
  <c r="N59" i="2"/>
  <c r="O59" i="2"/>
  <c r="P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D57" i="2"/>
  <c r="D58" i="2"/>
  <c r="D59" i="2"/>
  <c r="D60" i="2"/>
  <c r="D61" i="2"/>
  <c r="D62" i="2"/>
  <c r="D63" i="2"/>
  <c r="D64" i="2"/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71" i="5" l="1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120" i="4" l="1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28" i="10"/>
  <c r="D656" i="3"/>
  <c r="D653" i="3"/>
  <c r="D661" i="3"/>
  <c r="D735" i="3"/>
  <c r="D405" i="3"/>
  <c r="D909" i="3"/>
  <c r="D913" i="3"/>
  <c r="D282" i="3"/>
  <c r="D250" i="3"/>
  <c r="D15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63" i="10"/>
  <c r="D76" i="10"/>
  <c r="D699" i="3"/>
  <c r="D943" i="10"/>
  <c r="D536" i="3"/>
  <c r="D933" i="3"/>
  <c r="D590" i="3"/>
  <c r="D297" i="3"/>
  <c r="D45" i="10"/>
  <c r="D860" i="3"/>
  <c r="D873" i="3"/>
  <c r="D506" i="3"/>
  <c r="D700" i="3"/>
  <c r="D339" i="3"/>
  <c r="D371" i="3"/>
  <c r="D440" i="3"/>
  <c r="D188" i="3"/>
  <c r="D207" i="3"/>
  <c r="D277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266" i="10"/>
  <c r="D339" i="10"/>
  <c r="D42" i="10"/>
  <c r="D546" i="3"/>
  <c r="D356" i="10"/>
  <c r="D937" i="3"/>
  <c r="D309" i="3"/>
  <c r="D425" i="3"/>
  <c r="D265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798" i="10"/>
  <c r="D785" i="3"/>
  <c r="D550" i="3"/>
  <c r="D928" i="3"/>
  <c r="D758" i="3"/>
  <c r="D800" i="3"/>
  <c r="D349" i="3"/>
  <c r="D380" i="3"/>
  <c r="D221" i="3"/>
  <c r="D206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165" i="10"/>
  <c r="D943" i="3"/>
  <c r="D816" i="3"/>
  <c r="D581" i="3"/>
  <c r="D794" i="3"/>
  <c r="D366" i="3"/>
  <c r="D416" i="3"/>
  <c r="D496" i="3"/>
  <c r="D175" i="3"/>
  <c r="D233" i="3"/>
  <c r="D292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680" i="10"/>
  <c r="D225" i="10"/>
  <c r="D565" i="3"/>
  <c r="D761" i="10"/>
  <c r="D859" i="3"/>
  <c r="D452" i="3"/>
  <c r="D323" i="3"/>
  <c r="D213" i="3"/>
  <c r="D255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663" i="3"/>
  <c r="D336" i="3"/>
  <c r="D142" i="3"/>
  <c r="D56" i="10"/>
  <c r="D669" i="3"/>
  <c r="D237" i="3"/>
  <c r="D7" i="10"/>
  <c r="D878" i="3"/>
  <c r="D291" i="3"/>
  <c r="D623" i="10"/>
  <c r="D530" i="3"/>
  <c r="D236" i="3"/>
  <c r="D708" i="3"/>
  <c r="D824" i="3"/>
  <c r="D757" i="10"/>
  <c r="D561" i="3"/>
  <c r="D879" i="3"/>
  <c r="D430" i="3"/>
  <c r="D216" i="3"/>
  <c r="D143" i="3"/>
  <c r="D184" i="10"/>
  <c r="D841" i="3"/>
  <c r="D372" i="3"/>
  <c r="D263" i="10"/>
  <c r="D743" i="3"/>
  <c r="D429" i="3"/>
  <c r="D618" i="10"/>
  <c r="D854" i="3"/>
  <c r="D426" i="3"/>
  <c r="D285" i="10"/>
  <c r="D55" i="10"/>
  <c r="D620" i="3"/>
  <c r="D2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189" i="10"/>
  <c r="D770" i="3"/>
  <c r="D182" i="3"/>
  <c r="D899" i="10"/>
  <c r="D966" i="3"/>
  <c r="D267" i="3"/>
  <c r="D664" i="3"/>
  <c r="D702" i="3"/>
  <c r="D554" i="10"/>
  <c r="D898" i="3"/>
  <c r="D613" i="3"/>
  <c r="D388" i="3"/>
  <c r="D211" i="3"/>
  <c r="D130" i="3"/>
  <c r="D79" i="10"/>
  <c r="D868" i="3"/>
  <c r="D30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223" i="10"/>
  <c r="D314" i="3"/>
  <c r="D313" i="3"/>
  <c r="D585" i="10"/>
  <c r="D300" i="3"/>
  <c r="D727" i="10"/>
  <c r="D491" i="3"/>
  <c r="D714" i="3"/>
  <c r="D386" i="3"/>
  <c r="D174" i="3"/>
  <c r="D212" i="10"/>
  <c r="D553" i="3"/>
  <c r="D438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221" i="10"/>
  <c r="D722" i="3"/>
  <c r="D931" i="3"/>
  <c r="D983" i="10"/>
  <c r="D626" i="3"/>
  <c r="D167" i="3"/>
  <c r="D564" i="10"/>
  <c r="D917" i="3"/>
  <c r="D393" i="3"/>
  <c r="D972" i="10"/>
  <c r="D209" i="10"/>
  <c r="D600" i="3"/>
  <c r="D223" i="3"/>
  <c r="D188" i="10"/>
  <c r="D845" i="3"/>
  <c r="D976" i="10"/>
  <c r="D470" i="3"/>
  <c r="D145" i="3"/>
  <c r="D374" i="3"/>
  <c r="D134" i="3"/>
  <c r="D840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357" i="10"/>
  <c r="D541" i="3"/>
  <c r="D659" i="3"/>
  <c r="D187" i="3"/>
  <c r="D565" i="10"/>
  <c r="D572" i="3"/>
  <c r="D697" i="3"/>
  <c r="D163" i="10"/>
  <c r="D417" i="3"/>
  <c r="D31" i="10"/>
  <c r="D675" i="3"/>
  <c r="D406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423" i="10"/>
  <c r="D568" i="3"/>
  <c r="D322" i="3"/>
  <c r="D243" i="3"/>
  <c r="D347" i="10"/>
  <c r="D448" i="3"/>
  <c r="D328" i="3"/>
  <c r="D28" i="10"/>
  <c r="D378" i="3"/>
  <c r="D4" i="10"/>
  <c r="D450" i="3"/>
  <c r="D684" i="3"/>
  <c r="D292" i="10"/>
  <c r="D912" i="3"/>
  <c r="D191" i="3"/>
  <c r="D836" i="10"/>
  <c r="D474" i="3"/>
  <c r="D245" i="3"/>
  <c r="D566" i="3"/>
  <c r="D157" i="3"/>
  <c r="D596" i="3"/>
  <c r="D193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17" i="10"/>
  <c r="D822" i="3"/>
  <c r="D419" i="10"/>
  <c r="D763" i="3"/>
  <c r="D871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D79" i="3"/>
  <c r="D78" i="3"/>
  <c r="D66" i="3"/>
  <c r="D71" i="3"/>
  <c r="D81" i="3"/>
  <c r="D77" i="3"/>
  <c r="D69" i="3"/>
  <c r="D73" i="3"/>
  <c r="D67" i="3"/>
  <c r="D70" i="3"/>
  <c r="D68" i="3"/>
  <c r="D72" i="3"/>
  <c r="D74" i="3"/>
  <c r="D80" i="3"/>
  <c r="D75" i="3"/>
  <c r="D76" i="3"/>
  <c r="D92" i="3"/>
  <c r="D91" i="3"/>
  <c r="D89" i="3"/>
  <c r="D86" i="3"/>
  <c r="D84" i="3"/>
  <c r="D90" i="3"/>
  <c r="D95" i="3"/>
  <c r="D85" i="3"/>
  <c r="D82" i="3"/>
  <c r="D94" i="3"/>
  <c r="D93" i="3"/>
  <c r="D83" i="3"/>
  <c r="D88" i="3"/>
  <c r="D87" i="3"/>
  <c r="D109" i="3"/>
  <c r="D102" i="3"/>
  <c r="D110" i="3"/>
  <c r="D108" i="3"/>
  <c r="D113" i="3"/>
  <c r="D121" i="3"/>
  <c r="D101" i="3"/>
  <c r="D120" i="3"/>
  <c r="D96" i="3"/>
  <c r="D116" i="3"/>
  <c r="D125" i="3"/>
  <c r="D122" i="3"/>
  <c r="D112" i="3"/>
  <c r="D115" i="3"/>
  <c r="D124" i="3"/>
  <c r="D104" i="3"/>
  <c r="D111" i="3"/>
  <c r="D123" i="3"/>
  <c r="D98" i="3"/>
  <c r="D106" i="3"/>
  <c r="D103" i="3"/>
  <c r="D117" i="3"/>
  <c r="D119" i="3"/>
  <c r="D118" i="3"/>
  <c r="D105" i="3"/>
  <c r="D100" i="3"/>
  <c r="D107" i="3"/>
  <c r="D99" i="3"/>
  <c r="D114" i="3"/>
  <c r="D97" i="3"/>
  <c r="AQ59" i="4" l="1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87" i="4" l="1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<sst xmlns="http://schemas.openxmlformats.org/spreadsheetml/2006/main" count="622" uniqueCount="187">
  <si>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</si>
  <si>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</si>
  <si>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</si>
  <si>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</si>
  <si>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</si>
  <si>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</si>
  <si>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</si>
  <si>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</si>
  <si>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</si>
  <si>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</si>
  <si>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</si>
  <si>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</si>
  <si>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</si>
  <si>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</si>
  <si>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</si>
  <si>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</si>
  <si>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</si>
  <si>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</si>
  <si>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</si>
  <si>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</si>
  <si>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</si>
  <si>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</si>
  <si>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</si>
  <si>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</si>
  <si>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</si>
  <si>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</si>
  <si>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</si>
  <si>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</si>
  <si>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</si>
  <si>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</si>
  <si>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</si>
  <si>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</si>
  <si>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</si>
  <si>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</si>
  <si>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</si>
  <si>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</si>
  <si>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</si>
  <si>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</si>
  <si>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</si>
  <si>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</si>
  <si>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</si>
  <si>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</si>
  <si>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</si>
  <si>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</si>
  <si>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</si>
  <si>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</si>
  <si>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</si>
  <si>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</si>
  <si>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</si>
  <si>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</si>
  <si>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</si>
  <si>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</si>
  <si>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</si>
  <si>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</si>
  <si>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</si>
  <si>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</si>
  <si>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</si>
  <si>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</si>
  <si>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</si>
  <si>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</si>
  <si>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</si>
  <si>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</si>
  <si>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</si>
  <si>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</si>
  <si>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</si>
  <si>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</si>
  <si>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</si>
  <si>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</si>
  <si>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</si>
  <si>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</si>
  <si>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</si>
  <si>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</si>
  <si>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</si>
  <si>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</si>
  <si>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</si>
  <si>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</si>
  <si>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</si>
  <si>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</si>
  <si>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</si>
  <si>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</si>
  <si>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</si>
  <si>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</si>
  <si>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</si>
  <si>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</si>
  <si>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</si>
  <si>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</si>
  <si>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</si>
  <si>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</si>
  <si>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</si>
  <si>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</si>
  <si>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</si>
  <si>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</si>
  <si>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</si>
  <si>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</si>
  <si>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</si>
  <si>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</si>
  <si>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</si>
  <si>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</si>
  <si>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</si>
  <si>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</si>
  <si>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</si>
  <si>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</si>
  <si>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</si>
  <si>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</si>
  <si>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</si>
  <si>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</si>
  <si>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</si>
  <si>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</si>
  <si>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</si>
  <si>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</si>
  <si>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</si>
  <si>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</si>
  <si>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</si>
  <si>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</si>
  <si>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</si>
  <si>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</si>
  <si>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</si>
  <si>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</si>
  <si>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</si>
  <si>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</si>
  <si>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</si>
  <si>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</si>
  <si>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</si>
  <si>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</si>
  <si>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</si>
  <si>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</si>
  <si>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</si>
  <si>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</si>
  <si>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</si>
  <si>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</si>
  <si>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</si>
  <si>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</si>
  <si>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</si>
  <si>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</si>
  <si>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</si>
  <si>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</si>
  <si>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</si>
  <si>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</si>
  <si>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</si>
  <si>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</si>
  <si>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</si>
  <si>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</si>
  <si>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</si>
  <si>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</si>
  <si>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</si>
  <si>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</si>
  <si>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</si>
  <si>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</si>
  <si>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</si>
  <si>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</si>
  <si>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</si>
  <si>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</si>
  <si>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</si>
  <si>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</si>
  <si>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</si>
  <si>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</si>
  <si>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</si>
  <si>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</si>
  <si>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</si>
  <si>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</si>
  <si>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</si>
  <si>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</si>
  <si>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</si>
  <si>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</si>
  <si>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</si>
  <si>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</si>
  <si>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</si>
  <si>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</si>
  <si>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</si>
  <si>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</si>
  <si>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</si>
  <si>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</si>
  <si>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</si>
  <si>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</si>
  <si>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</si>
  <si>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</si>
  <si>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</si>
  <si>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</si>
  <si>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</si>
  <si>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</si>
  <si>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</si>
  <si>
    <t>04/02/2022</t>
  </si>
  <si>
    <t>05/02/2022</t>
  </si>
  <si>
    <t>06/02/2022</t>
  </si>
  <si>
    <t>07/02/2022</t>
  </si>
  <si>
    <t>08/02/2022</t>
  </si>
  <si>
    <t>09/02/2022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</si>
</sst>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1.0406538457868781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11.081477357089829</v>
      </c>
      <c r="I82" s="6">
        <f>IF('Log_working_3-way'!$D82="","",'True_Odds_Calculator_3-way'!O81/'True_Odds_Calculator_3-way'!B81-1)</f>
        <v>10.826690616637022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4.3833080935554491E-2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1.0256790984060722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16.660025210222226</v>
      </c>
      <c r="I83" s="6">
        <f>IF('Log_working_3-way'!$D83="","",'True_Odds_Calculator_3-way'!O82/'True_Odds_Calculator_3-way'!B82-1)</f>
        <v>9.4706289471407565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2.7330371977891454E-2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1.0604989232558704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30.642475107946204</v>
      </c>
      <c r="I84" s="6">
        <f>IF('Log_working_3-way'!$D84="","",'True_Odds_Calculator_3-way'!O83/'True_Odds_Calculator_3-way'!B83-1)</f>
        <v>7.238728393875002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5.8081844084034939E-2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1.2875331940824568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-0.91034406700320913</v>
      </c>
      <c r="I85" s="6">
        <f>IF('Log_working_3-way'!$D85="","",'True_Odds_Calculator_3-way'!O84/'True_Odds_Calculator_3-way'!B84-1)</f>
        <v>-7.8906658366815652E-2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8.0006230629448227E-2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1.0504133809313048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12.768231355717033</v>
      </c>
      <c r="I86" s="6">
        <f>IF('Log_working_3-way'!$D86="","",'True_Odds_Calculator_3-way'!O85/'True_Odds_Calculator_3-way'!B85-1)</f>
        <v>9.4315236386114982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5.4041357356008124E-2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1.0448092734237284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20.401640721991537</v>
      </c>
      <c r="I87" s="6">
        <f>IF('Log_working_3-way'!$D87="","",'True_Odds_Calculator_3-way'!O86/'True_Odds_Calculator_3-way'!B86-1)</f>
        <v>5.8371971304661061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4.6626008262836915E-2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1.0645048753438746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44.752767009963684</v>
      </c>
      <c r="I88" s="6">
        <f>IF('Log_working_3-way'!$D88="","",'True_Odds_Calculator_3-way'!O87/'True_Odds_Calculator_3-way'!B87-1)</f>
        <v>3.9228126499893987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5.295383149463273E-2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1.0499935149368222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13.243245148694102</v>
      </c>
      <c r="I89" s="6">
        <f>IF('Log_working_3-way'!$D89="","",'True_Odds_Calculator_3-way'!O88/'True_Odds_Calculator_3-way'!B88-1)</f>
        <v>11.100291635358579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5.3498751972161473E-2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1.0510353046668255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11.742814959068456</v>
      </c>
      <c r="I90" s="6">
        <f>IF('Log_working_3-way'!$D90="","",'True_Odds_Calculator_3-way'!O89/'True_Odds_Calculator_3-way'!B89-1)</f>
        <v>10.215139831655422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5.4770564191111593E-2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1.0728744800007388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1.2397729607788421</v>
      </c>
      <c r="I91" s="6">
        <f>IF('Log_working_3-way'!$D91="","",'True_Odds_Calculator_3-way'!O90/'True_Odds_Calculator_3-way'!B90-1)</f>
        <v>5.4709556991392274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6.4057086123960438E-2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1.0410655153506267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16.463454485702698</v>
      </c>
      <c r="I92" s="6">
        <f>IF('Log_working_3-way'!$D92="","",'True_Odds_Calculator_3-way'!O91/'True_Odds_Calculator_3-way'!B91-1)</f>
        <v>5.1384242084721414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4.3349705780701964E-2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1.0432495614061417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8.4115446403185175</v>
      </c>
      <c r="I93" s="6">
        <f>IF('Log_working_3-way'!$D93="","",'True_Odds_Calculator_3-way'!O92/'True_Odds_Calculator_3-way'!B92-1)</f>
        <v>4.8737450100227875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4.492459572406271E-2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1.0399810385999486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12.147481662981123</v>
      </c>
      <c r="I94" s="6">
        <f>IF('Log_working_3-way'!$D94="","",'True_Odds_Calculator_3-way'!O93/'True_Odds_Calculator_3-way'!B93-1)</f>
        <v>6.6916708522765145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4.2761547716299031E-2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1.0697795962162231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37.825382529911977</v>
      </c>
      <c r="I95" s="6">
        <f>IF('Log_working_3-way'!$D95="","",'True_Odds_Calculator_3-way'!O94/'True_Odds_Calculator_3-way'!B94-1)</f>
        <v>5.769231368689173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6.2389755141589953E-2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1.0255507185679114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11.96215421038573</v>
      </c>
      <c r="I96" s="6">
        <f>IF('Log_working_3-way'!$D96="","",'True_Odds_Calculator_3-way'!O95/'True_Odds_Calculator_3-way'!B95-1)</f>
        <v>6.9644546263250913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2.7578708759786075E-2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1.0256522904847729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7.5913248059734943</v>
      </c>
      <c r="I97" s="6">
        <f>IF('Log_working_3-way'!$D97="","",'True_Odds_Calculator_3-way'!O96/'True_Odds_Calculator_3-way'!B96-1)</f>
        <v>7.0475542651351031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2.7412897344524012E-2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1.0406365452195199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9.8129051491553643</v>
      </c>
      <c r="I98" s="6">
        <f>IF('Log_working_3-way'!$D98="","",'True_Odds_Calculator_3-way'!O97/'True_Odds_Calculator_3-way'!B97-1)</f>
        <v>11.23733040873174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4.3815148532343917E-2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1.0416430957772851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6.7232177690589445</v>
      </c>
      <c r="I99" s="6">
        <f>IF('Log_working_3-way'!$D99="","",'True_Odds_Calculator_3-way'!O98/'True_Odds_Calculator_3-way'!B98-1)</f>
        <v>10.41535137157128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4.4323961496618658E-2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1.0252722195962503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11.219694319200709</v>
      </c>
      <c r="I100" s="6">
        <f>IF('Log_working_3-way'!$D100="","",'True_Odds_Calculator_3-way'!O99/'True_Odds_Calculator_3-way'!B99-1)</f>
        <v>7.6916101268810397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2.7351366456866089E-2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1.0362381819679936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8.4098649630034128</v>
      </c>
      <c r="I101" s="6">
        <f>IF('Log_working_3-way'!$D101="","",'True_Odds_Calculator_3-way'!O100/'True_Odds_Calculator_3-way'!B100-1)</f>
        <v>8.1216779883038992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3.8788265799760024E-2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1.0364297605420574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6.7236803337280762</v>
      </c>
      <c r="I102" s="6">
        <f>IF('Log_working_3-way'!$D102="","",'True_Odds_Calculator_3-way'!O101/'True_Odds_Calculator_3-way'!B101-1)</f>
        <v>8.6255766589343832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3.863342575629658E-2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1.0381842186249783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21.466337248421262</v>
      </c>
      <c r="I103" s="6">
        <f>IF('Log_working_3-way'!$D103="","",'True_Odds_Calculator_3-way'!O102/'True_Odds_Calculator_3-way'!B102-1)</f>
        <v>7.1349723225189514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3.9746908666728809E-2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1.0402526832907115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10.215082279974418</v>
      </c>
      <c r="I104" s="6">
        <f>IF('Log_working_3-way'!$D104="","",'True_Odds_Calculator_3-way'!O103/'True_Odds_Calculator_3-way'!B103-1)</f>
        <v>9.769494733319803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4.3392147686291516E-2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1.0673728742538611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34.326814165723412</v>
      </c>
      <c r="I105" s="6">
        <f>IF('Log_working_3-way'!$D105="","",'True_Odds_Calculator_3-way'!O104/'True_Odds_Calculator_3-way'!B104-1)</f>
        <v>6.9417072570833307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6.2335846818605489E-2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1.0541954474120123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5.7791734555173813</v>
      </c>
      <c r="I106" s="6">
        <f>IF('Log_working_3-way'!$D106="","",'True_Odds_Calculator_3-way'!O105/'True_Odds_Calculator_3-way'!B105-1)</f>
        <v>8.5979453057124751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5.6346792300141724E-2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1.0561285246048444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37.189050351068161</v>
      </c>
      <c r="I107" s="6">
        <f>IF('Log_working_3-way'!$D107="","",'True_Odds_Calculator_3-way'!O106/'True_Odds_Calculator_3-way'!B106-1)</f>
        <v>4.5455385881296486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5.0601292701348388E-2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1.0416642037015733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9.5889063043173124</v>
      </c>
      <c r="I108" s="6">
        <f>IF('Log_working_3-way'!$D108="","",'True_Odds_Calculator_3-way'!O107/'True_Odds_Calculator_3-way'!B107-1)</f>
        <v>6.5541735493653812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4.4284463591759193E-2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1.0372759110628935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39.661107878162035</v>
      </c>
      <c r="I109" s="6">
        <f>IF('Log_working_3-way'!$D109="","",'True_Odds_Calculator_3-way'!O108/'True_Odds_Calculator_3-way'!B108-1)</f>
        <v>4.5803567724492451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3.2524427455911997E-2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1.0249449011826919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14.823806697862796</v>
      </c>
      <c r="I110" s="6">
        <f>IF('Log_working_3-way'!$D110="","",'True_Odds_Calculator_3-way'!O109/'True_Odds_Calculator_3-way'!B109-1)</f>
        <v>7.431821061450437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2.6864565554416409E-2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1.0247016687093207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12.791386103391607</v>
      </c>
      <c r="I111" s="6">
        <f>IF('Log_working_3-way'!$D111="","",'True_Odds_Calculator_3-way'!O110/'True_Odds_Calculator_3-way'!B110-1)</f>
        <v>9.4111807483007333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2.6770751385182923E-2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1.0394948757617108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23.591254217602401</v>
      </c>
      <c r="I112" s="6">
        <f>IF('Log_working_3-way'!$D112="","",'True_Odds_Calculator_3-way'!O111/'True_Odds_Calculator_3-way'!B111-1)</f>
        <v>8.3343007051852585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4.0420588316989692E-2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1.0472475740321971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37.044032659970149</v>
      </c>
      <c r="I113" s="6">
        <f>IF('Log_working_3-way'!$D113="","",'True_Odds_Calculator_3-way'!O112/'True_Odds_Calculator_3-way'!B112-1)</f>
        <v>4.6278154822441051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4.3320558445113733E-2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1.0431892425292038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2.6380178397549159</v>
      </c>
      <c r="I114" s="6">
        <f>IF('Log_working_3-way'!$D114="","",'True_Odds_Calculator_3-way'!O113/'True_Odds_Calculator_3-way'!B113-1)</f>
        <v>6.136067245223364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4.174473689373781E-2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1.3368009646881129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87.616696520927405</v>
      </c>
      <c r="I115" s="6">
        <f>IF('Log_working_3-way'!$D115="","",'True_Odds_Calculator_3-way'!O114/'True_Odds_Calculator_3-way'!B114-1)</f>
        <v>-9.3023560566444119E-2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8.2466570973799058E-2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1.0806969299263685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47.975921217895824</v>
      </c>
      <c r="I116" s="6">
        <f>IF('Log_working_3-way'!$D116="","",'True_Odds_Calculator_3-way'!O115/'True_Odds_Calculator_3-way'!B115-1)</f>
        <v>3.5563105162342969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6.4251034334180002E-2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1.0616309242607447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42.339090707700812</v>
      </c>
      <c r="I117" s="6">
        <f>IF('Log_working_3-way'!$D117="","",'True_Odds_Calculator_3-way'!O116/'True_Odds_Calculator_3-way'!B116-1)</f>
        <v>3.4623405749322567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5.1770550158946493E-2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1.0454821060770931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22.967654662544135</v>
      </c>
      <c r="I118" s="6">
        <f>IF('Log_working_3-way'!$D118="","",'True_Odds_Calculator_3-way'!O117/'True_Odds_Calculator_3-way'!B117-1)</f>
        <v>7.32295150749699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4.6571991693942882E-2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1.0524875580809812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3.5326067134232071</v>
      </c>
      <c r="I119" s="6">
        <f>IF('Log_working_3-way'!$D119="","",'True_Odds_Calculator_3-way'!O118/'True_Odds_Calculator_3-way'!B118-1)</f>
        <v>4.3137150189991882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4.9985325977149664E-2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1.0315378013259062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18.922446182950104</v>
      </c>
      <c r="I120" s="6">
        <f>IF('Log_working_3-way'!$D120="","",'True_Odds_Calculator_3-way'!O119/'True_Odds_Calculator_3-way'!B119-1)</f>
        <v>9.0723187023577943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3.3185498007277658E-2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1.0357878333853905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43.073962808934034</v>
      </c>
      <c r="I121" s="6">
        <f>IF('Log_working_3-way'!$D121="","",'True_Odds_Calculator_3-way'!O120/'True_Odds_Calculator_3-way'!B120-1)</f>
        <v>4.1508613430949453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2.9789312705906568E-2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1.0412385872263494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24.194721123813661</v>
      </c>
      <c r="I122" s="6">
        <f>IF('Log_working_3-way'!$D122="","",'True_Odds_Calculator_3-way'!O121/'True_Odds_Calculator_3-way'!B121-1)</f>
        <v>7.3236333252416603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4.2122698084335886E-2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1.078413544000431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45.830267169171705</v>
      </c>
      <c r="I123" s="6">
        <f>IF('Log_working_3-way'!$D123="","",'True_Odds_Calculator_3-way'!O122/'True_Odds_Calculator_3-way'!B122-1)</f>
        <v>3.753075906589908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6.4937113840825234E-2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1.0309058130448487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17.787295507846675</v>
      </c>
      <c r="I124" s="6">
        <f>IF('Log_working_3-way'!$D124="","",'True_Odds_Calculator_3-way'!O123/'True_Odds_Calculator_3-way'!B123-1)</f>
        <v>9.181327179691845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3.2761039679260584E-2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1.0246707142840996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10.242951875459962</v>
      </c>
      <c r="I125" s="6">
        <f>IF('Log_working_3-way'!$D125="","",'True_Odds_Calculator_3-way'!O124/'True_Odds_Calculator_3-way'!B124-1)</f>
        <v>9.2958486863546703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2.6796938710593965E-2</v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9">
        <f t="shared" si="26"/>
        <v>0.35808524308974299</v>
      </c>
      <c r="E96" s="9">
        <f t="shared" si="27"/>
        <v>0.27977492835514522</v>
      </c>
      <c r="F96" s="9">
        <f t="shared" si="28"/>
        <v>0.36213982855511179</v>
      </c>
      <c r="G96" s="9">
        <f t="shared" si="29"/>
        <v>1.0422274059589176</v>
      </c>
      <c r="H96" s="9">
        <f t="shared" si="30"/>
        <v>2.7926311382493383</v>
      </c>
      <c r="I96" s="9">
        <f t="shared" si="31"/>
        <v>3.5743016927185263</v>
      </c>
      <c r="J96" s="9">
        <f t="shared" si="32"/>
        <v>2.7613643160705705</v>
      </c>
      <c r="K96" s="11">
        <f t="shared" si="33"/>
        <v>0.36764705882352938</v>
      </c>
      <c r="L96" s="11">
        <f t="shared" si="34"/>
        <v>0.28818443804034583</v>
      </c>
      <c r="M96" s="11">
        <f t="shared" si="35"/>
        <v>0.37174721189591081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-0.28278830574900538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0.23159366057254993</v>
      </c>
      <c r="Q96" s="11">
        <f>2*'OddsRatio_working_3-way'!K96*'OddsRatio_working_3-way'!L96*'OddsRatio_working_3-way'!M96</f>
        <v>7.8773353936241478E-2</v>
      </c>
      <c r="R96" s="11">
        <f t="shared" si="36"/>
        <v>0</v>
      </c>
      <c r="S96" s="11">
        <f t="shared" si="37"/>
        <v>-0.81896477281527225</v>
      </c>
      <c r="T96" s="11">
        <f t="shared" si="38"/>
        <v>-0.27855944653580689</v>
      </c>
      <c r="U96" s="11">
        <f>'OddsRatio_working_3-way'!S96-'OddsRatio_working_3-way'!R96^2/3</f>
        <v>-0.81896477281527225</v>
      </c>
      <c r="V96" s="11">
        <f>'OddsRatio_working_3-way'!S96*'OddsRatio_working_3-way'!R96/3-2*'OddsRatio_working_3-way'!R96^3/27-'OddsRatio_working_3-way'!T96</f>
        <v>0.27855944653580689</v>
      </c>
      <c r="W96" s="11">
        <f>'OddsRatio_working_3-way'!V96^2+4*'OddsRatio_working_3-way'!U96^3/27</f>
        <v>-3.7798014099636318E-3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0.14263166431783186</v>
      </c>
      <c r="Y96" s="11">
        <f>IF('OddsRatio_working_3-way'!W96&gt;=0,IF('OddsRatio_working_3-way'!V96+SQRT('OddsRatio_working_3-way'!W96)&gt;0,0,PI()),ACOS('OddsRatio_working_3-way'!V96/(2*'OddsRatio_working_3-way'!X96)))</f>
        <v>0.21722480462010929</v>
      </c>
      <c r="Z96" s="11">
        <f>'OddsRatio_working_3-way'!X96^(1/3)*COS('OddsRatio_working_3-way'!Y96/3)</f>
        <v>0.52111370297945869</v>
      </c>
      <c r="AA96" s="11">
        <f>'OddsRatio_working_3-way'!X96^(1/3)*COS(('OddsRatio_working_3-way'!Y96+2*PI())/3)</f>
        <v>-0.29329176601681106</v>
      </c>
      <c r="AB96" s="11">
        <f>'OddsRatio_working_3-way'!X96^(1/3)*COS(('OddsRatio_working_3-way'!Y96+4*PI())/3)</f>
        <v>-0.22782193696264783</v>
      </c>
      <c r="AC96" s="11">
        <f>'OddsRatio_working_3-way'!X96^(1/3)*SIN('OddsRatio_working_3-way'!Y96/3)</f>
        <v>3.7799023428219974E-2</v>
      </c>
      <c r="AD96" s="11">
        <f>'OddsRatio_working_3-way'!X96^(1/3)*SIN(('OddsRatio_working_3-way'!Y96+2*PI())/3)</f>
        <v>0.43239819332627982</v>
      </c>
      <c r="AE96" s="11">
        <f>'OddsRatio_working_3-way'!X96^(1/3)*SIN(('OddsRatio_working_3-way'!Y96+4*PI())/3)</f>
        <v>-0.47019721675449977</v>
      </c>
      <c r="AF96" s="11">
        <f>-'OddsRatio_working_3-way'!U96/(3*'OddsRatio_working_3-way'!X96^(1/3))*COS(('OddsRatio_working_3-way'!Y96)/3)</f>
        <v>0.5211137029794588</v>
      </c>
      <c r="AG96" s="11">
        <f>-'OddsRatio_working_3-way'!U96/(3*'OddsRatio_working_3-way'!X96^(1/3))*COS(('OddsRatio_working_3-way'!Y96+2*PI())/3)</f>
        <v>-0.29329176601681112</v>
      </c>
      <c r="AH96" s="11">
        <f>-'OddsRatio_working_3-way'!U96/(3*'OddsRatio_working_3-way'!X96^(1/3))*COS(('OddsRatio_working_3-way'!Y96+4*PI())/3)</f>
        <v>-0.22782193696264788</v>
      </c>
      <c r="AI96" s="11">
        <f>'OddsRatio_working_3-way'!U96/(3*'OddsRatio_working_3-way'!X96^(1/3))*SIN(('OddsRatio_working_3-way'!Y96)/3)</f>
        <v>-3.7799023428219981E-2</v>
      </c>
      <c r="AJ96" s="11">
        <f>'OddsRatio_working_3-way'!U96/(3*'OddsRatio_working_3-way'!X96^(1/3))*SIN(('OddsRatio_working_3-way'!Y96+2*PI())/3)</f>
        <v>-0.43239819332627993</v>
      </c>
      <c r="AK96" s="11">
        <f>'OddsRatio_working_3-way'!U96/(3*'OddsRatio_working_3-way'!X96^(1/3))*SIN(('OddsRatio_working_3-way'!Y96+4*PI())/3)</f>
        <v>0.47019721675449982</v>
      </c>
      <c r="AL96" s="11">
        <f>'OddsRatio_working_3-way'!Z96+'OddsRatio_working_3-way'!AF96</f>
        <v>1.0422274059589176</v>
      </c>
      <c r="AM96" s="11">
        <f>'OddsRatio_working_3-way'!AA96+'OddsRatio_working_3-way'!AG96</f>
        <v>-0.58658353203362212</v>
      </c>
      <c r="AN96" s="11">
        <f>'OddsRatio_working_3-way'!AB96+'OddsRatio_working_3-way'!AH96</f>
        <v>-0.45564387392529571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1.0422274059589176</v>
      </c>
      <c r="AS96" s="11">
        <f>IF(('OddsRatio_working_3-way'!X96=0),IF(Q96&gt;0,-Q96^(1/3),(-Q96)^(1/3)),'OddsRatio_working_3-way'!AM96-'OddsRatio_working_3-way'!R96/3)</f>
        <v>-0.58658353203362212</v>
      </c>
      <c r="AT96" s="11">
        <f>IF(('OddsRatio_working_3-way'!X96=0),IF(Q96&gt;0,-Q96^(1/3),(-Q96)^(1/3)),'OddsRatio_working_3-way'!AN96-'OddsRatio_working_3-way'!R96/3)</f>
        <v>-0.45564387392529571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9">
        <f t="shared" si="26"/>
        <v>0.29341673164061005</v>
      </c>
      <c r="E97" s="9">
        <f t="shared" si="27"/>
        <v>0.28386555766399635</v>
      </c>
      <c r="F97" s="9">
        <f t="shared" si="28"/>
        <v>0.42271771069539371</v>
      </c>
      <c r="G97" s="9">
        <f t="shared" si="29"/>
        <v>1.0424770293182819</v>
      </c>
      <c r="H97" s="9">
        <f t="shared" si="30"/>
        <v>3.4081219377252308</v>
      </c>
      <c r="I97" s="9">
        <f t="shared" si="31"/>
        <v>3.522794410950242</v>
      </c>
      <c r="J97" s="9">
        <f t="shared" si="32"/>
        <v>2.3656449084069493</v>
      </c>
      <c r="K97" s="11">
        <f t="shared" si="33"/>
        <v>0.30211480362537763</v>
      </c>
      <c r="L97" s="11">
        <f t="shared" si="34"/>
        <v>0.29239766081871343</v>
      </c>
      <c r="M97" s="11">
        <f t="shared" si="35"/>
        <v>0.4329004329004329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-0.28004805568806201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0.23097812889512676</v>
      </c>
      <c r="Q97" s="11">
        <f>2*'OddsRatio_working_3-way'!K97*'OddsRatio_working_3-way'!L97*'OddsRatio_working_3-way'!M97</f>
        <v>7.6482824137459202E-2</v>
      </c>
      <c r="R97" s="11">
        <f t="shared" si="36"/>
        <v>0</v>
      </c>
      <c r="S97" s="11">
        <f t="shared" si="37"/>
        <v>-0.8247803339595654</v>
      </c>
      <c r="T97" s="11">
        <f t="shared" si="38"/>
        <v>-0.27310607084753824</v>
      </c>
      <c r="U97" s="11">
        <f>'OddsRatio_working_3-way'!S97-'OddsRatio_working_3-way'!R97^2/3</f>
        <v>-0.8247803339595654</v>
      </c>
      <c r="V97" s="11">
        <f>'OddsRatio_working_3-way'!S97*'OddsRatio_working_3-way'!R97/3-2*'OddsRatio_working_3-way'!R97^3/27-'OddsRatio_working_3-way'!T97</f>
        <v>0.27310607084753824</v>
      </c>
      <c r="W97" s="11">
        <f>'OddsRatio_working_3-way'!V97^2+4*'OddsRatio_working_3-way'!U97^3/27</f>
        <v>-8.5341427802464037E-3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0.1441536235358194</v>
      </c>
      <c r="Y97" s="11">
        <f>IF('OddsRatio_working_3-way'!W97&gt;=0,IF('OddsRatio_working_3-way'!V97+SQRT('OddsRatio_working_3-way'!W97)&gt;0,0,PI()),ACOS('OddsRatio_working_3-way'!V97/(2*'OddsRatio_working_3-way'!X97)))</f>
        <v>0.32617655145280433</v>
      </c>
      <c r="Z97" s="11">
        <f>'OddsRatio_working_3-way'!X97^(1/3)*COS('OddsRatio_working_3-way'!Y97/3)</f>
        <v>0.52123851465914106</v>
      </c>
      <c r="AA97" s="11">
        <f>'OddsRatio_working_3-way'!X97^(1/3)*COS(('OddsRatio_working_3-way'!Y97+2*PI())/3)</f>
        <v>-0.30989289751213361</v>
      </c>
      <c r="AB97" s="11">
        <f>'OddsRatio_working_3-way'!X97^(1/3)*COS(('OddsRatio_working_3-way'!Y97+4*PI())/3)</f>
        <v>-0.2113456171470075</v>
      </c>
      <c r="AC97" s="11">
        <f>'OddsRatio_working_3-way'!X97^(1/3)*SIN('OddsRatio_working_3-way'!Y97/3)</f>
        <v>5.6896298846711074E-2</v>
      </c>
      <c r="AD97" s="11">
        <f>'OddsRatio_working_3-way'!X97^(1/3)*SIN(('OddsRatio_working_3-way'!Y97+2*PI())/3)</f>
        <v>0.42295764570232808</v>
      </c>
      <c r="AE97" s="11">
        <f>'OddsRatio_working_3-way'!X97^(1/3)*SIN(('OddsRatio_working_3-way'!Y97+4*PI())/3)</f>
        <v>-0.47985394454903918</v>
      </c>
      <c r="AF97" s="11">
        <f>-'OddsRatio_working_3-way'!U97/(3*'OddsRatio_working_3-way'!X97^(1/3))*COS(('OddsRatio_working_3-way'!Y97)/3)</f>
        <v>0.52123851465914095</v>
      </c>
      <c r="AG97" s="11">
        <f>-'OddsRatio_working_3-way'!U97/(3*'OddsRatio_working_3-way'!X97^(1/3))*COS(('OddsRatio_working_3-way'!Y97+2*PI())/3)</f>
        <v>-0.30989289751213356</v>
      </c>
      <c r="AH97" s="11">
        <f>-'OddsRatio_working_3-way'!U97/(3*'OddsRatio_working_3-way'!X97^(1/3))*COS(('OddsRatio_working_3-way'!Y97+4*PI())/3)</f>
        <v>-0.21134561714700748</v>
      </c>
      <c r="AI97" s="11">
        <f>'OddsRatio_working_3-way'!U97/(3*'OddsRatio_working_3-way'!X97^(1/3))*SIN(('OddsRatio_working_3-way'!Y97)/3)</f>
        <v>-5.689629884671106E-2</v>
      </c>
      <c r="AJ97" s="11">
        <f>'OddsRatio_working_3-way'!U97/(3*'OddsRatio_working_3-way'!X97^(1/3))*SIN(('OddsRatio_working_3-way'!Y97+2*PI())/3)</f>
        <v>-0.42295764570232797</v>
      </c>
      <c r="AK97" s="11">
        <f>'OddsRatio_working_3-way'!U97/(3*'OddsRatio_working_3-way'!X97^(1/3))*SIN(('OddsRatio_working_3-way'!Y97+4*PI())/3)</f>
        <v>0.47985394454903907</v>
      </c>
      <c r="AL97" s="11">
        <f>'OddsRatio_working_3-way'!Z97+'OddsRatio_working_3-way'!AF97</f>
        <v>1.0424770293182819</v>
      </c>
      <c r="AM97" s="11">
        <f>'OddsRatio_working_3-way'!AA97+'OddsRatio_working_3-way'!AG97</f>
        <v>-0.61978579502426712</v>
      </c>
      <c r="AN97" s="11">
        <f>'OddsRatio_working_3-way'!AB97+'OddsRatio_working_3-way'!AH97</f>
        <v>-0.42269123429401501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1.0424770293182819</v>
      </c>
      <c r="AS97" s="11">
        <f>IF(('OddsRatio_working_3-way'!X97=0),IF(Q97&gt;0,-Q97^(1/3),(-Q97)^(1/3)),'OddsRatio_working_3-way'!AM97-'OddsRatio_working_3-way'!R97/3)</f>
        <v>-0.61978579502426712</v>
      </c>
      <c r="AT97" s="11">
        <f>IF(('OddsRatio_working_3-way'!X97=0),IF(Q97&gt;0,-Q97^(1/3),(-Q97)^(1/3)),'OddsRatio_working_3-way'!AN97-'OddsRatio_working_3-way'!R97/3)</f>
        <v>-0.42269123429401501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9">
        <f t="shared" si="26"/>
        <v>0.31903479492505515</v>
      </c>
      <c r="E98" s="9">
        <f t="shared" si="27"/>
        <v>0.33986399487195662</v>
      </c>
      <c r="F98" s="9">
        <f t="shared" si="28"/>
        <v>0.34110121020298828</v>
      </c>
      <c r="G98" s="9">
        <f t="shared" si="29"/>
        <v>1.0672271738180017</v>
      </c>
      <c r="H98" s="9">
        <f t="shared" si="30"/>
        <v>3.1344543476360038</v>
      </c>
      <c r="I98" s="9">
        <f t="shared" si="31"/>
        <v>2.9423534563487634</v>
      </c>
      <c r="J98" s="9">
        <f t="shared" si="32"/>
        <v>2.9316811846105826</v>
      </c>
      <c r="K98" s="11">
        <f t="shared" si="33"/>
        <v>0.33333333333333331</v>
      </c>
      <c r="L98" s="11">
        <f t="shared" si="34"/>
        <v>0.3546099290780142</v>
      </c>
      <c r="M98" s="11">
        <f t="shared" si="35"/>
        <v>0.35587188612099646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-0.27714259273281006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0.23682727173300355</v>
      </c>
      <c r="Q98" s="11">
        <f>2*'OddsRatio_working_3-way'!K98*'OddsRatio_working_3-way'!L98*'OddsRatio_working_3-way'!M98</f>
        <v>8.4130469532150462E-2</v>
      </c>
      <c r="R98" s="11">
        <f t="shared" si="36"/>
        <v>0</v>
      </c>
      <c r="S98" s="11">
        <f t="shared" si="37"/>
        <v>-0.85453220812336839</v>
      </c>
      <c r="T98" s="11">
        <f t="shared" si="38"/>
        <v>-0.30356383947544169</v>
      </c>
      <c r="U98" s="11">
        <f>'OddsRatio_working_3-way'!S98-'OddsRatio_working_3-way'!R98^2/3</f>
        <v>-0.85453220812336839</v>
      </c>
      <c r="V98" s="11">
        <f>'OddsRatio_working_3-way'!S98*'OddsRatio_working_3-way'!R98/3-2*'OddsRatio_working_3-way'!R98^3/27-'OddsRatio_working_3-way'!T98</f>
        <v>0.30356383947544169</v>
      </c>
      <c r="W98" s="11">
        <f>'OddsRatio_working_3-way'!V98^2+4*'OddsRatio_working_3-way'!U98^3/27</f>
        <v>-2.9359292215638821E-4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0.15202351591055585</v>
      </c>
      <c r="Y98" s="11">
        <f>IF('OddsRatio_working_3-way'!W98&gt;=0,IF('OddsRatio_working_3-way'!V98+SQRT('OddsRatio_working_3-way'!W98)&gt;0,0,PI()),ACOS('OddsRatio_working_3-way'!V98/(2*'OddsRatio_working_3-way'!X98)))</f>
        <v>5.6384816148178141E-2</v>
      </c>
      <c r="Z98" s="11">
        <f>'OddsRatio_working_3-way'!X98^(1/3)*COS('OddsRatio_working_3-way'!Y98/3)</f>
        <v>0.53361358690900096</v>
      </c>
      <c r="AA98" s="11">
        <f>'OddsRatio_working_3-way'!X98^(1/3)*COS(('OddsRatio_working_3-way'!Y98+2*PI())/3)</f>
        <v>-0.27549338832387749</v>
      </c>
      <c r="AB98" s="11">
        <f>'OddsRatio_working_3-way'!X98^(1/3)*COS(('OddsRatio_working_3-way'!Y98+4*PI())/3)</f>
        <v>-0.25812019858512364</v>
      </c>
      <c r="AC98" s="11">
        <f>'OddsRatio_working_3-way'!X98^(1/3)*SIN('OddsRatio_working_3-way'!Y98/3)</f>
        <v>1.0030415772352162E-2</v>
      </c>
      <c r="AD98" s="11">
        <f>'OddsRatio_working_3-way'!X98^(1/3)*SIN(('OddsRatio_working_3-way'!Y98+2*PI())/3)</f>
        <v>0.45710771418155421</v>
      </c>
      <c r="AE98" s="11">
        <f>'OddsRatio_working_3-way'!X98^(1/3)*SIN(('OddsRatio_working_3-way'!Y98+4*PI())/3)</f>
        <v>-0.46713812995390619</v>
      </c>
      <c r="AF98" s="11">
        <f>-'OddsRatio_working_3-way'!U98/(3*'OddsRatio_working_3-way'!X98^(1/3))*COS(('OddsRatio_working_3-way'!Y98)/3)</f>
        <v>0.53361358690900085</v>
      </c>
      <c r="AG98" s="11">
        <f>-'OddsRatio_working_3-way'!U98/(3*'OddsRatio_working_3-way'!X98^(1/3))*COS(('OddsRatio_working_3-way'!Y98+2*PI())/3)</f>
        <v>-0.27549338832387738</v>
      </c>
      <c r="AH98" s="11">
        <f>-'OddsRatio_working_3-way'!U98/(3*'OddsRatio_working_3-way'!X98^(1/3))*COS(('OddsRatio_working_3-way'!Y98+4*PI())/3)</f>
        <v>-0.25812019858512358</v>
      </c>
      <c r="AI98" s="11">
        <f>'OddsRatio_working_3-way'!U98/(3*'OddsRatio_working_3-way'!X98^(1/3))*SIN(('OddsRatio_working_3-way'!Y98)/3)</f>
        <v>-1.0030415772352161E-2</v>
      </c>
      <c r="AJ98" s="11">
        <f>'OddsRatio_working_3-way'!U98/(3*'OddsRatio_working_3-way'!X98^(1/3))*SIN(('OddsRatio_working_3-way'!Y98+2*PI())/3)</f>
        <v>-0.4571077141815541</v>
      </c>
      <c r="AK98" s="11">
        <f>'OddsRatio_working_3-way'!U98/(3*'OddsRatio_working_3-way'!X98^(1/3))*SIN(('OddsRatio_working_3-way'!Y98+4*PI())/3)</f>
        <v>0.46713812995390608</v>
      </c>
      <c r="AL98" s="11">
        <f>'OddsRatio_working_3-way'!Z98+'OddsRatio_working_3-way'!AF98</f>
        <v>1.0672271738180017</v>
      </c>
      <c r="AM98" s="11">
        <f>'OddsRatio_working_3-way'!AA98+'OddsRatio_working_3-way'!AG98</f>
        <v>-0.55098677664775486</v>
      </c>
      <c r="AN98" s="11">
        <f>'OddsRatio_working_3-way'!AB98+'OddsRatio_working_3-way'!AH98</f>
        <v>-0.51624039717024717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1.0672271738180017</v>
      </c>
      <c r="AS98" s="11">
        <f>IF(('OddsRatio_working_3-way'!X98=0),IF(Q98&gt;0,-Q98^(1/3),(-Q98)^(1/3)),'OddsRatio_working_3-way'!AM98-'OddsRatio_working_3-way'!R98/3)</f>
        <v>-0.55098677664775486</v>
      </c>
      <c r="AT98" s="11">
        <f>IF(('OddsRatio_working_3-way'!X98=0),IF(Q98&gt;0,-Q98^(1/3),(-Q98)^(1/3)),'OddsRatio_working_3-way'!AN98-'OddsRatio_working_3-way'!R98/3)</f>
        <v>-0.51624039717024717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9">
        <f t="shared" si="26"/>
        <v>0.26838945280625276</v>
      </c>
      <c r="E99" s="9">
        <f t="shared" si="27"/>
        <v>0.32760418473574837</v>
      </c>
      <c r="F99" s="9">
        <f t="shared" si="28"/>
        <v>0.40400636245799898</v>
      </c>
      <c r="G99" s="9">
        <f t="shared" si="29"/>
        <v>1.0689916982163923</v>
      </c>
      <c r="H99" s="9">
        <f t="shared" si="30"/>
        <v>3.7259288304518003</v>
      </c>
      <c r="I99" s="9">
        <f t="shared" si="31"/>
        <v>3.0524640605754736</v>
      </c>
      <c r="J99" s="9">
        <f t="shared" si="32"/>
        <v>2.4752085435386215</v>
      </c>
      <c r="K99" s="11">
        <f t="shared" si="33"/>
        <v>0.28169014084507044</v>
      </c>
      <c r="L99" s="11">
        <f t="shared" si="34"/>
        <v>0.34246575342465752</v>
      </c>
      <c r="M99" s="11">
        <f t="shared" si="35"/>
        <v>0.42016806722689076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-0.27386235219536403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0.2371197369551718</v>
      </c>
      <c r="Q99" s="11">
        <f>2*'OddsRatio_working_3-way'!K99*'OddsRatio_working_3-way'!L99*'OddsRatio_working_3-way'!M99</f>
        <v>8.1066576736810878E-2</v>
      </c>
      <c r="R99" s="11">
        <f t="shared" si="36"/>
        <v>0</v>
      </c>
      <c r="S99" s="11">
        <f t="shared" si="37"/>
        <v>-0.86583546462063066</v>
      </c>
      <c r="T99" s="11">
        <f t="shared" si="38"/>
        <v>-0.29601212465662585</v>
      </c>
      <c r="U99" s="11">
        <f>'OddsRatio_working_3-way'!S99-'OddsRatio_working_3-way'!R99^2/3</f>
        <v>-0.86583546462063066</v>
      </c>
      <c r="V99" s="11">
        <f>'OddsRatio_working_3-way'!S99*'OddsRatio_working_3-way'!R99/3-2*'OddsRatio_working_3-way'!R99^3/27-'OddsRatio_working_3-way'!T99</f>
        <v>0.29601212465662585</v>
      </c>
      <c r="W99" s="11">
        <f>'OddsRatio_working_3-way'!V99^2+4*'OddsRatio_working_3-way'!U99^3/27</f>
        <v>-8.5385677515898706E-3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0.15504978691965338</v>
      </c>
      <c r="Y99" s="11">
        <f>IF('OddsRatio_working_3-way'!W99&gt;=0,IF('OddsRatio_working_3-way'!V99+SQRT('OddsRatio_working_3-way'!W99)&gt;0,0,PI()),ACOS('OddsRatio_working_3-way'!V99/(2*'OddsRatio_working_3-way'!X99)))</f>
        <v>0.30257886151969027</v>
      </c>
      <c r="Z99" s="11">
        <f>'OddsRatio_working_3-way'!X99^(1/3)*COS('OddsRatio_working_3-way'!Y99/3)</f>
        <v>0.53449584910819614</v>
      </c>
      <c r="AA99" s="11">
        <f>'OddsRatio_working_3-way'!X99^(1/3)*COS(('OddsRatio_working_3-way'!Y99+2*PI())/3)</f>
        <v>-0.31409348592055975</v>
      </c>
      <c r="AB99" s="11">
        <f>'OddsRatio_working_3-way'!X99^(1/3)*COS(('OddsRatio_working_3-way'!Y99+4*PI())/3)</f>
        <v>-0.22040236318763659</v>
      </c>
      <c r="AC99" s="11">
        <f>'OddsRatio_working_3-way'!X99^(1/3)*SIN('OddsRatio_working_3-way'!Y99/3)</f>
        <v>5.4092594930531722E-2</v>
      </c>
      <c r="AD99" s="11">
        <f>'OddsRatio_working_3-way'!X99^(1/3)*SIN(('OddsRatio_working_3-way'!Y99+2*PI())/3)</f>
        <v>0.43584068607976623</v>
      </c>
      <c r="AE99" s="11">
        <f>'OddsRatio_working_3-way'!X99^(1/3)*SIN(('OddsRatio_working_3-way'!Y99+4*PI())/3)</f>
        <v>-0.48993328101029771</v>
      </c>
      <c r="AF99" s="11">
        <f>-'OddsRatio_working_3-way'!U99/(3*'OddsRatio_working_3-way'!X99^(1/3))*COS(('OddsRatio_working_3-way'!Y99)/3)</f>
        <v>0.53449584910819614</v>
      </c>
      <c r="AG99" s="11">
        <f>-'OddsRatio_working_3-way'!U99/(3*'OddsRatio_working_3-way'!X99^(1/3))*COS(('OddsRatio_working_3-way'!Y99+2*PI())/3)</f>
        <v>-0.31409348592055975</v>
      </c>
      <c r="AH99" s="11">
        <f>-'OddsRatio_working_3-way'!U99/(3*'OddsRatio_working_3-way'!X99^(1/3))*COS(('OddsRatio_working_3-way'!Y99+4*PI())/3)</f>
        <v>-0.22040236318763659</v>
      </c>
      <c r="AI99" s="11">
        <f>'OddsRatio_working_3-way'!U99/(3*'OddsRatio_working_3-way'!X99^(1/3))*SIN(('OddsRatio_working_3-way'!Y99)/3)</f>
        <v>-5.4092594930531722E-2</v>
      </c>
      <c r="AJ99" s="11">
        <f>'OddsRatio_working_3-way'!U99/(3*'OddsRatio_working_3-way'!X99^(1/3))*SIN(('OddsRatio_working_3-way'!Y99+2*PI())/3)</f>
        <v>-0.43584068607976623</v>
      </c>
      <c r="AK99" s="11">
        <f>'OddsRatio_working_3-way'!U99/(3*'OddsRatio_working_3-way'!X99^(1/3))*SIN(('OddsRatio_working_3-way'!Y99+4*PI())/3)</f>
        <v>0.48993328101029771</v>
      </c>
      <c r="AL99" s="11">
        <f>'OddsRatio_working_3-way'!Z99+'OddsRatio_working_3-way'!AF99</f>
        <v>1.0689916982163923</v>
      </c>
      <c r="AM99" s="11">
        <f>'OddsRatio_working_3-way'!AA99+'OddsRatio_working_3-way'!AG99</f>
        <v>-0.62818697184111949</v>
      </c>
      <c r="AN99" s="11">
        <f>'OddsRatio_working_3-way'!AB99+'OddsRatio_working_3-way'!AH99</f>
        <v>-0.44080472637527318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1.0689916982163923</v>
      </c>
      <c r="AS99" s="11">
        <f>IF(('OddsRatio_working_3-way'!X99=0),IF(Q99&gt;0,-Q99^(1/3),(-Q99)^(1/3)),'OddsRatio_working_3-way'!AM99-'OddsRatio_working_3-way'!R99/3)</f>
        <v>-0.62818697184111949</v>
      </c>
      <c r="AT99" s="11">
        <f>IF(('OddsRatio_working_3-way'!X99=0),IF(Q99&gt;0,-Q99^(1/3),(-Q99)^(1/3)),'OddsRatio_working_3-way'!AN99-'OddsRatio_working_3-way'!R99/3)</f>
        <v>-0.44080472637527318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9">
        <f t="shared" si="26"/>
        <v>0.34780573824480732</v>
      </c>
      <c r="E100" s="9">
        <f t="shared" si="27"/>
        <v>0.2926643564519778</v>
      </c>
      <c r="F100" s="9">
        <f t="shared" si="28"/>
        <v>0.3595299053032146</v>
      </c>
      <c r="G100" s="9">
        <f t="shared" si="29"/>
        <v>1.0417601137003696</v>
      </c>
      <c r="H100" s="9">
        <f t="shared" si="30"/>
        <v>2.8751682046606652</v>
      </c>
      <c r="I100" s="9">
        <f t="shared" si="31"/>
        <v>3.4168834637848571</v>
      </c>
      <c r="J100" s="9">
        <f t="shared" si="32"/>
        <v>2.7814097944276317</v>
      </c>
      <c r="K100" s="11">
        <f t="shared" si="33"/>
        <v>0.35714285714285715</v>
      </c>
      <c r="L100" s="11">
        <f t="shared" si="34"/>
        <v>0.30120481927710846</v>
      </c>
      <c r="M100" s="11">
        <f t="shared" si="35"/>
        <v>0.36900369003690037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-0.28345961600751957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0.23142120405713523</v>
      </c>
      <c r="Q100" s="11">
        <f>2*'OddsRatio_working_3-way'!K100*'OddsRatio_working_3-way'!L100*'OddsRatio_working_3-way'!M100</f>
        <v>7.9389778407250519E-2</v>
      </c>
      <c r="R100" s="11">
        <f t="shared" si="36"/>
        <v>0</v>
      </c>
      <c r="S100" s="11">
        <f t="shared" si="37"/>
        <v>-0.81641684031278772</v>
      </c>
      <c r="T100" s="11">
        <f t="shared" si="38"/>
        <v>-0.28007438775738863</v>
      </c>
      <c r="U100" s="11">
        <f>'OddsRatio_working_3-way'!S100-'OddsRatio_working_3-way'!R100^2/3</f>
        <v>-0.81641684031278772</v>
      </c>
      <c r="V100" s="11">
        <f>'OddsRatio_working_3-way'!S100*'OddsRatio_working_3-way'!R100/3-2*'OddsRatio_working_3-way'!R100^3/27-'OddsRatio_working_3-way'!T100</f>
        <v>0.28007438775738863</v>
      </c>
      <c r="W100" s="11">
        <f>'OddsRatio_working_3-way'!V100^2+4*'OddsRatio_working_3-way'!U100^3/27</f>
        <v>-2.176350403312835E-3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0.14196655687255089</v>
      </c>
      <c r="Y100" s="11">
        <f>IF('OddsRatio_working_3-way'!W100&gt;=0,IF('OddsRatio_working_3-way'!V100+SQRT('OddsRatio_working_3-way'!W100)&gt;0,0,PI()),ACOS('OddsRatio_working_3-way'!V100/(2*'OddsRatio_working_3-way'!X100)))</f>
        <v>0.16505246827454756</v>
      </c>
      <c r="Z100" s="11">
        <f>'OddsRatio_working_3-way'!X100^(1/3)*COS('OddsRatio_working_3-way'!Y100/3)</f>
        <v>0.52088005685018479</v>
      </c>
      <c r="AA100" s="11">
        <f>'OddsRatio_working_3-way'!X100^(1/3)*COS(('OddsRatio_working_3-way'!Y100+2*PI())/3)</f>
        <v>-0.28528323393501348</v>
      </c>
      <c r="AB100" s="11">
        <f>'OddsRatio_working_3-way'!X100^(1/3)*COS(('OddsRatio_working_3-way'!Y100+4*PI())/3)</f>
        <v>-0.23559682291517139</v>
      </c>
      <c r="AC100" s="11">
        <f>'OddsRatio_working_3-way'!X100^(1/3)*SIN('OddsRatio_working_3-way'!Y100/3)</f>
        <v>2.8686462777372281E-2</v>
      </c>
      <c r="AD100" s="11">
        <f>'OddsRatio_working_3-way'!X100^(1/3)*SIN(('OddsRatio_working_3-way'!Y100+2*PI())/3)</f>
        <v>0.43675213016825654</v>
      </c>
      <c r="AE100" s="11">
        <f>'OddsRatio_working_3-way'!X100^(1/3)*SIN(('OddsRatio_working_3-way'!Y100+4*PI())/3)</f>
        <v>-0.46543859294562867</v>
      </c>
      <c r="AF100" s="11">
        <f>-'OddsRatio_working_3-way'!U100/(3*'OddsRatio_working_3-way'!X100^(1/3))*COS(('OddsRatio_working_3-way'!Y100)/3)</f>
        <v>0.52088005685018468</v>
      </c>
      <c r="AG100" s="11">
        <f>-'OddsRatio_working_3-way'!U100/(3*'OddsRatio_working_3-way'!X100^(1/3))*COS(('OddsRatio_working_3-way'!Y100+2*PI())/3)</f>
        <v>-0.28528323393501342</v>
      </c>
      <c r="AH100" s="11">
        <f>-'OddsRatio_working_3-way'!U100/(3*'OddsRatio_working_3-way'!X100^(1/3))*COS(('OddsRatio_working_3-way'!Y100+4*PI())/3)</f>
        <v>-0.23559682291517134</v>
      </c>
      <c r="AI100" s="11">
        <f>'OddsRatio_working_3-way'!U100/(3*'OddsRatio_working_3-way'!X100^(1/3))*SIN(('OddsRatio_working_3-way'!Y100)/3)</f>
        <v>-2.8686462777372274E-2</v>
      </c>
      <c r="AJ100" s="11">
        <f>'OddsRatio_working_3-way'!U100/(3*'OddsRatio_working_3-way'!X100^(1/3))*SIN(('OddsRatio_working_3-way'!Y100+2*PI())/3)</f>
        <v>-0.43675213016825642</v>
      </c>
      <c r="AK100" s="11">
        <f>'OddsRatio_working_3-way'!U100/(3*'OddsRatio_working_3-way'!X100^(1/3))*SIN(('OddsRatio_working_3-way'!Y100+4*PI())/3)</f>
        <v>0.46543859294562862</v>
      </c>
      <c r="AL100" s="11">
        <f>'OddsRatio_working_3-way'!Z100+'OddsRatio_working_3-way'!AF100</f>
        <v>1.0417601137003696</v>
      </c>
      <c r="AM100" s="11">
        <f>'OddsRatio_working_3-way'!AA100+'OddsRatio_working_3-way'!AG100</f>
        <v>-0.57056646787002685</v>
      </c>
      <c r="AN100" s="11">
        <f>'OddsRatio_working_3-way'!AB100+'OddsRatio_working_3-way'!AH100</f>
        <v>-0.47119364583034273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1.0417601137003696</v>
      </c>
      <c r="AS100" s="11">
        <f>IF(('OddsRatio_working_3-way'!X100=0),IF(Q100&gt;0,-Q100^(1/3),(-Q100)^(1/3)),'OddsRatio_working_3-way'!AM100-'OddsRatio_working_3-way'!R100/3)</f>
        <v>-0.57056646787002685</v>
      </c>
      <c r="AT100" s="11">
        <f>IF(('OddsRatio_working_3-way'!X100=0),IF(Q100&gt;0,-Q100^(1/3),(-Q100)^(1/3)),'OddsRatio_working_3-way'!AN100-'OddsRatio_working_3-way'!R100/3)</f>
        <v>-0.47119364583034273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9">
        <f t="shared" si="26"/>
        <v>0.3010767965324283</v>
      </c>
      <c r="E101" s="9">
        <f t="shared" si="27"/>
        <v>0.2963479279672267</v>
      </c>
      <c r="F101" s="9">
        <f t="shared" si="28"/>
        <v>0.40257527550034505</v>
      </c>
      <c r="G101" s="9">
        <f t="shared" si="29"/>
        <v>1.0600053506535234</v>
      </c>
      <c r="H101" s="9">
        <f t="shared" si="30"/>
        <v>3.3214117179312166</v>
      </c>
      <c r="I101" s="9">
        <f t="shared" si="31"/>
        <v>3.3744119854638925</v>
      </c>
      <c r="J101" s="9">
        <f t="shared" si="32"/>
        <v>2.4840074909149328</v>
      </c>
      <c r="K101" s="11">
        <f t="shared" si="33"/>
        <v>0.31347962382445144</v>
      </c>
      <c r="L101" s="11">
        <f t="shared" si="34"/>
        <v>0.30864197530864196</v>
      </c>
      <c r="M101" s="11">
        <f t="shared" si="35"/>
        <v>0.41666666666666669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-0.27686829985680572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0.2350290903930751</v>
      </c>
      <c r="Q101" s="11">
        <f>2*'OddsRatio_working_3-way'!K101*'OddsRatio_working_3-way'!L101*'OddsRatio_working_3-way'!M101</f>
        <v>8.0627475263490594E-2</v>
      </c>
      <c r="R101" s="11">
        <f t="shared" si="36"/>
        <v>0</v>
      </c>
      <c r="S101" s="11">
        <f t="shared" si="37"/>
        <v>-0.84888407417761602</v>
      </c>
      <c r="T101" s="11">
        <f t="shared" si="38"/>
        <v>-0.29121237536110323</v>
      </c>
      <c r="U101" s="11">
        <f>'OddsRatio_working_3-way'!S101-'OddsRatio_working_3-way'!R101^2/3</f>
        <v>-0.84888407417761602</v>
      </c>
      <c r="V101" s="11">
        <f>'OddsRatio_working_3-way'!S101*'OddsRatio_working_3-way'!R101/3-2*'OddsRatio_working_3-way'!R101^3/27-'OddsRatio_working_3-way'!T101</f>
        <v>0.29121237536110323</v>
      </c>
      <c r="W101" s="11">
        <f>'OddsRatio_working_3-way'!V101^2+4*'OddsRatio_working_3-way'!U101^3/27</f>
        <v>-5.8189679744632822E-3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0.15051878249733433</v>
      </c>
      <c r="Y101" s="11">
        <f>IF('OddsRatio_working_3-way'!W101&gt;=0,IF('OddsRatio_working_3-way'!V101+SQRT('OddsRatio_working_3-way'!W101)&gt;0,0,PI()),ACOS('OddsRatio_working_3-way'!V101/(2*'OddsRatio_working_3-way'!X101)))</f>
        <v>0.25619075526395085</v>
      </c>
      <c r="Z101" s="11">
        <f>'OddsRatio_working_3-way'!X101^(1/3)*COS('OddsRatio_working_3-way'!Y101/3)</f>
        <v>0.53000267532676182</v>
      </c>
      <c r="AA101" s="11">
        <f>'OddsRatio_working_3-way'!X101^(1/3)*COS(('OddsRatio_working_3-way'!Y101+2*PI())/3)</f>
        <v>-0.30429372438473457</v>
      </c>
      <c r="AB101" s="11">
        <f>'OddsRatio_working_3-way'!X101^(1/3)*COS(('OddsRatio_working_3-way'!Y101+4*PI())/3)</f>
        <v>-0.22570895094202736</v>
      </c>
      <c r="AC101" s="11">
        <f>'OddsRatio_working_3-way'!X101^(1/3)*SIN('OddsRatio_working_3-way'!Y101/3)</f>
        <v>4.537094010135289E-2</v>
      </c>
      <c r="AD101" s="11">
        <f>'OddsRatio_working_3-way'!X101^(1/3)*SIN(('OddsRatio_working_3-way'!Y101+2*PI())/3)</f>
        <v>0.43631031085601524</v>
      </c>
      <c r="AE101" s="11">
        <f>'OddsRatio_working_3-way'!X101^(1/3)*SIN(('OddsRatio_working_3-way'!Y101+4*PI())/3)</f>
        <v>-0.48168125095736797</v>
      </c>
      <c r="AF101" s="11">
        <f>-'OddsRatio_working_3-way'!U101/(3*'OddsRatio_working_3-way'!X101^(1/3))*COS(('OddsRatio_working_3-way'!Y101)/3)</f>
        <v>0.53000267532676171</v>
      </c>
      <c r="AG101" s="11">
        <f>-'OddsRatio_working_3-way'!U101/(3*'OddsRatio_working_3-way'!X101^(1/3))*COS(('OddsRatio_working_3-way'!Y101+2*PI())/3)</f>
        <v>-0.30429372438473445</v>
      </c>
      <c r="AH101" s="11">
        <f>-'OddsRatio_working_3-way'!U101/(3*'OddsRatio_working_3-way'!X101^(1/3))*COS(('OddsRatio_working_3-way'!Y101+4*PI())/3)</f>
        <v>-0.22570895094202731</v>
      </c>
      <c r="AI101" s="11">
        <f>'OddsRatio_working_3-way'!U101/(3*'OddsRatio_working_3-way'!X101^(1/3))*SIN(('OddsRatio_working_3-way'!Y101)/3)</f>
        <v>-4.5370940101352883E-2</v>
      </c>
      <c r="AJ101" s="11">
        <f>'OddsRatio_working_3-way'!U101/(3*'OddsRatio_working_3-way'!X101^(1/3))*SIN(('OddsRatio_working_3-way'!Y101+2*PI())/3)</f>
        <v>-0.43631031085601513</v>
      </c>
      <c r="AK101" s="11">
        <f>'OddsRatio_working_3-way'!U101/(3*'OddsRatio_working_3-way'!X101^(1/3))*SIN(('OddsRatio_working_3-way'!Y101+4*PI())/3)</f>
        <v>0.48168125095736786</v>
      </c>
      <c r="AL101" s="11">
        <f>'OddsRatio_working_3-way'!Z101+'OddsRatio_working_3-way'!AF101</f>
        <v>1.0600053506535234</v>
      </c>
      <c r="AM101" s="11">
        <f>'OddsRatio_working_3-way'!AA101+'OddsRatio_working_3-way'!AG101</f>
        <v>-0.60858744876946902</v>
      </c>
      <c r="AN101" s="11">
        <f>'OddsRatio_working_3-way'!AB101+'OddsRatio_working_3-way'!AH101</f>
        <v>-0.45141790188405467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1.0600053506535234</v>
      </c>
      <c r="AS101" s="11">
        <f>IF(('OddsRatio_working_3-way'!X101=0),IF(Q101&gt;0,-Q101^(1/3),(-Q101)^(1/3)),'OddsRatio_working_3-way'!AM101-'OddsRatio_working_3-way'!R101/3)</f>
        <v>-0.60858744876946902</v>
      </c>
      <c r="AT101" s="11">
        <f>IF(('OddsRatio_working_3-way'!X101=0),IF(Q101&gt;0,-Q101^(1/3),(-Q101)^(1/3)),'OddsRatio_working_3-way'!AN101-'OddsRatio_working_3-way'!R101/3)</f>
        <v>-0.45141790188405467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9">
        <f t="shared" si="26"/>
        <v>0.26997623442726176</v>
      </c>
      <c r="E102" s="9">
        <f t="shared" si="27"/>
        <v>0.30196151279274841</v>
      </c>
      <c r="F102" s="9">
        <f t="shared" si="28"/>
        <v>0.42806225277999005</v>
      </c>
      <c r="G102" s="9">
        <f t="shared" si="29"/>
        <v>1.0604038175571333</v>
      </c>
      <c r="H102" s="9">
        <f t="shared" si="30"/>
        <v>3.7040297347706899</v>
      </c>
      <c r="I102" s="9">
        <f t="shared" si="31"/>
        <v>3.311680322274551</v>
      </c>
      <c r="J102" s="9">
        <f t="shared" si="32"/>
        <v>2.3361088101219876</v>
      </c>
      <c r="K102" s="11">
        <f t="shared" si="33"/>
        <v>0.28169014084507044</v>
      </c>
      <c r="L102" s="11">
        <f t="shared" si="34"/>
        <v>0.31446540880503143</v>
      </c>
      <c r="M102" s="11">
        <f t="shared" si="35"/>
        <v>0.44247787610619471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-0.27453853190943966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0.23478097952662824</v>
      </c>
      <c r="Q102" s="11">
        <f>2*'OddsRatio_working_3-way'!K102*'OddsRatio_working_3-way'!L102*'OddsRatio_working_3-way'!M102</f>
        <v>7.839097813910792E-2</v>
      </c>
      <c r="R102" s="11">
        <f t="shared" si="36"/>
        <v>0</v>
      </c>
      <c r="S102" s="11">
        <f t="shared" si="37"/>
        <v>-0.85518407158989984</v>
      </c>
      <c r="T102" s="11">
        <f t="shared" si="38"/>
        <v>-0.28553725261766266</v>
      </c>
      <c r="U102" s="11">
        <f>'OddsRatio_working_3-way'!S102-'OddsRatio_working_3-way'!R102^2/3</f>
        <v>-0.85518407158989984</v>
      </c>
      <c r="V102" s="11">
        <f>'OddsRatio_working_3-way'!S102*'OddsRatio_working_3-way'!R102/3-2*'OddsRatio_working_3-way'!R102^3/27-'OddsRatio_working_3-way'!T102</f>
        <v>0.28553725261766266</v>
      </c>
      <c r="W102" s="11">
        <f>'OddsRatio_working_3-way'!V102^2+4*'OddsRatio_working_3-way'!U102^3/27</f>
        <v>-1.1124795103332599E-2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0.15219750140506208</v>
      </c>
      <c r="Y102" s="11">
        <f>IF('OddsRatio_working_3-way'!W102&gt;=0,IF('OddsRatio_working_3-way'!V102+SQRT('OddsRatio_working_3-way'!W102)&gt;0,0,PI()),ACOS('OddsRatio_working_3-way'!V102/(2*'OddsRatio_working_3-way'!X102)))</f>
        <v>0.35384184368099003</v>
      </c>
      <c r="Z102" s="11">
        <f>'OddsRatio_working_3-way'!X102^(1/3)*COS('OddsRatio_working_3-way'!Y102/3)</f>
        <v>0.53020190877856666</v>
      </c>
      <c r="AA102" s="11">
        <f>'OddsRatio_working_3-way'!X102^(1/3)*COS(('OddsRatio_working_3-way'!Y102+2*PI())/3)</f>
        <v>-0.31951115419729959</v>
      </c>
      <c r="AB102" s="11">
        <f>'OddsRatio_working_3-way'!X102^(1/3)*COS(('OddsRatio_working_3-way'!Y102+4*PI())/3)</f>
        <v>-0.21069075458126751</v>
      </c>
      <c r="AC102" s="11">
        <f>'OddsRatio_working_3-way'!X102^(1/3)*SIN('OddsRatio_working_3-way'!Y102/3)</f>
        <v>6.2827487011638983E-2</v>
      </c>
      <c r="AD102" s="11">
        <f>'OddsRatio_working_3-way'!X102^(1/3)*SIN(('OddsRatio_working_3-way'!Y102+2*PI())/3)</f>
        <v>0.42775457863141886</v>
      </c>
      <c r="AE102" s="11">
        <f>'OddsRatio_working_3-way'!X102^(1/3)*SIN(('OddsRatio_working_3-way'!Y102+4*PI())/3)</f>
        <v>-0.49058206564305767</v>
      </c>
      <c r="AF102" s="11">
        <f>-'OddsRatio_working_3-way'!U102/(3*'OddsRatio_working_3-way'!X102^(1/3))*COS(('OddsRatio_working_3-way'!Y102)/3)</f>
        <v>0.53020190877856666</v>
      </c>
      <c r="AG102" s="11">
        <f>-'OddsRatio_working_3-way'!U102/(3*'OddsRatio_working_3-way'!X102^(1/3))*COS(('OddsRatio_working_3-way'!Y102+2*PI())/3)</f>
        <v>-0.31951115419729959</v>
      </c>
      <c r="AH102" s="11">
        <f>-'OddsRatio_working_3-way'!U102/(3*'OddsRatio_working_3-way'!X102^(1/3))*COS(('OddsRatio_working_3-way'!Y102+4*PI())/3)</f>
        <v>-0.21069075458126751</v>
      </c>
      <c r="AI102" s="11">
        <f>'OddsRatio_working_3-way'!U102/(3*'OddsRatio_working_3-way'!X102^(1/3))*SIN(('OddsRatio_working_3-way'!Y102)/3)</f>
        <v>-6.2827487011638983E-2</v>
      </c>
      <c r="AJ102" s="11">
        <f>'OddsRatio_working_3-way'!U102/(3*'OddsRatio_working_3-way'!X102^(1/3))*SIN(('OddsRatio_working_3-way'!Y102+2*PI())/3)</f>
        <v>-0.42775457863141886</v>
      </c>
      <c r="AK102" s="11">
        <f>'OddsRatio_working_3-way'!U102/(3*'OddsRatio_working_3-way'!X102^(1/3))*SIN(('OddsRatio_working_3-way'!Y102+4*PI())/3)</f>
        <v>0.49058206564305767</v>
      </c>
      <c r="AL102" s="11">
        <f>'OddsRatio_working_3-way'!Z102+'OddsRatio_working_3-way'!AF102</f>
        <v>1.0604038175571333</v>
      </c>
      <c r="AM102" s="11">
        <f>'OddsRatio_working_3-way'!AA102+'OddsRatio_working_3-way'!AG102</f>
        <v>-0.63902230839459917</v>
      </c>
      <c r="AN102" s="11">
        <f>'OddsRatio_working_3-way'!AB102+'OddsRatio_working_3-way'!AH102</f>
        <v>-0.42138150916253503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1.0604038175571333</v>
      </c>
      <c r="AS102" s="11">
        <f>IF(('OddsRatio_working_3-way'!X102=0),IF(Q102&gt;0,-Q102^(1/3),(-Q102)^(1/3)),'OddsRatio_working_3-way'!AM102-'OddsRatio_working_3-way'!R102/3)</f>
        <v>-0.63902230839459917</v>
      </c>
      <c r="AT102" s="11">
        <f>IF(('OddsRatio_working_3-way'!X102=0),IF(Q102&gt;0,-Q102^(1/3),(-Q102)^(1/3)),'OddsRatio_working_3-way'!AN102-'OddsRatio_working_3-way'!R102/3)</f>
        <v>-0.42138150916253503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9">
        <f t="shared" si="26"/>
        <v>0.46773091407757839</v>
      </c>
      <c r="E103" s="9">
        <f t="shared" si="27"/>
        <v>0.27816233470140683</v>
      </c>
      <c r="F103" s="9">
        <f t="shared" si="28"/>
        <v>0.254106751221015</v>
      </c>
      <c r="G103" s="9">
        <f t="shared" si="29"/>
        <v>1.0635340296754974</v>
      </c>
      <c r="H103" s="9">
        <f t="shared" si="30"/>
        <v>2.1379814117527816</v>
      </c>
      <c r="I103" s="9">
        <f t="shared" si="31"/>
        <v>3.5950230324082133</v>
      </c>
      <c r="J103" s="9">
        <f t="shared" si="32"/>
        <v>3.9353539219043721</v>
      </c>
      <c r="K103" s="11">
        <f t="shared" si="33"/>
        <v>0.48309178743961356</v>
      </c>
      <c r="L103" s="11">
        <f t="shared" si="34"/>
        <v>0.29069767441860467</v>
      </c>
      <c r="M103" s="11">
        <f t="shared" si="35"/>
        <v>0.26595744680851063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-0.26913244268513936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0.23418059649047318</v>
      </c>
      <c r="Q103" s="11">
        <f>2*'OddsRatio_working_3-way'!K103*'OddsRatio_working_3-way'!L103*'OddsRatio_working_3-way'!M103</f>
        <v>7.4698754861394975E-2</v>
      </c>
      <c r="R103" s="11">
        <f t="shared" si="36"/>
        <v>0</v>
      </c>
      <c r="S103" s="11">
        <f t="shared" si="37"/>
        <v>-0.87013142731529891</v>
      </c>
      <c r="T103" s="11">
        <f t="shared" si="38"/>
        <v>-0.27755388431110017</v>
      </c>
      <c r="U103" s="11">
        <f>'OddsRatio_working_3-way'!S103-'OddsRatio_working_3-way'!R103^2/3</f>
        <v>-0.87013142731529891</v>
      </c>
      <c r="V103" s="11">
        <f>'OddsRatio_working_3-way'!S103*'OddsRatio_working_3-way'!R103/3-2*'OddsRatio_working_3-way'!R103^3/27-'OddsRatio_working_3-way'!T103</f>
        <v>0.27755388431110017</v>
      </c>
      <c r="W103" s="11">
        <f>'OddsRatio_working_3-way'!V103^2+4*'OddsRatio_working_3-way'!U103^3/27</f>
        <v>-2.0564060131970444E-2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0.15620516863099476</v>
      </c>
      <c r="Y103" s="11">
        <f>IF('OddsRatio_working_3-way'!W103&gt;=0,IF('OddsRatio_working_3-way'!V103+SQRT('OddsRatio_working_3-way'!W103)&gt;0,0,PI()),ACOS('OddsRatio_working_3-way'!V103/(2*'OddsRatio_working_3-way'!X103)))</f>
        <v>0.4768887497387857</v>
      </c>
      <c r="Z103" s="11">
        <f>'OddsRatio_working_3-way'!X103^(1/3)*COS('OddsRatio_working_3-way'!Y103/3)</f>
        <v>0.5317670148377488</v>
      </c>
      <c r="AA103" s="11">
        <f>'OddsRatio_working_3-way'!X103^(1/3)*COS(('OddsRatio_working_3-way'!Y103+2*PI())/3)</f>
        <v>-0.33971262279171949</v>
      </c>
      <c r="AB103" s="11">
        <f>'OddsRatio_working_3-way'!X103^(1/3)*COS(('OddsRatio_working_3-way'!Y103+4*PI())/3)</f>
        <v>-0.19205439204602937</v>
      </c>
      <c r="AC103" s="11">
        <f>'OddsRatio_working_3-way'!X103^(1/3)*SIN('OddsRatio_working_3-way'!Y103/3)</f>
        <v>8.5250519269088304E-2</v>
      </c>
      <c r="AD103" s="11">
        <f>'OddsRatio_working_3-way'!X103^(1/3)*SIN(('OddsRatio_working_3-way'!Y103+2*PI())/3)</f>
        <v>0.41789848410956293</v>
      </c>
      <c r="AE103" s="11">
        <f>'OddsRatio_working_3-way'!X103^(1/3)*SIN(('OddsRatio_working_3-way'!Y103+4*PI())/3)</f>
        <v>-0.50314900337865098</v>
      </c>
      <c r="AF103" s="11">
        <f>-'OddsRatio_working_3-way'!U103/(3*'OddsRatio_working_3-way'!X103^(1/3))*COS(('OddsRatio_working_3-way'!Y103)/3)</f>
        <v>0.53176701483774869</v>
      </c>
      <c r="AG103" s="11">
        <f>-'OddsRatio_working_3-way'!U103/(3*'OddsRatio_working_3-way'!X103^(1/3))*COS(('OddsRatio_working_3-way'!Y103+2*PI())/3)</f>
        <v>-0.33971262279171943</v>
      </c>
      <c r="AH103" s="11">
        <f>-'OddsRatio_working_3-way'!U103/(3*'OddsRatio_working_3-way'!X103^(1/3))*COS(('OddsRatio_working_3-way'!Y103+4*PI())/3)</f>
        <v>-0.19205439204602934</v>
      </c>
      <c r="AI103" s="11">
        <f>'OddsRatio_working_3-way'!U103/(3*'OddsRatio_working_3-way'!X103^(1/3))*SIN(('OddsRatio_working_3-way'!Y103)/3)</f>
        <v>-8.525051926908829E-2</v>
      </c>
      <c r="AJ103" s="11">
        <f>'OddsRatio_working_3-way'!U103/(3*'OddsRatio_working_3-way'!X103^(1/3))*SIN(('OddsRatio_working_3-way'!Y103+2*PI())/3)</f>
        <v>-0.41789848410956282</v>
      </c>
      <c r="AK103" s="11">
        <f>'OddsRatio_working_3-way'!U103/(3*'OddsRatio_working_3-way'!X103^(1/3))*SIN(('OddsRatio_working_3-way'!Y103+4*PI())/3)</f>
        <v>0.50314900337865087</v>
      </c>
      <c r="AL103" s="11">
        <f>'OddsRatio_working_3-way'!Z103+'OddsRatio_working_3-way'!AF103</f>
        <v>1.0635340296754974</v>
      </c>
      <c r="AM103" s="11">
        <f>'OddsRatio_working_3-way'!AA103+'OddsRatio_working_3-way'!AG103</f>
        <v>-0.67942524558343886</v>
      </c>
      <c r="AN103" s="11">
        <f>'OddsRatio_working_3-way'!AB103+'OddsRatio_working_3-way'!AH103</f>
        <v>-0.38410878409205873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1.0635340296754974</v>
      </c>
      <c r="AS103" s="11">
        <f>IF(('OddsRatio_working_3-way'!X103=0),IF(Q103&gt;0,-Q103^(1/3),(-Q103)^(1/3)),'OddsRatio_working_3-way'!AM103-'OddsRatio_working_3-way'!R103/3)</f>
        <v>-0.67942524558343886</v>
      </c>
      <c r="AT103" s="11">
        <f>IF(('OddsRatio_working_3-way'!X103=0),IF(Q103&gt;0,-Q103^(1/3),(-Q103)^(1/3)),'OddsRatio_working_3-way'!AN103-'OddsRatio_working_3-way'!R103/3)</f>
        <v>-0.38410878409205873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9">
        <f t="shared" si="26"/>
        <v>0.32695500084175477</v>
      </c>
      <c r="E104" s="9">
        <f t="shared" si="27"/>
        <v>0.3202541067990301</v>
      </c>
      <c r="F104" s="9">
        <f t="shared" si="28"/>
        <v>0.35279089235921507</v>
      </c>
      <c r="G104" s="9">
        <f t="shared" si="29"/>
        <v>1.0665931946006608</v>
      </c>
      <c r="H104" s="9">
        <f t="shared" si="30"/>
        <v>3.0585248655792756</v>
      </c>
      <c r="I104" s="9">
        <f t="shared" si="31"/>
        <v>3.1225204572553151</v>
      </c>
      <c r="J104" s="9">
        <f t="shared" si="32"/>
        <v>2.8345402947131366</v>
      </c>
      <c r="K104" s="11">
        <f t="shared" si="33"/>
        <v>0.34129692832764502</v>
      </c>
      <c r="L104" s="11">
        <f t="shared" si="34"/>
        <v>0.33444816053511706</v>
      </c>
      <c r="M104" s="11">
        <f t="shared" si="35"/>
        <v>0.36764705882352938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-0.27722418769921009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0.23668535753589387</v>
      </c>
      <c r="Q104" s="11">
        <f>2*'OddsRatio_working_3-way'!K104*'OddsRatio_working_3-way'!L104*'OddsRatio_working_3-way'!M104</f>
        <v>8.3930977849607763E-2</v>
      </c>
      <c r="R104" s="11">
        <f t="shared" si="36"/>
        <v>0</v>
      </c>
      <c r="S104" s="11">
        <f t="shared" si="37"/>
        <v>-0.8537687836701281</v>
      </c>
      <c r="T104" s="11">
        <f t="shared" si="38"/>
        <v>-0.30275488782628657</v>
      </c>
      <c r="U104" s="11">
        <f>'OddsRatio_working_3-way'!S104-'OddsRatio_working_3-way'!R104^2/3</f>
        <v>-0.8537687836701281</v>
      </c>
      <c r="V104" s="11">
        <f>'OddsRatio_working_3-way'!S104*'OddsRatio_working_3-way'!R104/3-2*'OddsRatio_working_3-way'!R104^3/27-'OddsRatio_working_3-way'!T104</f>
        <v>0.30275488782628657</v>
      </c>
      <c r="W104" s="11">
        <f>'OddsRatio_working_3-way'!V104^2+4*'OddsRatio_working_3-way'!U104^3/27</f>
        <v>-5.3653147480194063E-4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0.15181983860608378</v>
      </c>
      <c r="Y104" s="11">
        <f>IF('OddsRatio_working_3-way'!W104&gt;=0,IF('OddsRatio_working_3-way'!V104+SQRT('OddsRatio_working_3-way'!W104)&gt;0,0,PI()),ACOS('OddsRatio_working_3-way'!V104/(2*'OddsRatio_working_3-way'!X104)))</f>
        <v>7.6359171023732575E-2</v>
      </c>
      <c r="Z104" s="11">
        <f>'OddsRatio_working_3-way'!X104^(1/3)*COS('OddsRatio_working_3-way'!Y104/3)</f>
        <v>0.53329659730033041</v>
      </c>
      <c r="AA104" s="11">
        <f>'OddsRatio_working_3-way'!X104^(1/3)*COS(('OddsRatio_working_3-way'!Y104+2*PI())/3)</f>
        <v>-0.27840629161022862</v>
      </c>
      <c r="AB104" s="11">
        <f>'OddsRatio_working_3-way'!X104^(1/3)*COS(('OddsRatio_working_3-way'!Y104+4*PI())/3)</f>
        <v>-0.25489030569010196</v>
      </c>
      <c r="AC104" s="11">
        <f>'OddsRatio_working_3-way'!X104^(1/3)*SIN('OddsRatio_working_3-way'!Y104/3)</f>
        <v>1.3576960801244689E-2</v>
      </c>
      <c r="AD104" s="11">
        <f>'OddsRatio_working_3-way'!X104^(1/3)*SIN(('OddsRatio_working_3-way'!Y104+2*PI())/3)</f>
        <v>0.4550599206132635</v>
      </c>
      <c r="AE104" s="11">
        <f>'OddsRatio_working_3-way'!X104^(1/3)*SIN(('OddsRatio_working_3-way'!Y104+4*PI())/3)</f>
        <v>-0.4686368814145081</v>
      </c>
      <c r="AF104" s="11">
        <f>-'OddsRatio_working_3-way'!U104/(3*'OddsRatio_working_3-way'!X104^(1/3))*COS(('OddsRatio_working_3-way'!Y104)/3)</f>
        <v>0.53329659730033041</v>
      </c>
      <c r="AG104" s="11">
        <f>-'OddsRatio_working_3-way'!U104/(3*'OddsRatio_working_3-way'!X104^(1/3))*COS(('OddsRatio_working_3-way'!Y104+2*PI())/3)</f>
        <v>-0.27840629161022862</v>
      </c>
      <c r="AH104" s="11">
        <f>-'OddsRatio_working_3-way'!U104/(3*'OddsRatio_working_3-way'!X104^(1/3))*COS(('OddsRatio_working_3-way'!Y104+4*PI())/3)</f>
        <v>-0.25489030569010196</v>
      </c>
      <c r="AI104" s="11">
        <f>'OddsRatio_working_3-way'!U104/(3*'OddsRatio_working_3-way'!X104^(1/3))*SIN(('OddsRatio_working_3-way'!Y104)/3)</f>
        <v>-1.3576960801244689E-2</v>
      </c>
      <c r="AJ104" s="11">
        <f>'OddsRatio_working_3-way'!U104/(3*'OddsRatio_working_3-way'!X104^(1/3))*SIN(('OddsRatio_working_3-way'!Y104+2*PI())/3)</f>
        <v>-0.4550599206132635</v>
      </c>
      <c r="AK104" s="11">
        <f>'OddsRatio_working_3-way'!U104/(3*'OddsRatio_working_3-way'!X104^(1/3))*SIN(('OddsRatio_working_3-way'!Y104+4*PI())/3)</f>
        <v>0.4686368814145081</v>
      </c>
      <c r="AL104" s="11">
        <f>'OddsRatio_working_3-way'!Z104+'OddsRatio_working_3-way'!AF104</f>
        <v>1.0665931946006608</v>
      </c>
      <c r="AM104" s="11">
        <f>'OddsRatio_working_3-way'!AA104+'OddsRatio_working_3-way'!AG104</f>
        <v>-0.55681258322045724</v>
      </c>
      <c r="AN104" s="11">
        <f>'OddsRatio_working_3-way'!AB104+'OddsRatio_working_3-way'!AH104</f>
        <v>-0.50978061138020392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1.0665931946006608</v>
      </c>
      <c r="AS104" s="11">
        <f>IF(('OddsRatio_working_3-way'!X104=0),IF(Q104&gt;0,-Q104^(1/3),(-Q104)^(1/3)),'OddsRatio_working_3-way'!AM104-'OddsRatio_working_3-way'!R104/3)</f>
        <v>-0.55681258322045724</v>
      </c>
      <c r="AT104" s="11">
        <f>IF(('OddsRatio_working_3-way'!X104=0),IF(Q104&gt;0,-Q104^(1/3),(-Q104)^(1/3)),'OddsRatio_working_3-way'!AN104-'OddsRatio_working_3-way'!R104/3)</f>
        <v>-0.50978061138020392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9">
        <f t="shared" si="26"/>
        <v>0.57997938594147724</v>
      </c>
      <c r="E105" s="9">
        <f t="shared" si="27"/>
        <v>0.26573845778718413</v>
      </c>
      <c r="F105" s="9">
        <f t="shared" si="28"/>
        <v>0.15428215627133865</v>
      </c>
      <c r="G105" s="9">
        <f t="shared" si="29"/>
        <v>1.1141526332717602</v>
      </c>
      <c r="H105" s="9">
        <f t="shared" si="30"/>
        <v>1.7241992116266438</v>
      </c>
      <c r="I105" s="9">
        <f t="shared" si="31"/>
        <v>3.763098530513965</v>
      </c>
      <c r="J105" s="9">
        <f t="shared" si="32"/>
        <v>6.481630955697061</v>
      </c>
      <c r="K105" s="11">
        <f t="shared" si="33"/>
        <v>0.60606060606060608</v>
      </c>
      <c r="L105" s="11">
        <f t="shared" si="34"/>
        <v>0.28735632183908044</v>
      </c>
      <c r="M105" s="11">
        <f t="shared" si="35"/>
        <v>0.16891891891891891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-0.23331638848880221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0.23681596957459028</v>
      </c>
      <c r="Q105" s="11">
        <f>2*'OddsRatio_working_3-way'!K105*'OddsRatio_working_3-way'!L105*'OddsRatio_working_3-way'!M105</f>
        <v>5.8836265732817451E-2</v>
      </c>
      <c r="R105" s="11">
        <f t="shared" si="36"/>
        <v>0</v>
      </c>
      <c r="S105" s="11">
        <f t="shared" si="37"/>
        <v>-1.0149992939135351</v>
      </c>
      <c r="T105" s="11">
        <f t="shared" si="38"/>
        <v>-0.25217373761826956</v>
      </c>
      <c r="U105" s="11">
        <f>'OddsRatio_working_3-way'!S105-'OddsRatio_working_3-way'!R105^2/3</f>
        <v>-1.0149992939135351</v>
      </c>
      <c r="V105" s="11">
        <f>'OddsRatio_working_3-way'!S105*'OddsRatio_working_3-way'!R105/3-2*'OddsRatio_working_3-way'!R105^3/27-'OddsRatio_working_3-way'!T105</f>
        <v>0.25217373761826956</v>
      </c>
      <c r="W105" s="11">
        <f>'OddsRatio_working_3-way'!V105^2+4*'OddsRatio_working_3-way'!U105^3/27</f>
        <v>-9.1323397569370357E-2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0.19679620900422487</v>
      </c>
      <c r="Y105" s="11">
        <f>IF('OddsRatio_working_3-way'!W105&gt;=0,IF('OddsRatio_working_3-way'!V105+SQRT('OddsRatio_working_3-way'!W105)&gt;0,0,PI()),ACOS('OddsRatio_working_3-way'!V105/(2*'OddsRatio_working_3-way'!X105)))</f>
        <v>0.87538976111697253</v>
      </c>
      <c r="Z105" s="11">
        <f>'OddsRatio_working_3-way'!X105^(1/3)*COS('OddsRatio_working_3-way'!Y105/3)</f>
        <v>0.55707631663588009</v>
      </c>
      <c r="AA105" s="11">
        <f>'OddsRatio_working_3-way'!X105^(1/3)*COS(('OddsRatio_working_3-way'!Y105+2*PI())/3)</f>
        <v>-0.42344953316799883</v>
      </c>
      <c r="AB105" s="11">
        <f>'OddsRatio_working_3-way'!X105^(1/3)*COS(('OddsRatio_working_3-way'!Y105+4*PI())/3)</f>
        <v>-0.1336267834678812</v>
      </c>
      <c r="AC105" s="11">
        <f>'OddsRatio_working_3-way'!X105^(1/3)*SIN('OddsRatio_working_3-way'!Y105/3)</f>
        <v>0.16732924255664045</v>
      </c>
      <c r="AD105" s="11">
        <f>'OddsRatio_working_3-way'!X105^(1/3)*SIN(('OddsRatio_working_3-way'!Y105+2*PI())/3)</f>
        <v>0.39877762077501572</v>
      </c>
      <c r="AE105" s="11">
        <f>'OddsRatio_working_3-way'!X105^(1/3)*SIN(('OddsRatio_working_3-way'!Y105+4*PI())/3)</f>
        <v>-0.56610686333165605</v>
      </c>
      <c r="AF105" s="11">
        <f>-'OddsRatio_working_3-way'!U105/(3*'OddsRatio_working_3-way'!X105^(1/3))*COS(('OddsRatio_working_3-way'!Y105)/3)</f>
        <v>0.55707631663588009</v>
      </c>
      <c r="AG105" s="11">
        <f>-'OddsRatio_working_3-way'!U105/(3*'OddsRatio_working_3-way'!X105^(1/3))*COS(('OddsRatio_working_3-way'!Y105+2*PI())/3)</f>
        <v>-0.42344953316799883</v>
      </c>
      <c r="AH105" s="11">
        <f>-'OddsRatio_working_3-way'!U105/(3*'OddsRatio_working_3-way'!X105^(1/3))*COS(('OddsRatio_working_3-way'!Y105+4*PI())/3)</f>
        <v>-0.1336267834678812</v>
      </c>
      <c r="AI105" s="11">
        <f>'OddsRatio_working_3-way'!U105/(3*'OddsRatio_working_3-way'!X105^(1/3))*SIN(('OddsRatio_working_3-way'!Y105)/3)</f>
        <v>-0.16732924255664045</v>
      </c>
      <c r="AJ105" s="11">
        <f>'OddsRatio_working_3-way'!U105/(3*'OddsRatio_working_3-way'!X105^(1/3))*SIN(('OddsRatio_working_3-way'!Y105+2*PI())/3)</f>
        <v>-0.39877762077501572</v>
      </c>
      <c r="AK105" s="11">
        <f>'OddsRatio_working_3-way'!U105/(3*'OddsRatio_working_3-way'!X105^(1/3))*SIN(('OddsRatio_working_3-way'!Y105+4*PI())/3)</f>
        <v>0.56610686333165605</v>
      </c>
      <c r="AL105" s="11">
        <f>'OddsRatio_working_3-way'!Z105+'OddsRatio_working_3-way'!AF105</f>
        <v>1.1141526332717602</v>
      </c>
      <c r="AM105" s="11">
        <f>'OddsRatio_working_3-way'!AA105+'OddsRatio_working_3-way'!AG105</f>
        <v>-0.84689906633599765</v>
      </c>
      <c r="AN105" s="11">
        <f>'OddsRatio_working_3-way'!AB105+'OddsRatio_working_3-way'!AH105</f>
        <v>-0.26725356693576241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1.1141526332717602</v>
      </c>
      <c r="AS105" s="11">
        <f>IF(('OddsRatio_working_3-way'!X105=0),IF(Q105&gt;0,-Q105^(1/3),(-Q105)^(1/3)),'OddsRatio_working_3-way'!AM105-'OddsRatio_working_3-way'!R105/3)</f>
        <v>-0.84689906633599765</v>
      </c>
      <c r="AT105" s="11">
        <f>IF(('OddsRatio_working_3-way'!X105=0),IF(Q105&gt;0,-Q105^(1/3),(-Q105)^(1/3)),'OddsRatio_working_3-way'!AN105-'OddsRatio_working_3-way'!R105/3)</f>
        <v>-0.26725356693576241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9">
        <f t="shared" si="26"/>
        <v>0.24944669626858423</v>
      </c>
      <c r="E106" s="9">
        <f t="shared" si="27"/>
        <v>0.29808304760987059</v>
      </c>
      <c r="F106" s="9">
        <f t="shared" si="28"/>
        <v>0.45247025612154518</v>
      </c>
      <c r="G106" s="9">
        <f t="shared" si="29"/>
        <v>1.0901711943638444</v>
      </c>
      <c r="H106" s="9">
        <f t="shared" si="30"/>
        <v>4.0088724964442104</v>
      </c>
      <c r="I106" s="9">
        <f t="shared" si="31"/>
        <v>3.354769779825904</v>
      </c>
      <c r="J106" s="9">
        <f t="shared" si="32"/>
        <v>2.2100900257438671</v>
      </c>
      <c r="K106" s="11">
        <f t="shared" si="33"/>
        <v>0.26595744680851063</v>
      </c>
      <c r="L106" s="11">
        <f t="shared" si="34"/>
        <v>0.31645569620253161</v>
      </c>
      <c r="M106" s="11">
        <f t="shared" si="35"/>
        <v>0.47393364928909953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-0.26395411025435167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0.2405248371610953</v>
      </c>
      <c r="Q106" s="11">
        <f>2*'OddsRatio_working_3-way'!K106*'OddsRatio_working_3-way'!L106*'OddsRatio_working_3-way'!M106</f>
        <v>7.9776065393398099E-2</v>
      </c>
      <c r="R106" s="11">
        <f t="shared" si="36"/>
        <v>0</v>
      </c>
      <c r="S106" s="11">
        <f t="shared" si="37"/>
        <v>-0.91123732428080229</v>
      </c>
      <c r="T106" s="11">
        <f t="shared" si="38"/>
        <v>-0.30223460175150985</v>
      </c>
      <c r="U106" s="11">
        <f>'OddsRatio_working_3-way'!S106-'OddsRatio_working_3-way'!R106^2/3</f>
        <v>-0.91123732428080229</v>
      </c>
      <c r="V106" s="11">
        <f>'OddsRatio_working_3-way'!S106*'OddsRatio_working_3-way'!R106/3-2*'OddsRatio_working_3-way'!R106^3/27-'OddsRatio_working_3-way'!T106</f>
        <v>0.30223460175150985</v>
      </c>
      <c r="W106" s="11">
        <f>'OddsRatio_working_3-way'!V106^2+4*'OddsRatio_working_3-way'!U106^3/27</f>
        <v>-2.0750403453285687E-2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0.16740382160301737</v>
      </c>
      <c r="Y106" s="11">
        <f>IF('OddsRatio_working_3-way'!W106&gt;=0,IF('OddsRatio_working_3-way'!V106+SQRT('OddsRatio_working_3-way'!W106)&gt;0,0,PI()),ACOS('OddsRatio_working_3-way'!V106/(2*'OddsRatio_working_3-way'!X106)))</f>
        <v>0.44476644294445777</v>
      </c>
      <c r="Z106" s="11">
        <f>'OddsRatio_working_3-way'!X106^(1/3)*COS('OddsRatio_working_3-way'!Y106/3)</f>
        <v>0.54508559718192218</v>
      </c>
      <c r="AA106" s="11">
        <f>'OddsRatio_working_3-way'!X106^(1/3)*COS(('OddsRatio_working_3-way'!Y106+2*PI())/3)</f>
        <v>-0.34304527995737166</v>
      </c>
      <c r="AB106" s="11">
        <f>'OddsRatio_working_3-way'!X106^(1/3)*COS(('OddsRatio_working_3-way'!Y106+4*PI())/3)</f>
        <v>-0.20204031722455046</v>
      </c>
      <c r="AC106" s="11">
        <f>'OddsRatio_working_3-way'!X106^(1/3)*SIN('OddsRatio_working_3-way'!Y106/3)</f>
        <v>8.1409253190867462E-2</v>
      </c>
      <c r="AD106" s="11">
        <f>'OddsRatio_working_3-way'!X106^(1/3)*SIN(('OddsRatio_working_3-way'!Y106+2*PI())/3)</f>
        <v>0.43135334780112233</v>
      </c>
      <c r="AE106" s="11">
        <f>'OddsRatio_working_3-way'!X106^(1/3)*SIN(('OddsRatio_working_3-way'!Y106+4*PI())/3)</f>
        <v>-0.51276260099198978</v>
      </c>
      <c r="AF106" s="11">
        <f>-'OddsRatio_working_3-way'!U106/(3*'OddsRatio_working_3-way'!X106^(1/3))*COS(('OddsRatio_working_3-way'!Y106)/3)</f>
        <v>0.54508559718192218</v>
      </c>
      <c r="AG106" s="11">
        <f>-'OddsRatio_working_3-way'!U106/(3*'OddsRatio_working_3-way'!X106^(1/3))*COS(('OddsRatio_working_3-way'!Y106+2*PI())/3)</f>
        <v>-0.34304527995737166</v>
      </c>
      <c r="AH106" s="11">
        <f>-'OddsRatio_working_3-way'!U106/(3*'OddsRatio_working_3-way'!X106^(1/3))*COS(('OddsRatio_working_3-way'!Y106+4*PI())/3)</f>
        <v>-0.20204031722455046</v>
      </c>
      <c r="AI106" s="11">
        <f>'OddsRatio_working_3-way'!U106/(3*'OddsRatio_working_3-way'!X106^(1/3))*SIN(('OddsRatio_working_3-way'!Y106)/3)</f>
        <v>-8.1409253190867462E-2</v>
      </c>
      <c r="AJ106" s="11">
        <f>'OddsRatio_working_3-way'!U106/(3*'OddsRatio_working_3-way'!X106^(1/3))*SIN(('OddsRatio_working_3-way'!Y106+2*PI())/3)</f>
        <v>-0.43135334780112233</v>
      </c>
      <c r="AK106" s="11">
        <f>'OddsRatio_working_3-way'!U106/(3*'OddsRatio_working_3-way'!X106^(1/3))*SIN(('OddsRatio_working_3-way'!Y106+4*PI())/3)</f>
        <v>0.51276260099198978</v>
      </c>
      <c r="AL106" s="11">
        <f>'OddsRatio_working_3-way'!Z106+'OddsRatio_working_3-way'!AF106</f>
        <v>1.0901711943638444</v>
      </c>
      <c r="AM106" s="11">
        <f>'OddsRatio_working_3-way'!AA106+'OddsRatio_working_3-way'!AG106</f>
        <v>-0.68609055991474333</v>
      </c>
      <c r="AN106" s="11">
        <f>'OddsRatio_working_3-way'!AB106+'OddsRatio_working_3-way'!AH106</f>
        <v>-0.40408063444910092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1.0901711943638444</v>
      </c>
      <c r="AS106" s="11">
        <f>IF(('OddsRatio_working_3-way'!X106=0),IF(Q106&gt;0,-Q106^(1/3),(-Q106)^(1/3)),'OddsRatio_working_3-way'!AM106-'OddsRatio_working_3-way'!R106/3)</f>
        <v>-0.68609055991474333</v>
      </c>
      <c r="AT106" s="11">
        <f>IF(('OddsRatio_working_3-way'!X106=0),IF(Q106&gt;0,-Q106^(1/3),(-Q106)^(1/3)),'OddsRatio_working_3-way'!AN106-'OddsRatio_working_3-way'!R106/3)</f>
        <v>-0.40408063444910092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9">
        <f t="shared" si="26"/>
        <v>0.61544825552499549</v>
      </c>
      <c r="E107" s="9">
        <f t="shared" si="27"/>
        <v>0.22623754266590876</v>
      </c>
      <c r="F107" s="9">
        <f t="shared" si="28"/>
        <v>0.15831420180909592</v>
      </c>
      <c r="G107" s="9">
        <f t="shared" si="29"/>
        <v>1.0961964344410786</v>
      </c>
      <c r="H107" s="9">
        <f t="shared" si="30"/>
        <v>1.6248319676314145</v>
      </c>
      <c r="I107" s="9">
        <f t="shared" si="31"/>
        <v>4.4201328754561642</v>
      </c>
      <c r="J107" s="9">
        <f t="shared" si="32"/>
        <v>6.3165527070392313</v>
      </c>
      <c r="K107" s="11">
        <f t="shared" si="33"/>
        <v>0.63694267515923564</v>
      </c>
      <c r="L107" s="11">
        <f t="shared" si="34"/>
        <v>0.24271844660194175</v>
      </c>
      <c r="M107" s="11">
        <f t="shared" si="35"/>
        <v>0.17094017094017094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-0.22793890297446051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0.22568626860260033</v>
      </c>
      <c r="Q107" s="11">
        <f>2*'OddsRatio_working_3-way'!K107*'OddsRatio_working_3-way'!L107*'OddsRatio_working_3-way'!M107</f>
        <v>5.2853927073208504E-2</v>
      </c>
      <c r="R107" s="11">
        <f t="shared" si="36"/>
        <v>0</v>
      </c>
      <c r="S107" s="11">
        <f t="shared" si="37"/>
        <v>-0.99011737644401765</v>
      </c>
      <c r="T107" s="11">
        <f t="shared" si="38"/>
        <v>-0.23187760572459429</v>
      </c>
      <c r="U107" s="11">
        <f>'OddsRatio_working_3-way'!S107-'OddsRatio_working_3-way'!R107^2/3</f>
        <v>-0.99011737644401765</v>
      </c>
      <c r="V107" s="11">
        <f>'OddsRatio_working_3-way'!S107*'OddsRatio_working_3-way'!R107/3-2*'OddsRatio_working_3-way'!R107^3/27-'OddsRatio_working_3-way'!T107</f>
        <v>0.23187760572459429</v>
      </c>
      <c r="W107" s="11">
        <f>'OddsRatio_working_3-way'!V107^2+4*'OddsRatio_working_3-way'!U107^3/27</f>
        <v>-9.0031911204664292E-2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0.18960428215182451</v>
      </c>
      <c r="Y107" s="11">
        <f>IF('OddsRatio_working_3-way'!W107&gt;=0,IF('OddsRatio_working_3-way'!V107+SQRT('OddsRatio_working_3-way'!W107)&gt;0,0,PI()),ACOS('OddsRatio_working_3-way'!V107/(2*'OddsRatio_working_3-way'!X107)))</f>
        <v>0.91286947330961066</v>
      </c>
      <c r="Z107" s="11">
        <f>'OddsRatio_working_3-way'!X107^(1/3)*COS('OddsRatio_working_3-way'!Y107/3)</f>
        <v>0.54809821722053931</v>
      </c>
      <c r="AA107" s="11">
        <f>'OddsRatio_working_3-way'!X107^(1/3)*COS(('OddsRatio_working_3-way'!Y107+2*PI())/3)</f>
        <v>-0.42311487369653727</v>
      </c>
      <c r="AB107" s="11">
        <f>'OddsRatio_working_3-way'!X107^(1/3)*COS(('OddsRatio_working_3-way'!Y107+4*PI())/3)</f>
        <v>-0.12498334352400198</v>
      </c>
      <c r="AC107" s="11">
        <f>'OddsRatio_working_3-way'!X107^(1/3)*SIN('OddsRatio_working_3-way'!Y107/3)</f>
        <v>0.17212631919902824</v>
      </c>
      <c r="AD107" s="11">
        <f>'OddsRatio_working_3-way'!X107^(1/3)*SIN(('OddsRatio_working_3-way'!Y107+2*PI())/3)</f>
        <v>0.38860382028243445</v>
      </c>
      <c r="AE107" s="11">
        <f>'OddsRatio_working_3-way'!X107^(1/3)*SIN(('OddsRatio_working_3-way'!Y107+4*PI())/3)</f>
        <v>-0.56073013948146266</v>
      </c>
      <c r="AF107" s="11">
        <f>-'OddsRatio_working_3-way'!U107/(3*'OddsRatio_working_3-way'!X107^(1/3))*COS(('OddsRatio_working_3-way'!Y107)/3)</f>
        <v>0.5480982172205392</v>
      </c>
      <c r="AG107" s="11">
        <f>-'OddsRatio_working_3-way'!U107/(3*'OddsRatio_working_3-way'!X107^(1/3))*COS(('OddsRatio_working_3-way'!Y107+2*PI())/3)</f>
        <v>-0.42311487369653716</v>
      </c>
      <c r="AH107" s="11">
        <f>-'OddsRatio_working_3-way'!U107/(3*'OddsRatio_working_3-way'!X107^(1/3))*COS(('OddsRatio_working_3-way'!Y107+4*PI())/3)</f>
        <v>-0.12498334352400195</v>
      </c>
      <c r="AI107" s="11">
        <f>'OddsRatio_working_3-way'!U107/(3*'OddsRatio_working_3-way'!X107^(1/3))*SIN(('OddsRatio_working_3-way'!Y107)/3)</f>
        <v>-0.17212631919902818</v>
      </c>
      <c r="AJ107" s="11">
        <f>'OddsRatio_working_3-way'!U107/(3*'OddsRatio_working_3-way'!X107^(1/3))*SIN(('OddsRatio_working_3-way'!Y107+2*PI())/3)</f>
        <v>-0.3886038202824344</v>
      </c>
      <c r="AK107" s="11">
        <f>'OddsRatio_working_3-way'!U107/(3*'OddsRatio_working_3-way'!X107^(1/3))*SIN(('OddsRatio_working_3-way'!Y107+4*PI())/3)</f>
        <v>0.56073013948146255</v>
      </c>
      <c r="AL107" s="11">
        <f>'OddsRatio_working_3-way'!Z107+'OddsRatio_working_3-way'!AF107</f>
        <v>1.0961964344410786</v>
      </c>
      <c r="AM107" s="11">
        <f>'OddsRatio_working_3-way'!AA107+'OddsRatio_working_3-way'!AG107</f>
        <v>-0.84622974739307444</v>
      </c>
      <c r="AN107" s="11">
        <f>'OddsRatio_working_3-way'!AB107+'OddsRatio_working_3-way'!AH107</f>
        <v>-0.24996668704800393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1.0961964344410786</v>
      </c>
      <c r="AS107" s="11">
        <f>IF(('OddsRatio_working_3-way'!X107=0),IF(Q107&gt;0,-Q107^(1/3),(-Q107)^(1/3)),'OddsRatio_working_3-way'!AM107-'OddsRatio_working_3-way'!R107/3)</f>
        <v>-0.84622974739307444</v>
      </c>
      <c r="AT107" s="11">
        <f>IF(('OddsRatio_working_3-way'!X107=0),IF(Q107&gt;0,-Q107^(1/3),(-Q107)^(1/3)),'OddsRatio_working_3-way'!AN107-'OddsRatio_working_3-way'!R107/3)</f>
        <v>-0.24996668704800393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9">
        <f t="shared" si="26"/>
        <v>0.31975360579695672</v>
      </c>
      <c r="E108" s="9">
        <f t="shared" si="27"/>
        <v>0.26915110026944872</v>
      </c>
      <c r="F108" s="9">
        <f t="shared" si="28"/>
        <v>0.41109529393359445</v>
      </c>
      <c r="G108" s="9">
        <f t="shared" si="29"/>
        <v>1.0690492701216479</v>
      </c>
      <c r="H108" s="9">
        <f t="shared" si="30"/>
        <v>3.1274080475420791</v>
      </c>
      <c r="I108" s="9">
        <f t="shared" si="31"/>
        <v>3.7153851461089857</v>
      </c>
      <c r="J108" s="9">
        <f t="shared" si="32"/>
        <v>2.432526021963008</v>
      </c>
      <c r="K108" s="11">
        <f t="shared" si="33"/>
        <v>0.33444816053511706</v>
      </c>
      <c r="L108" s="11">
        <f t="shared" si="34"/>
        <v>0.2824858757062147</v>
      </c>
      <c r="M108" s="11">
        <f t="shared" si="35"/>
        <v>0.42735042735042739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-0.27346470626330033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0.23699969848147387</v>
      </c>
      <c r="Q108" s="11">
        <f>2*'OddsRatio_working_3-way'!K108*'OddsRatio_working_3-way'!L108*'OddsRatio_working_3-way'!M108</f>
        <v>8.0749471373585652E-2</v>
      </c>
      <c r="R108" s="11">
        <f t="shared" si="36"/>
        <v>0</v>
      </c>
      <c r="S108" s="11">
        <f t="shared" si="37"/>
        <v>-0.86665552465583318</v>
      </c>
      <c r="T108" s="11">
        <f t="shared" si="38"/>
        <v>-0.29528297262549685</v>
      </c>
      <c r="U108" s="11">
        <f>'OddsRatio_working_3-way'!S108-'OddsRatio_working_3-way'!R108^2/3</f>
        <v>-0.86665552465583318</v>
      </c>
      <c r="V108" s="11">
        <f>'OddsRatio_working_3-way'!S108*'OddsRatio_working_3-way'!R108/3-2*'OddsRatio_working_3-way'!R108^3/27-'OddsRatio_working_3-way'!T108</f>
        <v>0.29528297262549685</v>
      </c>
      <c r="W108" s="11">
        <f>'OddsRatio_working_3-way'!V108^2+4*'OddsRatio_working_3-way'!U108^3/27</f>
        <v>-9.2432040954242289E-3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0.15527011787363831</v>
      </c>
      <c r="Y108" s="11">
        <f>IF('OddsRatio_working_3-way'!W108&gt;=0,IF('OddsRatio_working_3-way'!V108+SQRT('OddsRatio_working_3-way'!W108)&gt;0,0,PI()),ACOS('OddsRatio_working_3-way'!V108/(2*'OddsRatio_working_3-way'!X108)))</f>
        <v>0.31476666775133633</v>
      </c>
      <c r="Z108" s="11">
        <f>'OddsRatio_working_3-way'!X108^(1/3)*COS('OddsRatio_working_3-way'!Y108/3)</f>
        <v>0.53452463506082393</v>
      </c>
      <c r="AA108" s="11">
        <f>'OddsRatio_working_3-way'!X108^(1/3)*COS(('OddsRatio_working_3-way'!Y108+2*PI())/3)</f>
        <v>-0.31601108211761025</v>
      </c>
      <c r="AB108" s="11">
        <f>'OddsRatio_working_3-way'!X108^(1/3)*COS(('OddsRatio_working_3-way'!Y108+4*PI())/3)</f>
        <v>-0.2185135529432137</v>
      </c>
      <c r="AC108" s="11">
        <f>'OddsRatio_working_3-way'!X108^(1/3)*SIN('OddsRatio_working_3-way'!Y108/3)</f>
        <v>5.6290224714161251E-2</v>
      </c>
      <c r="AD108" s="11">
        <f>'OddsRatio_working_3-way'!X108^(1/3)*SIN(('OddsRatio_working_3-way'!Y108+2*PI())/3)</f>
        <v>0.43476680055419903</v>
      </c>
      <c r="AE108" s="11">
        <f>'OddsRatio_working_3-way'!X108^(1/3)*SIN(('OddsRatio_working_3-way'!Y108+4*PI())/3)</f>
        <v>-0.49105702526836031</v>
      </c>
      <c r="AF108" s="11">
        <f>-'OddsRatio_working_3-way'!U108/(3*'OddsRatio_working_3-way'!X108^(1/3))*COS(('OddsRatio_working_3-way'!Y108)/3)</f>
        <v>0.53452463506082393</v>
      </c>
      <c r="AG108" s="11">
        <f>-'OddsRatio_working_3-way'!U108/(3*'OddsRatio_working_3-way'!X108^(1/3))*COS(('OddsRatio_working_3-way'!Y108+2*PI())/3)</f>
        <v>-0.31601108211761025</v>
      </c>
      <c r="AH108" s="11">
        <f>-'OddsRatio_working_3-way'!U108/(3*'OddsRatio_working_3-way'!X108^(1/3))*COS(('OddsRatio_working_3-way'!Y108+4*PI())/3)</f>
        <v>-0.2185135529432137</v>
      </c>
      <c r="AI108" s="11">
        <f>'OddsRatio_working_3-way'!U108/(3*'OddsRatio_working_3-way'!X108^(1/3))*SIN(('OddsRatio_working_3-way'!Y108)/3)</f>
        <v>-5.6290224714161251E-2</v>
      </c>
      <c r="AJ108" s="11">
        <f>'OddsRatio_working_3-way'!U108/(3*'OddsRatio_working_3-way'!X108^(1/3))*SIN(('OddsRatio_working_3-way'!Y108+2*PI())/3)</f>
        <v>-0.43476680055419903</v>
      </c>
      <c r="AK108" s="11">
        <f>'OddsRatio_working_3-way'!U108/(3*'OddsRatio_working_3-way'!X108^(1/3))*SIN(('OddsRatio_working_3-way'!Y108+4*PI())/3)</f>
        <v>0.49105702526836031</v>
      </c>
      <c r="AL108" s="11">
        <f>'OddsRatio_working_3-way'!Z108+'OddsRatio_working_3-way'!AF108</f>
        <v>1.0690492701216479</v>
      </c>
      <c r="AM108" s="11">
        <f>'OddsRatio_working_3-way'!AA108+'OddsRatio_working_3-way'!AG108</f>
        <v>-0.63202216423522051</v>
      </c>
      <c r="AN108" s="11">
        <f>'OddsRatio_working_3-way'!AB108+'OddsRatio_working_3-way'!AH108</f>
        <v>-0.4370271058864274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1.0690492701216479</v>
      </c>
      <c r="AS108" s="11">
        <f>IF(('OddsRatio_working_3-way'!X108=0),IF(Q108&gt;0,-Q108^(1/3),(-Q108)^(1/3)),'OddsRatio_working_3-way'!AM108-'OddsRatio_working_3-way'!R108/3)</f>
        <v>-0.63202216423522051</v>
      </c>
      <c r="AT108" s="11">
        <f>IF(('OddsRatio_working_3-way'!X108=0),IF(Q108&gt;0,-Q108^(1/3),(-Q108)^(1/3)),'OddsRatio_working_3-way'!AN108-'OddsRatio_working_3-way'!R108/3)</f>
        <v>-0.4370271058864274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9">
        <f t="shared" si="26"/>
        <v>0.63942516614220779</v>
      </c>
      <c r="E109" s="9">
        <f t="shared" si="27"/>
        <v>0.23093464564591287</v>
      </c>
      <c r="F109" s="9">
        <f t="shared" si="28"/>
        <v>0.12964018821187942</v>
      </c>
      <c r="G109" s="9">
        <f t="shared" si="29"/>
        <v>1.0639710653053602</v>
      </c>
      <c r="H109" s="9">
        <f t="shared" si="30"/>
        <v>1.5639046646118406</v>
      </c>
      <c r="I109" s="9">
        <f t="shared" si="31"/>
        <v>4.3302294344057781</v>
      </c>
      <c r="J109" s="9">
        <f t="shared" si="32"/>
        <v>7.7136574220768237</v>
      </c>
      <c r="K109" s="11">
        <f t="shared" si="33"/>
        <v>0.65359477124183007</v>
      </c>
      <c r="L109" s="11">
        <f t="shared" si="34"/>
        <v>0.24213075060532688</v>
      </c>
      <c r="M109" s="11">
        <f t="shared" si="35"/>
        <v>0.13679890560875513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-0.22661607170324527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0.21584217014342508</v>
      </c>
      <c r="Q109" s="11">
        <f>2*'OddsRatio_working_3-way'!K109*'OddsRatio_working_3-way'!L109*'OddsRatio_working_3-way'!M109</f>
        <v>4.3298329015732211E-2</v>
      </c>
      <c r="R109" s="11">
        <f t="shared" si="36"/>
        <v>0</v>
      </c>
      <c r="S109" s="11">
        <f t="shared" si="37"/>
        <v>-0.95245746923930152</v>
      </c>
      <c r="T109" s="11">
        <f t="shared" si="38"/>
        <v>-0.19106468791159509</v>
      </c>
      <c r="U109" s="11">
        <f>'OddsRatio_working_3-way'!S109-'OddsRatio_working_3-way'!R109^2/3</f>
        <v>-0.95245746923930152</v>
      </c>
      <c r="V109" s="11">
        <f>'OddsRatio_working_3-way'!S109*'OddsRatio_working_3-way'!R109/3-2*'OddsRatio_working_3-way'!R109^3/27-'OddsRatio_working_3-way'!T109</f>
        <v>0.19106468791159509</v>
      </c>
      <c r="W109" s="11">
        <f>'OddsRatio_working_3-way'!V109^2+4*'OddsRatio_working_3-way'!U109^3/27</f>
        <v>-9.1501073833003849E-2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0.17889018195513071</v>
      </c>
      <c r="Y109" s="11">
        <f>IF('OddsRatio_working_3-way'!W109&gt;=0,IF('OddsRatio_working_3-way'!V109+SQRT('OddsRatio_working_3-way'!W109)&gt;0,0,PI()),ACOS('OddsRatio_working_3-way'!V109/(2*'OddsRatio_working_3-way'!X109)))</f>
        <v>1.0074388047486944</v>
      </c>
      <c r="Z109" s="11">
        <f>'OddsRatio_working_3-way'!X109^(1/3)*COS('OddsRatio_working_3-way'!Y109/3)</f>
        <v>0.53198553265268012</v>
      </c>
      <c r="AA109" s="11">
        <f>'OddsRatio_working_3-way'!X109^(1/3)*COS(('OddsRatio_working_3-way'!Y109+2*PI())/3)</f>
        <v>-0.42679672180010497</v>
      </c>
      <c r="AB109" s="11">
        <f>'OddsRatio_working_3-way'!X109^(1/3)*COS(('OddsRatio_working_3-way'!Y109+4*PI())/3)</f>
        <v>-0.10518881085257496</v>
      </c>
      <c r="AC109" s="11">
        <f>'OddsRatio_working_3-way'!X109^(1/3)*SIN('OddsRatio_working_3-way'!Y109/3)</f>
        <v>0.18568041395906956</v>
      </c>
      <c r="AD109" s="11">
        <f>'OddsRatio_working_3-way'!X109^(1/3)*SIN(('OddsRatio_working_3-way'!Y109+2*PI())/3)</f>
        <v>0.36787277874348212</v>
      </c>
      <c r="AE109" s="11">
        <f>'OddsRatio_working_3-way'!X109^(1/3)*SIN(('OddsRatio_working_3-way'!Y109+4*PI())/3)</f>
        <v>-0.55355319270255177</v>
      </c>
      <c r="AF109" s="11">
        <f>-'OddsRatio_working_3-way'!U109/(3*'OddsRatio_working_3-way'!X109^(1/3))*COS(('OddsRatio_working_3-way'!Y109)/3)</f>
        <v>0.53198553265268012</v>
      </c>
      <c r="AG109" s="11">
        <f>-'OddsRatio_working_3-way'!U109/(3*'OddsRatio_working_3-way'!X109^(1/3))*COS(('OddsRatio_working_3-way'!Y109+2*PI())/3)</f>
        <v>-0.42679672180010497</v>
      </c>
      <c r="AH109" s="11">
        <f>-'OddsRatio_working_3-way'!U109/(3*'OddsRatio_working_3-way'!X109^(1/3))*COS(('OddsRatio_working_3-way'!Y109+4*PI())/3)</f>
        <v>-0.10518881085257496</v>
      </c>
      <c r="AI109" s="11">
        <f>'OddsRatio_working_3-way'!U109/(3*'OddsRatio_working_3-way'!X109^(1/3))*SIN(('OddsRatio_working_3-way'!Y109)/3)</f>
        <v>-0.18568041395906956</v>
      </c>
      <c r="AJ109" s="11">
        <f>'OddsRatio_working_3-way'!U109/(3*'OddsRatio_working_3-way'!X109^(1/3))*SIN(('OddsRatio_working_3-way'!Y109+2*PI())/3)</f>
        <v>-0.36787277874348212</v>
      </c>
      <c r="AK109" s="11">
        <f>'OddsRatio_working_3-way'!U109/(3*'OddsRatio_working_3-way'!X109^(1/3))*SIN(('OddsRatio_working_3-way'!Y109+4*PI())/3)</f>
        <v>0.55355319270255177</v>
      </c>
      <c r="AL109" s="11">
        <f>'OddsRatio_working_3-way'!Z109+'OddsRatio_working_3-way'!AF109</f>
        <v>1.0639710653053602</v>
      </c>
      <c r="AM109" s="11">
        <f>'OddsRatio_working_3-way'!AA109+'OddsRatio_working_3-way'!AG109</f>
        <v>-0.85359344360020994</v>
      </c>
      <c r="AN109" s="11">
        <f>'OddsRatio_working_3-way'!AB109+'OddsRatio_working_3-way'!AH109</f>
        <v>-0.21037762170514993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1.0639710653053602</v>
      </c>
      <c r="AS109" s="11">
        <f>IF(('OddsRatio_working_3-way'!X109=0),IF(Q109&gt;0,-Q109^(1/3),(-Q109)^(1/3)),'OddsRatio_working_3-way'!AM109-'OddsRatio_working_3-way'!R109/3)</f>
        <v>-0.85359344360020994</v>
      </c>
      <c r="AT109" s="11">
        <f>IF(('OddsRatio_working_3-way'!X109=0),IF(Q109&gt;0,-Q109^(1/3),(-Q109)^(1/3)),'OddsRatio_working_3-way'!AN109-'OddsRatio_working_3-way'!R109/3)</f>
        <v>-0.21037762170514993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9">
        <f t="shared" si="26"/>
        <v>0.39678969812339066</v>
      </c>
      <c r="E110" s="9">
        <f t="shared" si="27"/>
        <v>0.28837015054630338</v>
      </c>
      <c r="F110" s="9">
        <f t="shared" si="28"/>
        <v>0.31484015133030607</v>
      </c>
      <c r="G110" s="9">
        <f t="shared" si="29"/>
        <v>1.0412511790638665</v>
      </c>
      <c r="H110" s="9">
        <f t="shared" si="30"/>
        <v>2.5202267214332452</v>
      </c>
      <c r="I110" s="9">
        <f t="shared" si="31"/>
        <v>3.4677652943813642</v>
      </c>
      <c r="J110" s="9">
        <f t="shared" si="32"/>
        <v>3.17621496424348</v>
      </c>
      <c r="K110" s="11">
        <f t="shared" si="33"/>
        <v>0.4065040650406504</v>
      </c>
      <c r="L110" s="11">
        <f t="shared" si="34"/>
        <v>0.29673590504451036</v>
      </c>
      <c r="M110" s="11">
        <f t="shared" si="35"/>
        <v>0.3236245954692557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-0.28230852992174882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0.23109908146703259</v>
      </c>
      <c r="Q110" s="11">
        <f>2*'OddsRatio_working_3-way'!K110*'OddsRatio_working_3-way'!L110*'OddsRatio_working_3-way'!M110</f>
        <v>7.8074014009132622E-2</v>
      </c>
      <c r="R110" s="11">
        <f t="shared" si="36"/>
        <v>0</v>
      </c>
      <c r="S110" s="11">
        <f t="shared" si="37"/>
        <v>-0.81860467174367479</v>
      </c>
      <c r="T110" s="11">
        <f t="shared" si="38"/>
        <v>-0.27655563234583608</v>
      </c>
      <c r="U110" s="11">
        <f>'OddsRatio_working_3-way'!S110-'OddsRatio_working_3-way'!R110^2/3</f>
        <v>-0.81860467174367479</v>
      </c>
      <c r="V110" s="11">
        <f>'OddsRatio_working_3-way'!S110*'OddsRatio_working_3-way'!R110/3-2*'OddsRatio_working_3-way'!R110^3/27-'OddsRatio_working_3-way'!T110</f>
        <v>0.27655563234583608</v>
      </c>
      <c r="W110" s="11">
        <f>'OddsRatio_working_3-way'!V110^2+4*'OddsRatio_working_3-way'!U110^3/27</f>
        <v>-4.7848534177115654E-3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0.14253760135479762</v>
      </c>
      <c r="Y110" s="11">
        <f>IF('OddsRatio_working_3-way'!W110&gt;=0,IF('OddsRatio_working_3-way'!V110+SQRT('OddsRatio_working_3-way'!W110)&gt;0,0,PI()),ACOS('OddsRatio_working_3-way'!V110/(2*'OddsRatio_working_3-way'!X110)))</f>
        <v>0.24509343917849979</v>
      </c>
      <c r="Z110" s="11">
        <f>'OddsRatio_working_3-way'!X110^(1/3)*COS('OddsRatio_working_3-way'!Y110/3)</f>
        <v>0.52062558953193327</v>
      </c>
      <c r="AA110" s="11">
        <f>'OddsRatio_working_3-way'!X110^(1/3)*COS(('OddsRatio_working_3-way'!Y110+2*PI())/3)</f>
        <v>-0.29723046776026396</v>
      </c>
      <c r="AB110" s="11">
        <f>'OddsRatio_working_3-way'!X110^(1/3)*COS(('OddsRatio_working_3-way'!Y110+4*PI())/3)</f>
        <v>-0.22339512177166909</v>
      </c>
      <c r="AC110" s="11">
        <f>'OddsRatio_working_3-way'!X110^(1/3)*SIN('OddsRatio_working_3-way'!Y110/3)</f>
        <v>4.2628856882224363E-2</v>
      </c>
      <c r="AD110" s="11">
        <f>'OddsRatio_working_3-way'!X110^(1/3)*SIN(('OddsRatio_working_3-way'!Y110+2*PI())/3)</f>
        <v>0.42956055795379189</v>
      </c>
      <c r="AE110" s="11">
        <f>'OddsRatio_working_3-way'!X110^(1/3)*SIN(('OddsRatio_working_3-way'!Y110+4*PI())/3)</f>
        <v>-0.47218941483601617</v>
      </c>
      <c r="AF110" s="11">
        <f>-'OddsRatio_working_3-way'!U110/(3*'OddsRatio_working_3-way'!X110^(1/3))*COS(('OddsRatio_working_3-way'!Y110)/3)</f>
        <v>0.52062558953193327</v>
      </c>
      <c r="AG110" s="11">
        <f>-'OddsRatio_working_3-way'!U110/(3*'OddsRatio_working_3-way'!X110^(1/3))*COS(('OddsRatio_working_3-way'!Y110+2*PI())/3)</f>
        <v>-0.29723046776026396</v>
      </c>
      <c r="AH110" s="11">
        <f>-'OddsRatio_working_3-way'!U110/(3*'OddsRatio_working_3-way'!X110^(1/3))*COS(('OddsRatio_working_3-way'!Y110+4*PI())/3)</f>
        <v>-0.22339512177166909</v>
      </c>
      <c r="AI110" s="11">
        <f>'OddsRatio_working_3-way'!U110/(3*'OddsRatio_working_3-way'!X110^(1/3))*SIN(('OddsRatio_working_3-way'!Y110)/3)</f>
        <v>-4.2628856882224363E-2</v>
      </c>
      <c r="AJ110" s="11">
        <f>'OddsRatio_working_3-way'!U110/(3*'OddsRatio_working_3-way'!X110^(1/3))*SIN(('OddsRatio_working_3-way'!Y110+2*PI())/3)</f>
        <v>-0.42956055795379189</v>
      </c>
      <c r="AK110" s="11">
        <f>'OddsRatio_working_3-way'!U110/(3*'OddsRatio_working_3-way'!X110^(1/3))*SIN(('OddsRatio_working_3-way'!Y110+4*PI())/3)</f>
        <v>0.47218941483601617</v>
      </c>
      <c r="AL110" s="11">
        <f>'OddsRatio_working_3-way'!Z110+'OddsRatio_working_3-way'!AF110</f>
        <v>1.0412511790638665</v>
      </c>
      <c r="AM110" s="11">
        <f>'OddsRatio_working_3-way'!AA110+'OddsRatio_working_3-way'!AG110</f>
        <v>-0.59446093552052792</v>
      </c>
      <c r="AN110" s="11">
        <f>'OddsRatio_working_3-way'!AB110+'OddsRatio_working_3-way'!AH110</f>
        <v>-0.44679024354333818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1.0412511790638665</v>
      </c>
      <c r="AS110" s="11">
        <f>IF(('OddsRatio_working_3-way'!X110=0),IF(Q110&gt;0,-Q110^(1/3),(-Q110)^(1/3)),'OddsRatio_working_3-way'!AM110-'OddsRatio_working_3-way'!R110/3)</f>
        <v>-0.59446093552052792</v>
      </c>
      <c r="AT110" s="11">
        <f>IF(('OddsRatio_working_3-way'!X110=0),IF(Q110&gt;0,-Q110^(1/3),(-Q110)^(1/3)),'OddsRatio_working_3-way'!AN110-'OddsRatio_working_3-way'!R110/3)</f>
        <v>-0.44679024354333818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9">
        <f t="shared" si="26"/>
        <v>0.36800620774024767</v>
      </c>
      <c r="E111" s="9">
        <f t="shared" si="27"/>
        <v>0.31911448137656745</v>
      </c>
      <c r="F111" s="9">
        <f t="shared" si="28"/>
        <v>0.31287931088318477</v>
      </c>
      <c r="G111" s="9">
        <f t="shared" si="29"/>
        <v>1.0408154338359439</v>
      </c>
      <c r="H111" s="9">
        <f t="shared" si="30"/>
        <v>2.717345465829307</v>
      </c>
      <c r="I111" s="9">
        <f t="shared" si="31"/>
        <v>3.1336716393636843</v>
      </c>
      <c r="J111" s="9">
        <f t="shared" si="32"/>
        <v>3.1961205653938416</v>
      </c>
      <c r="K111" s="11">
        <f t="shared" si="33"/>
        <v>0.37735849056603776</v>
      </c>
      <c r="L111" s="11">
        <f t="shared" si="34"/>
        <v>0.32786885245901642</v>
      </c>
      <c r="M111" s="11">
        <f t="shared" si="35"/>
        <v>0.32154340836012862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-0.28393188013880155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0.23113729694677976</v>
      </c>
      <c r="Q111" s="11">
        <f>2*'OddsRatio_working_3-way'!K111*'OddsRatio_working_3-way'!L111*'OddsRatio_working_3-way'!M111</f>
        <v>7.9565334577204744E-2</v>
      </c>
      <c r="R111" s="11">
        <f t="shared" si="36"/>
        <v>0</v>
      </c>
      <c r="S111" s="11">
        <f t="shared" si="37"/>
        <v>-0.81405898074491356</v>
      </c>
      <c r="T111" s="11">
        <f t="shared" si="38"/>
        <v>-0.28022684362991862</v>
      </c>
      <c r="U111" s="11">
        <f>'OddsRatio_working_3-way'!S111-'OddsRatio_working_3-way'!R111^2/3</f>
        <v>-0.81405898074491356</v>
      </c>
      <c r="V111" s="11">
        <f>'OddsRatio_working_3-way'!S111*'OddsRatio_working_3-way'!R111/3-2*'OddsRatio_working_3-way'!R111^3/27-'OddsRatio_working_3-way'!T111</f>
        <v>0.28022684362991862</v>
      </c>
      <c r="W111" s="11">
        <f>'OddsRatio_working_3-way'!V111^2+4*'OddsRatio_working_3-way'!U111^3/27</f>
        <v>-1.3944559184323746E-3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0.1413519895590607</v>
      </c>
      <c r="Y111" s="11">
        <f>IF('OddsRatio_working_3-way'!W111&gt;=0,IF('OddsRatio_working_3-way'!V111+SQRT('OddsRatio_working_3-way'!W111)&gt;0,0,PI()),ACOS('OddsRatio_working_3-way'!V111/(2*'OddsRatio_working_3-way'!X111)))</f>
        <v>0.13247732385332545</v>
      </c>
      <c r="Z111" s="11">
        <f>'OddsRatio_working_3-way'!X111^(1/3)*COS('OddsRatio_working_3-way'!Y111/3)</f>
        <v>0.52040771691797194</v>
      </c>
      <c r="AA111" s="11">
        <f>'OddsRatio_working_3-way'!X111^(1/3)*COS(('OddsRatio_working_3-way'!Y111+2*PI())/3)</f>
        <v>-0.28011871008776801</v>
      </c>
      <c r="AB111" s="11">
        <f>'OddsRatio_working_3-way'!X111^(1/3)*COS(('OddsRatio_working_3-way'!Y111+4*PI())/3)</f>
        <v>-0.24028900683020385</v>
      </c>
      <c r="AC111" s="11">
        <f>'OddsRatio_working_3-way'!X111^(1/3)*SIN('OddsRatio_working_3-way'!Y111/3)</f>
        <v>2.2995689897497621E-2</v>
      </c>
      <c r="AD111" s="11">
        <f>'OddsRatio_working_3-way'!X111^(1/3)*SIN(('OddsRatio_working_3-way'!Y111+2*PI())/3)</f>
        <v>0.43918845822767577</v>
      </c>
      <c r="AE111" s="11">
        <f>'OddsRatio_working_3-way'!X111^(1/3)*SIN(('OddsRatio_working_3-way'!Y111+4*PI())/3)</f>
        <v>-0.46218414812517333</v>
      </c>
      <c r="AF111" s="11">
        <f>-'OddsRatio_working_3-way'!U111/(3*'OddsRatio_working_3-way'!X111^(1/3))*COS(('OddsRatio_working_3-way'!Y111)/3)</f>
        <v>0.52040771691797183</v>
      </c>
      <c r="AG111" s="11">
        <f>-'OddsRatio_working_3-way'!U111/(3*'OddsRatio_working_3-way'!X111^(1/3))*COS(('OddsRatio_working_3-way'!Y111+2*PI())/3)</f>
        <v>-0.28011871008776795</v>
      </c>
      <c r="AH111" s="11">
        <f>-'OddsRatio_working_3-way'!U111/(3*'OddsRatio_working_3-way'!X111^(1/3))*COS(('OddsRatio_working_3-way'!Y111+4*PI())/3)</f>
        <v>-0.24028900683020379</v>
      </c>
      <c r="AI111" s="11">
        <f>'OddsRatio_working_3-way'!U111/(3*'OddsRatio_working_3-way'!X111^(1/3))*SIN(('OddsRatio_working_3-way'!Y111)/3)</f>
        <v>-2.2995689897497618E-2</v>
      </c>
      <c r="AJ111" s="11">
        <f>'OddsRatio_working_3-way'!U111/(3*'OddsRatio_working_3-way'!X111^(1/3))*SIN(('OddsRatio_working_3-way'!Y111+2*PI())/3)</f>
        <v>-0.43918845822767566</v>
      </c>
      <c r="AK111" s="11">
        <f>'OddsRatio_working_3-way'!U111/(3*'OddsRatio_working_3-way'!X111^(1/3))*SIN(('OddsRatio_working_3-way'!Y111+4*PI())/3)</f>
        <v>0.46218414812517322</v>
      </c>
      <c r="AL111" s="11">
        <f>'OddsRatio_working_3-way'!Z111+'OddsRatio_working_3-way'!AF111</f>
        <v>1.0408154338359439</v>
      </c>
      <c r="AM111" s="11">
        <f>'OddsRatio_working_3-way'!AA111+'OddsRatio_working_3-way'!AG111</f>
        <v>-0.56023742017553602</v>
      </c>
      <c r="AN111" s="11">
        <f>'OddsRatio_working_3-way'!AB111+'OddsRatio_working_3-way'!AH111</f>
        <v>-0.48057801366040764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1.0408154338359439</v>
      </c>
      <c r="AS111" s="11">
        <f>IF(('OddsRatio_working_3-way'!X111=0),IF(Q111&gt;0,-Q111^(1/3),(-Q111)^(1/3)),'OddsRatio_working_3-way'!AM111-'OddsRatio_working_3-way'!R111/3)</f>
        <v>-0.56023742017553602</v>
      </c>
      <c r="AT111" s="11">
        <f>IF(('OddsRatio_working_3-way'!X111=0),IF(Q111&gt;0,-Q111^(1/3),(-Q111)^(1/3)),'OddsRatio_working_3-way'!AN111-'OddsRatio_working_3-way'!R111/3)</f>
        <v>-0.48057801366040764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9">
        <f t="shared" si="26"/>
        <v>0.48658188546404846</v>
      </c>
      <c r="E112" s="9">
        <f t="shared" si="27"/>
        <v>0.29614206097760953</v>
      </c>
      <c r="F112" s="9">
        <f t="shared" si="28"/>
        <v>0.21727605355834179</v>
      </c>
      <c r="G112" s="9">
        <f t="shared" si="29"/>
        <v>1.0658106509705614</v>
      </c>
      <c r="H112" s="9">
        <f t="shared" si="30"/>
        <v>2.055152544460856</v>
      </c>
      <c r="I112" s="9">
        <f t="shared" si="31"/>
        <v>3.3767577516643512</v>
      </c>
      <c r="J112" s="9">
        <f t="shared" si="32"/>
        <v>4.6024400002804979</v>
      </c>
      <c r="K112" s="11">
        <f t="shared" si="33"/>
        <v>0.50251256281407031</v>
      </c>
      <c r="L112" s="11">
        <f t="shared" si="34"/>
        <v>0.30959752321981426</v>
      </c>
      <c r="M112" s="11">
        <f t="shared" si="35"/>
        <v>0.22831050228310504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-0.26504953624307115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0.23443056070888396</v>
      </c>
      <c r="Q112" s="11">
        <f>2*'OddsRatio_working_3-way'!K112*'OddsRatio_working_3-way'!L112*'OddsRatio_working_3-way'!M112</f>
        <v>7.1039563851176948E-2</v>
      </c>
      <c r="R112" s="11">
        <f t="shared" si="36"/>
        <v>0</v>
      </c>
      <c r="S112" s="11">
        <f t="shared" si="37"/>
        <v>-0.88447829048036064</v>
      </c>
      <c r="T112" s="11">
        <f t="shared" si="38"/>
        <v>-0.26802372438798805</v>
      </c>
      <c r="U112" s="11">
        <f>'OddsRatio_working_3-way'!S112-'OddsRatio_working_3-way'!R112^2/3</f>
        <v>-0.88447829048036064</v>
      </c>
      <c r="V112" s="11">
        <f>'OddsRatio_working_3-way'!S112*'OddsRatio_working_3-way'!R112/3-2*'OddsRatio_working_3-way'!R112^3/27-'OddsRatio_working_3-way'!T112</f>
        <v>0.26802372438798805</v>
      </c>
      <c r="W112" s="11">
        <f>'OddsRatio_working_3-way'!V112^2+4*'OddsRatio_working_3-way'!U112^3/27</f>
        <v>-3.0671283118158768E-2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0.16008435272768459</v>
      </c>
      <c r="Y112" s="11">
        <f>IF('OddsRatio_working_3-way'!W112&gt;=0,IF('OddsRatio_working_3-way'!V112+SQRT('OddsRatio_working_3-way'!W112)&gt;0,0,PI()),ACOS('OddsRatio_working_3-way'!V112/(2*'OddsRatio_working_3-way'!X112)))</f>
        <v>0.57877601091130526</v>
      </c>
      <c r="Z112" s="11">
        <f>'OddsRatio_working_3-way'!X112^(1/3)*COS('OddsRatio_working_3-way'!Y112/3)</f>
        <v>0.53290532548528069</v>
      </c>
      <c r="AA112" s="11">
        <f>'OddsRatio_working_3-way'!X112^(1/3)*COS(('OddsRatio_working_3-way'!Y112+2*PI())/3)</f>
        <v>-0.35661090236698351</v>
      </c>
      <c r="AB112" s="11">
        <f>'OddsRatio_working_3-way'!X112^(1/3)*COS(('OddsRatio_working_3-way'!Y112+4*PI())/3)</f>
        <v>-0.17629442311829727</v>
      </c>
      <c r="AC112" s="11">
        <f>'OddsRatio_working_3-way'!X112^(1/3)*SIN('OddsRatio_working_3-way'!Y112/3)</f>
        <v>0.10410576783355462</v>
      </c>
      <c r="AD112" s="11">
        <f>'OddsRatio_working_3-way'!X112^(1/3)*SIN(('OddsRatio_working_3-way'!Y112+2*PI())/3)</f>
        <v>0.40945666576549056</v>
      </c>
      <c r="AE112" s="11">
        <f>'OddsRatio_working_3-way'!X112^(1/3)*SIN(('OddsRatio_working_3-way'!Y112+4*PI())/3)</f>
        <v>-0.51356243359904519</v>
      </c>
      <c r="AF112" s="11">
        <f>-'OddsRatio_working_3-way'!U112/(3*'OddsRatio_working_3-way'!X112^(1/3))*COS(('OddsRatio_working_3-way'!Y112)/3)</f>
        <v>0.53290532548528069</v>
      </c>
      <c r="AG112" s="11">
        <f>-'OddsRatio_working_3-way'!U112/(3*'OddsRatio_working_3-way'!X112^(1/3))*COS(('OddsRatio_working_3-way'!Y112+2*PI())/3)</f>
        <v>-0.35661090236698351</v>
      </c>
      <c r="AH112" s="11">
        <f>-'OddsRatio_working_3-way'!U112/(3*'OddsRatio_working_3-way'!X112^(1/3))*COS(('OddsRatio_working_3-way'!Y112+4*PI())/3)</f>
        <v>-0.17629442311829727</v>
      </c>
      <c r="AI112" s="11">
        <f>'OddsRatio_working_3-way'!U112/(3*'OddsRatio_working_3-way'!X112^(1/3))*SIN(('OddsRatio_working_3-way'!Y112)/3)</f>
        <v>-0.10410576783355462</v>
      </c>
      <c r="AJ112" s="11">
        <f>'OddsRatio_working_3-way'!U112/(3*'OddsRatio_working_3-way'!X112^(1/3))*SIN(('OddsRatio_working_3-way'!Y112+2*PI())/3)</f>
        <v>-0.40945666576549056</v>
      </c>
      <c r="AK112" s="11">
        <f>'OddsRatio_working_3-way'!U112/(3*'OddsRatio_working_3-way'!X112^(1/3))*SIN(('OddsRatio_working_3-way'!Y112+4*PI())/3)</f>
        <v>0.51356243359904519</v>
      </c>
      <c r="AL112" s="11">
        <f>'OddsRatio_working_3-way'!Z112+'OddsRatio_working_3-way'!AF112</f>
        <v>1.0658106509705614</v>
      </c>
      <c r="AM112" s="11">
        <f>'OddsRatio_working_3-way'!AA112+'OddsRatio_working_3-way'!AG112</f>
        <v>-0.71322180473396701</v>
      </c>
      <c r="AN112" s="11">
        <f>'OddsRatio_working_3-way'!AB112+'OddsRatio_working_3-way'!AH112</f>
        <v>-0.35258884623659453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1.0658106509705614</v>
      </c>
      <c r="AS112" s="11">
        <f>IF(('OddsRatio_working_3-way'!X112=0),IF(Q112&gt;0,-Q112^(1/3),(-Q112)^(1/3)),'OddsRatio_working_3-way'!AM112-'OddsRatio_working_3-way'!R112/3)</f>
        <v>-0.71322180473396701</v>
      </c>
      <c r="AT112" s="11">
        <f>IF(('OddsRatio_working_3-way'!X112=0),IF(Q112&gt;0,-Q112^(1/3),(-Q112)^(1/3)),'OddsRatio_working_3-way'!AN112-'OddsRatio_working_3-way'!R112/3)</f>
        <v>-0.35258884623659453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9">
        <f t="shared" si="26"/>
        <v>0.60663830760999216</v>
      </c>
      <c r="E113" s="9">
        <f t="shared" si="27"/>
        <v>0.22649759854686977</v>
      </c>
      <c r="F113" s="9">
        <f t="shared" si="28"/>
        <v>0.16686409384313791</v>
      </c>
      <c r="G113" s="9">
        <f t="shared" si="29"/>
        <v>1.0807145088362937</v>
      </c>
      <c r="H113" s="9">
        <f t="shared" si="30"/>
        <v>1.6484287053017761</v>
      </c>
      <c r="I113" s="9">
        <f t="shared" si="31"/>
        <v>4.4150578479226894</v>
      </c>
      <c r="J113" s="9">
        <f t="shared" si="32"/>
        <v>5.9929010308236776</v>
      </c>
      <c r="K113" s="11">
        <f t="shared" si="33"/>
        <v>0.625</v>
      </c>
      <c r="L113" s="11">
        <f t="shared" si="34"/>
        <v>0.24038461538461536</v>
      </c>
      <c r="M113" s="11">
        <f t="shared" si="35"/>
        <v>0.17793594306049823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-0.23416968929646853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0.22402391869696137</v>
      </c>
      <c r="Q113" s="11">
        <f>2*'OddsRatio_working_3-way'!K113*'OddsRatio_working_3-way'!L113*'OddsRatio_working_3-way'!M113</f>
        <v>5.3466329044620862E-2</v>
      </c>
      <c r="R113" s="11">
        <f t="shared" si="36"/>
        <v>0</v>
      </c>
      <c r="S113" s="11">
        <f t="shared" si="37"/>
        <v>-0.95667342502785579</v>
      </c>
      <c r="T113" s="11">
        <f t="shared" si="38"/>
        <v>-0.22832301313313985</v>
      </c>
      <c r="U113" s="11">
        <f>'OddsRatio_working_3-way'!S113-'OddsRatio_working_3-way'!R113^2/3</f>
        <v>-0.95667342502785579</v>
      </c>
      <c r="V113" s="11">
        <f>'OddsRatio_working_3-way'!S113*'OddsRatio_working_3-way'!R113/3-2*'OddsRatio_working_3-way'!R113^3/27-'OddsRatio_working_3-way'!T113</f>
        <v>0.22832301313313985</v>
      </c>
      <c r="W113" s="11">
        <f>'OddsRatio_working_3-way'!V113^2+4*'OddsRatio_working_3-way'!U113^3/27</f>
        <v>-7.7582752647998326E-2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0.18007925406206171</v>
      </c>
      <c r="Y113" s="11">
        <f>IF('OddsRatio_working_3-way'!W113&gt;=0,IF('OddsRatio_working_3-way'!V113+SQRT('OddsRatio_working_3-way'!W113)&gt;0,0,PI()),ACOS('OddsRatio_working_3-way'!V113/(2*'OddsRatio_working_3-way'!X113)))</f>
        <v>0.88414435898697596</v>
      </c>
      <c r="Z113" s="11">
        <f>'OddsRatio_working_3-way'!X113^(1/3)*COS('OddsRatio_working_3-way'!Y113/3)</f>
        <v>0.54035725441814686</v>
      </c>
      <c r="AA113" s="11">
        <f>'OddsRatio_working_3-way'!X113^(1/3)*COS(('OddsRatio_working_3-way'!Y113+2*PI())/3)</f>
        <v>-0.41223102759437324</v>
      </c>
      <c r="AB113" s="11">
        <f>'OddsRatio_working_3-way'!X113^(1/3)*COS(('OddsRatio_working_3-way'!Y113+4*PI())/3)</f>
        <v>-0.12812622682377375</v>
      </c>
      <c r="AC113" s="11">
        <f>'OddsRatio_working_3-way'!X113^(1/3)*SIN('OddsRatio_working_3-way'!Y113/3)</f>
        <v>0.16402798320297077</v>
      </c>
      <c r="AD113" s="11">
        <f>'OddsRatio_working_3-way'!X113^(1/3)*SIN(('OddsRatio_working_3-way'!Y113+2*PI())/3)</f>
        <v>0.38594911784384095</v>
      </c>
      <c r="AE113" s="11">
        <f>'OddsRatio_working_3-way'!X113^(1/3)*SIN(('OddsRatio_working_3-way'!Y113+4*PI())/3)</f>
        <v>-0.54997710104681163</v>
      </c>
      <c r="AF113" s="11">
        <f>-'OddsRatio_working_3-way'!U113/(3*'OddsRatio_working_3-way'!X113^(1/3))*COS(('OddsRatio_working_3-way'!Y113)/3)</f>
        <v>0.54035725441814686</v>
      </c>
      <c r="AG113" s="11">
        <f>-'OddsRatio_working_3-way'!U113/(3*'OddsRatio_working_3-way'!X113^(1/3))*COS(('OddsRatio_working_3-way'!Y113+2*PI())/3)</f>
        <v>-0.41223102759437324</v>
      </c>
      <c r="AH113" s="11">
        <f>-'OddsRatio_working_3-way'!U113/(3*'OddsRatio_working_3-way'!X113^(1/3))*COS(('OddsRatio_working_3-way'!Y113+4*PI())/3)</f>
        <v>-0.12812622682377375</v>
      </c>
      <c r="AI113" s="11">
        <f>'OddsRatio_working_3-way'!U113/(3*'OddsRatio_working_3-way'!X113^(1/3))*SIN(('OddsRatio_working_3-way'!Y113)/3)</f>
        <v>-0.16402798320297077</v>
      </c>
      <c r="AJ113" s="11">
        <f>'OddsRatio_working_3-way'!U113/(3*'OddsRatio_working_3-way'!X113^(1/3))*SIN(('OddsRatio_working_3-way'!Y113+2*PI())/3)</f>
        <v>-0.38594911784384095</v>
      </c>
      <c r="AK113" s="11">
        <f>'OddsRatio_working_3-way'!U113/(3*'OddsRatio_working_3-way'!X113^(1/3))*SIN(('OddsRatio_working_3-way'!Y113+4*PI())/3)</f>
        <v>0.54997710104681163</v>
      </c>
      <c r="AL113" s="11">
        <f>'OddsRatio_working_3-way'!Z113+'OddsRatio_working_3-way'!AF113</f>
        <v>1.0807145088362937</v>
      </c>
      <c r="AM113" s="11">
        <f>'OddsRatio_working_3-way'!AA113+'OddsRatio_working_3-way'!AG113</f>
        <v>-0.82446205518874649</v>
      </c>
      <c r="AN113" s="11">
        <f>'OddsRatio_working_3-way'!AB113+'OddsRatio_working_3-way'!AH113</f>
        <v>-0.25625245364754751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1.0807145088362937</v>
      </c>
      <c r="AS113" s="11">
        <f>IF(('OddsRatio_working_3-way'!X113=0),IF(Q113&gt;0,-Q113^(1/3),(-Q113)^(1/3)),'OddsRatio_working_3-way'!AM113-'OddsRatio_working_3-way'!R113/3)</f>
        <v>-0.82446205518874649</v>
      </c>
      <c r="AT113" s="11">
        <f>IF(('OddsRatio_working_3-way'!X113=0),IF(Q113&gt;0,-Q113^(1/3),(-Q113)^(1/3)),'OddsRatio_working_3-way'!AN113-'OddsRatio_working_3-way'!R113/3)</f>
        <v>-0.25625245364754751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9">
        <f t="shared" si="26"/>
        <v>0.18377551789963961</v>
      </c>
      <c r="E114" s="9">
        <f t="shared" si="27"/>
        <v>0.25877272968289006</v>
      </c>
      <c r="F114" s="9">
        <f t="shared" si="28"/>
        <v>0.55745175241747036</v>
      </c>
      <c r="G114" s="9">
        <f t="shared" si="29"/>
        <v>1.0728070542703372</v>
      </c>
      <c r="H114" s="9">
        <f t="shared" si="30"/>
        <v>5.4414212046791954</v>
      </c>
      <c r="I114" s="9">
        <f t="shared" si="31"/>
        <v>3.8643948349018</v>
      </c>
      <c r="J114" s="9">
        <f t="shared" si="32"/>
        <v>1.7938772201600497</v>
      </c>
      <c r="K114" s="11">
        <f t="shared" si="33"/>
        <v>0.19455252918287938</v>
      </c>
      <c r="L114" s="11">
        <f t="shared" si="34"/>
        <v>0.27247956403269757</v>
      </c>
      <c r="M114" s="11">
        <f t="shared" si="35"/>
        <v>0.57471264367816088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-0.24920967033738406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0.23002154707800732</v>
      </c>
      <c r="Q114" s="11">
        <f>2*'OddsRatio_working_3-way'!K114*'OddsRatio_working_3-way'!L114*'OddsRatio_working_3-way'!M114</f>
        <v>6.0932860153114533E-2</v>
      </c>
      <c r="R114" s="11">
        <f t="shared" si="36"/>
        <v>0</v>
      </c>
      <c r="S114" s="11">
        <f t="shared" si="37"/>
        <v>-0.92300409838270103</v>
      </c>
      <c r="T114" s="11">
        <f t="shared" si="38"/>
        <v>-0.24450439692256984</v>
      </c>
      <c r="U114" s="11">
        <f>'OddsRatio_working_3-way'!S114-'OddsRatio_working_3-way'!R114^2/3</f>
        <v>-0.92300409838270103</v>
      </c>
      <c r="V114" s="11">
        <f>'OddsRatio_working_3-way'!S114*'OddsRatio_working_3-way'!R114/3-2*'OddsRatio_working_3-way'!R114^3/27-'OddsRatio_working_3-way'!T114</f>
        <v>0.24450439692256984</v>
      </c>
      <c r="W114" s="11">
        <f>'OddsRatio_working_3-way'!V114^2+4*'OddsRatio_working_3-way'!U114^3/27</f>
        <v>-5.6712554202528721E-2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0.17065678591620545</v>
      </c>
      <c r="Y114" s="11">
        <f>IF('OddsRatio_working_3-way'!W114&gt;=0,IF('OddsRatio_working_3-way'!V114+SQRT('OddsRatio_working_3-way'!W114)&gt;0,0,PI()),ACOS('OddsRatio_working_3-way'!V114/(2*'OddsRatio_working_3-way'!X114)))</f>
        <v>0.77222076300252818</v>
      </c>
      <c r="Z114" s="11">
        <f>'OddsRatio_working_3-way'!X114^(1/3)*COS('OddsRatio_working_3-way'!Y114/3)</f>
        <v>0.53640352713516859</v>
      </c>
      <c r="AA114" s="11">
        <f>'OddsRatio_working_3-way'!X114^(1/3)*COS(('OddsRatio_working_3-way'!Y114+2*PI())/3)</f>
        <v>-0.39049022031386954</v>
      </c>
      <c r="AB114" s="11">
        <f>'OddsRatio_working_3-way'!X114^(1/3)*COS(('OddsRatio_working_3-way'!Y114+4*PI())/3)</f>
        <v>-0.14591330682129894</v>
      </c>
      <c r="AC114" s="11">
        <f>'OddsRatio_working_3-way'!X114^(1/3)*SIN('OddsRatio_working_3-way'!Y114/3)</f>
        <v>0.14120654684250353</v>
      </c>
      <c r="AD114" s="11">
        <f>'OddsRatio_working_3-way'!X114^(1/3)*SIN(('OddsRatio_working_3-way'!Y114+2*PI())/3)</f>
        <v>0.3939358077573798</v>
      </c>
      <c r="AE114" s="11">
        <f>'OddsRatio_working_3-way'!X114^(1/3)*SIN(('OddsRatio_working_3-way'!Y114+4*PI())/3)</f>
        <v>-0.53514235459988324</v>
      </c>
      <c r="AF114" s="11">
        <f>-'OddsRatio_working_3-way'!U114/(3*'OddsRatio_working_3-way'!X114^(1/3))*COS(('OddsRatio_working_3-way'!Y114)/3)</f>
        <v>0.53640352713516859</v>
      </c>
      <c r="AG114" s="11">
        <f>-'OddsRatio_working_3-way'!U114/(3*'OddsRatio_working_3-way'!X114^(1/3))*COS(('OddsRatio_working_3-way'!Y114+2*PI())/3)</f>
        <v>-0.39049022031386954</v>
      </c>
      <c r="AH114" s="11">
        <f>-'OddsRatio_working_3-way'!U114/(3*'OddsRatio_working_3-way'!X114^(1/3))*COS(('OddsRatio_working_3-way'!Y114+4*PI())/3)</f>
        <v>-0.14591330682129894</v>
      </c>
      <c r="AI114" s="11">
        <f>'OddsRatio_working_3-way'!U114/(3*'OddsRatio_working_3-way'!X114^(1/3))*SIN(('OddsRatio_working_3-way'!Y114)/3)</f>
        <v>-0.14120654684250353</v>
      </c>
      <c r="AJ114" s="11">
        <f>'OddsRatio_working_3-way'!U114/(3*'OddsRatio_working_3-way'!X114^(1/3))*SIN(('OddsRatio_working_3-way'!Y114+2*PI())/3)</f>
        <v>-0.3939358077573798</v>
      </c>
      <c r="AK114" s="11">
        <f>'OddsRatio_working_3-way'!U114/(3*'OddsRatio_working_3-way'!X114^(1/3))*SIN(('OddsRatio_working_3-way'!Y114+4*PI())/3)</f>
        <v>0.53514235459988324</v>
      </c>
      <c r="AL114" s="11">
        <f>'OddsRatio_working_3-way'!Z114+'OddsRatio_working_3-way'!AF114</f>
        <v>1.0728070542703372</v>
      </c>
      <c r="AM114" s="11">
        <f>'OddsRatio_working_3-way'!AA114+'OddsRatio_working_3-way'!AG114</f>
        <v>-0.78098044062773908</v>
      </c>
      <c r="AN114" s="11">
        <f>'OddsRatio_working_3-way'!AB114+'OddsRatio_working_3-way'!AH114</f>
        <v>-0.29182661364259788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1.0728070542703372</v>
      </c>
      <c r="AS114" s="11">
        <f>IF(('OddsRatio_working_3-way'!X114=0),IF(Q114&gt;0,-Q114^(1/3),(-Q114)^(1/3)),'OddsRatio_working_3-way'!AM114-'OddsRatio_working_3-way'!R114/3)</f>
        <v>-0.78098044062773908</v>
      </c>
      <c r="AT114" s="11">
        <f>IF(('OddsRatio_working_3-way'!X114=0),IF(Q114&gt;0,-Q114^(1/3),(-Q114)^(1/3)),'OddsRatio_working_3-way'!AN114-'OddsRatio_working_3-way'!R114/3)</f>
        <v>-0.29182661364259788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9">
        <f t="shared" si="26"/>
        <v>0.93156208184134204</v>
      </c>
      <c r="E115" s="9">
        <f t="shared" si="27"/>
        <v>5.5419909859609956E-2</v>
      </c>
      <c r="F115" s="9">
        <f t="shared" si="28"/>
        <v>1.301800829904789E-2</v>
      </c>
      <c r="G115" s="9">
        <f t="shared" si="29"/>
        <v>1.8366440490842573</v>
      </c>
      <c r="H115" s="9">
        <f t="shared" si="30"/>
        <v>1.0734657619633705</v>
      </c>
      <c r="I115" s="9">
        <f t="shared" si="31"/>
        <v>18.044056775501907</v>
      </c>
      <c r="J115" s="9">
        <f t="shared" si="32"/>
        <v>76.816666346198133</v>
      </c>
      <c r="K115" s="11">
        <f t="shared" si="33"/>
        <v>0.96153846153846145</v>
      </c>
      <c r="L115" s="11">
        <f t="shared" si="34"/>
        <v>9.727626459143969E-2</v>
      </c>
      <c r="M115" s="11">
        <f t="shared" si="35"/>
        <v>2.3651844843897825E-2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-3.389894821852979E-2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0.11194097473634669</v>
      </c>
      <c r="Q115" s="11">
        <f>2*'OddsRatio_working_3-way'!K115*'OddsRatio_working_3-way'!L115*'OddsRatio_working_3-way'!M115</f>
        <v>4.4245444559820827E-3</v>
      </c>
      <c r="R115" s="11">
        <f t="shared" si="36"/>
        <v>0</v>
      </c>
      <c r="S115" s="11">
        <f t="shared" si="37"/>
        <v>-3.3021961039828867</v>
      </c>
      <c r="T115" s="11">
        <f t="shared" si="38"/>
        <v>-0.13052158513766351</v>
      </c>
      <c r="U115" s="11">
        <f>'OddsRatio_working_3-way'!S115-'OddsRatio_working_3-way'!R115^2/3</f>
        <v>-3.3021961039828867</v>
      </c>
      <c r="V115" s="11">
        <f>'OddsRatio_working_3-way'!S115*'OddsRatio_working_3-way'!R115/3-2*'OddsRatio_working_3-way'!R115^3/27-'OddsRatio_working_3-way'!T115</f>
        <v>0.13052158513766351</v>
      </c>
      <c r="W115" s="11">
        <f>'OddsRatio_working_3-way'!V115^2+4*'OddsRatio_working_3-way'!U115^3/27</f>
        <v>-5.3176003342060714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1.154841571211493</v>
      </c>
      <c r="Y115" s="11">
        <f>IF('OddsRatio_working_3-way'!W115&gt;=0,IF('OddsRatio_working_3-way'!V115+SQRT('OddsRatio_working_3-way'!W115)&gt;0,0,PI()),ACOS('OddsRatio_working_3-way'!V115/(2*'OddsRatio_working_3-way'!X115)))</f>
        <v>1.5142556040673496</v>
      </c>
      <c r="Z115" s="11">
        <f>'OddsRatio_working_3-way'!X115^(1/3)*COS('OddsRatio_working_3-way'!Y115/3)</f>
        <v>0.91832202454212875</v>
      </c>
      <c r="AA115" s="11">
        <f>'OddsRatio_working_3-way'!X115^(1/3)*COS(('OddsRatio_working_3-way'!Y115+2*PI())/3)</f>
        <v>-0.89854981552662783</v>
      </c>
      <c r="AB115" s="11">
        <f>'OddsRatio_working_3-way'!X115^(1/3)*COS(('OddsRatio_working_3-way'!Y115+4*PI())/3)</f>
        <v>-1.9772209015501276E-2</v>
      </c>
      <c r="AC115" s="11">
        <f>'OddsRatio_working_3-way'!X115^(1/3)*SIN('OddsRatio_working_3-way'!Y115/3)</f>
        <v>0.50736248767701408</v>
      </c>
      <c r="AD115" s="11">
        <f>'OddsRatio_working_3-way'!X115^(1/3)*SIN(('OddsRatio_working_3-way'!Y115+2*PI())/3)</f>
        <v>0.54160895826973321</v>
      </c>
      <c r="AE115" s="11">
        <f>'OddsRatio_working_3-way'!X115^(1/3)*SIN(('OddsRatio_working_3-way'!Y115+4*PI())/3)</f>
        <v>-1.0489714459467472</v>
      </c>
      <c r="AF115" s="11">
        <f>-'OddsRatio_working_3-way'!U115/(3*'OddsRatio_working_3-way'!X115^(1/3))*COS(('OddsRatio_working_3-way'!Y115)/3)</f>
        <v>0.91832202454212852</v>
      </c>
      <c r="AG115" s="11">
        <f>-'OddsRatio_working_3-way'!U115/(3*'OddsRatio_working_3-way'!X115^(1/3))*COS(('OddsRatio_working_3-way'!Y115+2*PI())/3)</f>
        <v>-0.8985498155266276</v>
      </c>
      <c r="AH115" s="11">
        <f>-'OddsRatio_working_3-way'!U115/(3*'OddsRatio_working_3-way'!X115^(1/3))*COS(('OddsRatio_working_3-way'!Y115+4*PI())/3)</f>
        <v>-1.9772209015501269E-2</v>
      </c>
      <c r="AI115" s="11">
        <f>'OddsRatio_working_3-way'!U115/(3*'OddsRatio_working_3-way'!X115^(1/3))*SIN(('OddsRatio_working_3-way'!Y115)/3)</f>
        <v>-0.50736248767701397</v>
      </c>
      <c r="AJ115" s="11">
        <f>'OddsRatio_working_3-way'!U115/(3*'OddsRatio_working_3-way'!X115^(1/3))*SIN(('OddsRatio_working_3-way'!Y115+2*PI())/3)</f>
        <v>-0.5416089582697331</v>
      </c>
      <c r="AK115" s="11">
        <f>'OddsRatio_working_3-way'!U115/(3*'OddsRatio_working_3-way'!X115^(1/3))*SIN(('OddsRatio_working_3-way'!Y115+4*PI())/3)</f>
        <v>1.048971445946747</v>
      </c>
      <c r="AL115" s="11">
        <f>'OddsRatio_working_3-way'!Z115+'OddsRatio_working_3-way'!AF115</f>
        <v>1.8366440490842573</v>
      </c>
      <c r="AM115" s="11">
        <f>'OddsRatio_working_3-way'!AA115+'OddsRatio_working_3-way'!AG115</f>
        <v>-1.7970996310532554</v>
      </c>
      <c r="AN115" s="11">
        <f>'OddsRatio_working_3-way'!AB115+'OddsRatio_working_3-way'!AH115</f>
        <v>-3.9544418031002546E-2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1.8366440490842573</v>
      </c>
      <c r="AS115" s="11">
        <f>IF(('OddsRatio_working_3-way'!X115=0),IF(Q115&gt;0,-Q115^(1/3),(-Q115)^(1/3)),'OddsRatio_working_3-way'!AM115-'OddsRatio_working_3-way'!R115/3)</f>
        <v>-1.7970996310532554</v>
      </c>
      <c r="AT115" s="11">
        <f>IF(('OddsRatio_working_3-way'!X115=0),IF(Q115&gt;0,-Q115^(1/3),(-Q115)^(1/3)),'OddsRatio_working_3-way'!AN115-'OddsRatio_working_3-way'!R115/3)</f>
        <v>-3.9544418031002546E-2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9">
        <f t="shared" si="26"/>
        <v>0.68637763409943009</v>
      </c>
      <c r="E116" s="9">
        <f t="shared" si="27"/>
        <v>0.19604413249178018</v>
      </c>
      <c r="F116" s="9">
        <f t="shared" si="28"/>
        <v>0.1175782334087894</v>
      </c>
      <c r="G116" s="9">
        <f t="shared" si="29"/>
        <v>1.1423098245037577</v>
      </c>
      <c r="H116" s="9">
        <f t="shared" si="30"/>
        <v>1.4569239298015033</v>
      </c>
      <c r="I116" s="9">
        <f t="shared" si="31"/>
        <v>5.1008922699684902</v>
      </c>
      <c r="J116" s="9">
        <f t="shared" si="32"/>
        <v>8.5049755469896891</v>
      </c>
      <c r="K116" s="11">
        <f t="shared" si="33"/>
        <v>0.7142857142857143</v>
      </c>
      <c r="L116" s="11">
        <f t="shared" si="34"/>
        <v>0.2178649237472767</v>
      </c>
      <c r="M116" s="11">
        <f t="shared" si="35"/>
        <v>0.13210039630118889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-0.19394706363390779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0.21708375115788284</v>
      </c>
      <c r="Q116" s="11">
        <f>2*'OddsRatio_working_3-way'!K116*'OddsRatio_working_3-way'!L116*'OddsRatio_working_3-way'!M116</f>
        <v>4.1114346810205073E-2</v>
      </c>
      <c r="R116" s="11">
        <f t="shared" si="36"/>
        <v>0</v>
      </c>
      <c r="S116" s="11">
        <f t="shared" si="37"/>
        <v>-1.1192938273489286</v>
      </c>
      <c r="T116" s="11">
        <f t="shared" si="38"/>
        <v>-0.21198746730093337</v>
      </c>
      <c r="U116" s="11">
        <f>'OddsRatio_working_3-way'!S116-'OddsRatio_working_3-way'!R116^2/3</f>
        <v>-1.1192938273489286</v>
      </c>
      <c r="V116" s="11">
        <f>'OddsRatio_working_3-way'!S116*'OddsRatio_working_3-way'!R116/3-2*'OddsRatio_working_3-way'!R116^3/27-'OddsRatio_working_3-way'!T116</f>
        <v>0.21198746730093337</v>
      </c>
      <c r="W116" s="11">
        <f>'OddsRatio_working_3-way'!V116^2+4*'OddsRatio_working_3-way'!U116^3/27</f>
        <v>-0.16280534426904031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0.22789472929496668</v>
      </c>
      <c r="Y116" s="11">
        <f>IF('OddsRatio_working_3-way'!W116&gt;=0,IF('OddsRatio_working_3-way'!V116+SQRT('OddsRatio_working_3-way'!W116)&gt;0,0,PI()),ACOS('OddsRatio_working_3-way'!V116/(2*'OddsRatio_working_3-way'!X116)))</f>
        <v>1.0870492777108491</v>
      </c>
      <c r="Z116" s="11">
        <f>'OddsRatio_working_3-way'!X116^(1/3)*COS('OddsRatio_working_3-way'!Y116/3)</f>
        <v>0.57115491225187887</v>
      </c>
      <c r="AA116" s="11">
        <f>'OddsRatio_working_3-way'!X116^(1/3)*COS(('OddsRatio_working_3-way'!Y116+2*PI())/3)</f>
        <v>-0.47308747317874517</v>
      </c>
      <c r="AB116" s="11">
        <f>'OddsRatio_working_3-way'!X116^(1/3)*COS(('OddsRatio_working_3-way'!Y116+4*PI())/3)</f>
        <v>-9.8067439073133936E-2</v>
      </c>
      <c r="AC116" s="11">
        <f>'OddsRatio_working_3-way'!X116^(1/3)*SIN('OddsRatio_working_3-way'!Y116/3)</f>
        <v>0.21651791764237746</v>
      </c>
      <c r="AD116" s="11">
        <f>'OddsRatio_working_3-way'!X116^(1/3)*SIN(('OddsRatio_working_3-way'!Y116+2*PI())/3)</f>
        <v>0.38637570468521037</v>
      </c>
      <c r="AE116" s="11">
        <f>'OddsRatio_working_3-way'!X116^(1/3)*SIN(('OddsRatio_working_3-way'!Y116+4*PI())/3)</f>
        <v>-0.6028936223275877</v>
      </c>
      <c r="AF116" s="11">
        <f>-'OddsRatio_working_3-way'!U116/(3*'OddsRatio_working_3-way'!X116^(1/3))*COS(('OddsRatio_working_3-way'!Y116)/3)</f>
        <v>0.57115491225187887</v>
      </c>
      <c r="AG116" s="11">
        <f>-'OddsRatio_working_3-way'!U116/(3*'OddsRatio_working_3-way'!X116^(1/3))*COS(('OddsRatio_working_3-way'!Y116+2*PI())/3)</f>
        <v>-0.47308747317874517</v>
      </c>
      <c r="AH116" s="11">
        <f>-'OddsRatio_working_3-way'!U116/(3*'OddsRatio_working_3-way'!X116^(1/3))*COS(('OddsRatio_working_3-way'!Y116+4*PI())/3)</f>
        <v>-9.8067439073133936E-2</v>
      </c>
      <c r="AI116" s="11">
        <f>'OddsRatio_working_3-way'!U116/(3*'OddsRatio_working_3-way'!X116^(1/3))*SIN(('OddsRatio_working_3-way'!Y116)/3)</f>
        <v>-0.21651791764237746</v>
      </c>
      <c r="AJ116" s="11">
        <f>'OddsRatio_working_3-way'!U116/(3*'OddsRatio_working_3-way'!X116^(1/3))*SIN(('OddsRatio_working_3-way'!Y116+2*PI())/3)</f>
        <v>-0.38637570468521037</v>
      </c>
      <c r="AK116" s="11">
        <f>'OddsRatio_working_3-way'!U116/(3*'OddsRatio_working_3-way'!X116^(1/3))*SIN(('OddsRatio_working_3-way'!Y116+4*PI())/3)</f>
        <v>0.6028936223275877</v>
      </c>
      <c r="AL116" s="11">
        <f>'OddsRatio_working_3-way'!Z116+'OddsRatio_working_3-way'!AF116</f>
        <v>1.1423098245037577</v>
      </c>
      <c r="AM116" s="11">
        <f>'OddsRatio_working_3-way'!AA116+'OddsRatio_working_3-way'!AG116</f>
        <v>-0.94617494635749033</v>
      </c>
      <c r="AN116" s="11">
        <f>'OddsRatio_working_3-way'!AB116+'OddsRatio_working_3-way'!AH116</f>
        <v>-0.19613487814626787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1.1423098245037577</v>
      </c>
      <c r="AS116" s="11">
        <f>IF(('OddsRatio_working_3-way'!X116=0),IF(Q116&gt;0,-Q116^(1/3),(-Q116)^(1/3)),'OddsRatio_working_3-way'!AM116-'OddsRatio_working_3-way'!R116/3)</f>
        <v>-0.94617494635749033</v>
      </c>
      <c r="AT116" s="11">
        <f>IF(('OddsRatio_working_3-way'!X116=0),IF(Q116&gt;0,-Q116^(1/3),(-Q116)^(1/3)),'OddsRatio_working_3-way'!AN116-'OddsRatio_working_3-way'!R116/3)</f>
        <v>-0.19613487814626787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9">
        <f t="shared" si="26"/>
        <v>0.66250488936849927</v>
      </c>
      <c r="E117" s="9">
        <f t="shared" si="27"/>
        <v>0.20278154388303798</v>
      </c>
      <c r="F117" s="9">
        <f t="shared" si="28"/>
        <v>0.13471356674846274</v>
      </c>
      <c r="G117" s="9">
        <f t="shared" si="29"/>
        <v>1.1074409183776859</v>
      </c>
      <c r="H117" s="9">
        <f t="shared" si="30"/>
        <v>1.5094228224537356</v>
      </c>
      <c r="I117" s="9">
        <f t="shared" si="31"/>
        <v>4.9314152602407857</v>
      </c>
      <c r="J117" s="9">
        <f t="shared" si="32"/>
        <v>7.4231573265905775</v>
      </c>
      <c r="K117" s="11">
        <f t="shared" si="33"/>
        <v>0.68493150684931503</v>
      </c>
      <c r="L117" s="11">
        <f t="shared" si="34"/>
        <v>0.21978021978021978</v>
      </c>
      <c r="M117" s="11">
        <f t="shared" si="35"/>
        <v>0.14705882352941177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-0.20967227776252761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0.21716800524213897</v>
      </c>
      <c r="Q117" s="11">
        <f>2*'OddsRatio_working_3-way'!K117*'OddsRatio_working_3-way'!L117*'OddsRatio_working_3-way'!M117</f>
        <v>4.427482267933517E-2</v>
      </c>
      <c r="R117" s="11">
        <f t="shared" si="36"/>
        <v>0</v>
      </c>
      <c r="S117" s="11">
        <f t="shared" si="37"/>
        <v>-1.0357497307684183</v>
      </c>
      <c r="T117" s="11">
        <f t="shared" si="38"/>
        <v>-0.21116202462149203</v>
      </c>
      <c r="U117" s="11">
        <f>'OddsRatio_working_3-way'!S117-'OddsRatio_working_3-way'!R117^2/3</f>
        <v>-1.0357497307684183</v>
      </c>
      <c r="V117" s="11">
        <f>'OddsRatio_working_3-way'!S117*'OddsRatio_working_3-way'!R117/3-2*'OddsRatio_working_3-way'!R117^3/27-'OddsRatio_working_3-way'!T117</f>
        <v>0.21116202462149203</v>
      </c>
      <c r="W117" s="11">
        <f>'OddsRatio_working_3-way'!V117^2+4*'OddsRatio_working_3-way'!U117^3/27</f>
        <v>-0.12002230480329258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0.20286184057477405</v>
      </c>
      <c r="Y117" s="11">
        <f>IF('OddsRatio_working_3-way'!W117&gt;=0,IF('OddsRatio_working_3-way'!V117+SQRT('OddsRatio_working_3-way'!W117)&gt;0,0,PI()),ACOS('OddsRatio_working_3-way'!V117/(2*'OddsRatio_working_3-way'!X117)))</f>
        <v>1.023409413617475</v>
      </c>
      <c r="Z117" s="11">
        <f>'OddsRatio_working_3-way'!X117^(1/3)*COS('OddsRatio_working_3-way'!Y117/3)</f>
        <v>0.55372045918884294</v>
      </c>
      <c r="AA117" s="11">
        <f>'OddsRatio_working_3-way'!X117^(1/3)*COS(('OddsRatio_working_3-way'!Y117+2*PI())/3)</f>
        <v>-0.44710321035685197</v>
      </c>
      <c r="AB117" s="11">
        <f>'OddsRatio_working_3-way'!X117^(1/3)*COS(('OddsRatio_working_3-way'!Y117+4*PI())/3)</f>
        <v>-0.10661724883199111</v>
      </c>
      <c r="AC117" s="11">
        <f>'OddsRatio_working_3-way'!X117^(1/3)*SIN('OddsRatio_working_3-way'!Y117/3)</f>
        <v>0.19657966154166706</v>
      </c>
      <c r="AD117" s="11">
        <f>'OddsRatio_working_3-way'!X117^(1/3)*SIN(('OddsRatio_working_3-way'!Y117+2*PI())/3)</f>
        <v>0.38124615348188901</v>
      </c>
      <c r="AE117" s="11">
        <f>'OddsRatio_working_3-way'!X117^(1/3)*SIN(('OddsRatio_working_3-way'!Y117+4*PI())/3)</f>
        <v>-0.57782581502355601</v>
      </c>
      <c r="AF117" s="11">
        <f>-'OddsRatio_working_3-way'!U117/(3*'OddsRatio_working_3-way'!X117^(1/3))*COS(('OddsRatio_working_3-way'!Y117)/3)</f>
        <v>0.55372045918884294</v>
      </c>
      <c r="AG117" s="11">
        <f>-'OddsRatio_working_3-way'!U117/(3*'OddsRatio_working_3-way'!X117^(1/3))*COS(('OddsRatio_working_3-way'!Y117+2*PI())/3)</f>
        <v>-0.44710321035685197</v>
      </c>
      <c r="AH117" s="11">
        <f>-'OddsRatio_working_3-way'!U117/(3*'OddsRatio_working_3-way'!X117^(1/3))*COS(('OddsRatio_working_3-way'!Y117+4*PI())/3)</f>
        <v>-0.10661724883199111</v>
      </c>
      <c r="AI117" s="11">
        <f>'OddsRatio_working_3-way'!U117/(3*'OddsRatio_working_3-way'!X117^(1/3))*SIN(('OddsRatio_working_3-way'!Y117)/3)</f>
        <v>-0.19657966154166706</v>
      </c>
      <c r="AJ117" s="11">
        <f>'OddsRatio_working_3-way'!U117/(3*'OddsRatio_working_3-way'!X117^(1/3))*SIN(('OddsRatio_working_3-way'!Y117+2*PI())/3)</f>
        <v>-0.38124615348188901</v>
      </c>
      <c r="AK117" s="11">
        <f>'OddsRatio_working_3-way'!U117/(3*'OddsRatio_working_3-way'!X117^(1/3))*SIN(('OddsRatio_working_3-way'!Y117+4*PI())/3)</f>
        <v>0.57782581502355601</v>
      </c>
      <c r="AL117" s="11">
        <f>'OddsRatio_working_3-way'!Z117+'OddsRatio_working_3-way'!AF117</f>
        <v>1.1074409183776859</v>
      </c>
      <c r="AM117" s="11">
        <f>'OddsRatio_working_3-way'!AA117+'OddsRatio_working_3-way'!AG117</f>
        <v>-0.89420642071370393</v>
      </c>
      <c r="AN117" s="11">
        <f>'OddsRatio_working_3-way'!AB117+'OddsRatio_working_3-way'!AH117</f>
        <v>-0.21323449766398223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1.1074409183776859</v>
      </c>
      <c r="AS117" s="11">
        <f>IF(('OddsRatio_working_3-way'!X117=0),IF(Q117&gt;0,-Q117^(1/3),(-Q117)^(1/3)),'OddsRatio_working_3-way'!AM117-'OddsRatio_working_3-way'!R117/3)</f>
        <v>-0.89420642071370393</v>
      </c>
      <c r="AT117" s="11">
        <f>IF(('OddsRatio_working_3-way'!X117=0),IF(Q117&gt;0,-Q117^(1/3),(-Q117)^(1/3)),'OddsRatio_working_3-way'!AN117-'OddsRatio_working_3-way'!R117/3)</f>
        <v>-0.21323449766398223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9">
        <f t="shared" si="26"/>
        <v>0.48677023361073346</v>
      </c>
      <c r="E118" s="9">
        <f t="shared" si="27"/>
        <v>0.28256053847664447</v>
      </c>
      <c r="F118" s="9">
        <f t="shared" si="28"/>
        <v>0.23066922791262193</v>
      </c>
      <c r="G118" s="9">
        <f t="shared" si="29"/>
        <v>1.075874831888664</v>
      </c>
      <c r="H118" s="9">
        <f t="shared" si="30"/>
        <v>2.054357335250891</v>
      </c>
      <c r="I118" s="9">
        <f t="shared" si="31"/>
        <v>3.5390646032572475</v>
      </c>
      <c r="J118" s="9">
        <f t="shared" si="32"/>
        <v>4.3352119788548586</v>
      </c>
      <c r="K118" s="11">
        <f t="shared" si="33"/>
        <v>0.50505050505050508</v>
      </c>
      <c r="L118" s="11">
        <f t="shared" si="34"/>
        <v>0.29761904761904762</v>
      </c>
      <c r="M118" s="11">
        <f t="shared" si="35"/>
        <v>0.24390243902439027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-0.26285209821795186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0.23610084585694341</v>
      </c>
      <c r="Q118" s="11">
        <f>2*'OddsRatio_working_3-way'!K118*'OddsRatio_working_3-way'!L118*'OddsRatio_working_3-way'!M118</f>
        <v>7.3323244054951386E-2</v>
      </c>
      <c r="R118" s="11">
        <f t="shared" si="36"/>
        <v>0</v>
      </c>
      <c r="S118" s="11">
        <f t="shared" si="37"/>
        <v>-0.89822697805201912</v>
      </c>
      <c r="T118" s="11">
        <f t="shared" si="38"/>
        <v>-0.27895247765590664</v>
      </c>
      <c r="U118" s="11">
        <f>'OddsRatio_working_3-way'!S118-'OddsRatio_working_3-way'!R118^2/3</f>
        <v>-0.89822697805201912</v>
      </c>
      <c r="V118" s="11">
        <f>'OddsRatio_working_3-way'!S118*'OddsRatio_working_3-way'!R118/3-2*'OddsRatio_working_3-way'!R118^3/27-'OddsRatio_working_3-way'!T118</f>
        <v>0.27895247765590664</v>
      </c>
      <c r="W118" s="11">
        <f>'OddsRatio_working_3-way'!V118^2+4*'OddsRatio_working_3-way'!U118^3/27</f>
        <v>-2.9548483925358041E-2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0.16383144441447064</v>
      </c>
      <c r="Y118" s="11">
        <f>IF('OddsRatio_working_3-way'!W118&gt;=0,IF('OddsRatio_working_3-way'!V118+SQRT('OddsRatio_working_3-way'!W118)&gt;0,0,PI()),ACOS('OddsRatio_working_3-way'!V118/(2*'OddsRatio_working_3-way'!X118)))</f>
        <v>0.55226231314079954</v>
      </c>
      <c r="Z118" s="11">
        <f>'OddsRatio_working_3-way'!X118^(1/3)*COS('OddsRatio_working_3-way'!Y118/3)</f>
        <v>0.53793741594433198</v>
      </c>
      <c r="AA118" s="11">
        <f>'OddsRatio_working_3-way'!X118^(1/3)*COS(('OddsRatio_working_3-way'!Y118+2*PI())/3)</f>
        <v>-0.35571112497997054</v>
      </c>
      <c r="AB118" s="11">
        <f>'OddsRatio_working_3-way'!X118^(1/3)*COS(('OddsRatio_working_3-way'!Y118+4*PI())/3)</f>
        <v>-0.18222629096436135</v>
      </c>
      <c r="AC118" s="11">
        <f>'OddsRatio_working_3-way'!X118^(1/3)*SIN('OddsRatio_working_3-way'!Y118/3)</f>
        <v>0.10016151561922954</v>
      </c>
      <c r="AD118" s="11">
        <f>'OddsRatio_working_3-way'!X118^(1/3)*SIN(('OddsRatio_working_3-way'!Y118+2*PI())/3)</f>
        <v>0.41578671004433293</v>
      </c>
      <c r="AE118" s="11">
        <f>'OddsRatio_working_3-way'!X118^(1/3)*SIN(('OddsRatio_working_3-way'!Y118+4*PI())/3)</f>
        <v>-0.51594822566356247</v>
      </c>
      <c r="AF118" s="11">
        <f>-'OddsRatio_working_3-way'!U118/(3*'OddsRatio_working_3-way'!X118^(1/3))*COS(('OddsRatio_working_3-way'!Y118)/3)</f>
        <v>0.53793741594433186</v>
      </c>
      <c r="AG118" s="11">
        <f>-'OddsRatio_working_3-way'!U118/(3*'OddsRatio_working_3-way'!X118^(1/3))*COS(('OddsRatio_working_3-way'!Y118+2*PI())/3)</f>
        <v>-0.35571112497997048</v>
      </c>
      <c r="AH118" s="11">
        <f>-'OddsRatio_working_3-way'!U118/(3*'OddsRatio_working_3-way'!X118^(1/3))*COS(('OddsRatio_working_3-way'!Y118+4*PI())/3)</f>
        <v>-0.18222629096436133</v>
      </c>
      <c r="AI118" s="11">
        <f>'OddsRatio_working_3-way'!U118/(3*'OddsRatio_working_3-way'!X118^(1/3))*SIN(('OddsRatio_working_3-way'!Y118)/3)</f>
        <v>-0.10016151561922952</v>
      </c>
      <c r="AJ118" s="11">
        <f>'OddsRatio_working_3-way'!U118/(3*'OddsRatio_working_3-way'!X118^(1/3))*SIN(('OddsRatio_working_3-way'!Y118+2*PI())/3)</f>
        <v>-0.41578671004433287</v>
      </c>
      <c r="AK118" s="11">
        <f>'OddsRatio_working_3-way'!U118/(3*'OddsRatio_working_3-way'!X118^(1/3))*SIN(('OddsRatio_working_3-way'!Y118+4*PI())/3)</f>
        <v>0.51594822566356235</v>
      </c>
      <c r="AL118" s="11">
        <f>'OddsRatio_working_3-way'!Z118+'OddsRatio_working_3-way'!AF118</f>
        <v>1.075874831888664</v>
      </c>
      <c r="AM118" s="11">
        <f>'OddsRatio_working_3-way'!AA118+'OddsRatio_working_3-way'!AG118</f>
        <v>-0.71142224995994097</v>
      </c>
      <c r="AN118" s="11">
        <f>'OddsRatio_working_3-way'!AB118+'OddsRatio_working_3-way'!AH118</f>
        <v>-0.36445258192872265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1.075874831888664</v>
      </c>
      <c r="AS118" s="11">
        <f>IF(('OddsRatio_working_3-way'!X118=0),IF(Q118&gt;0,-Q118^(1/3),(-Q118)^(1/3)),'OddsRatio_working_3-way'!AM118-'OddsRatio_working_3-way'!R118/3)</f>
        <v>-0.71142224995994097</v>
      </c>
      <c r="AT118" s="11">
        <f>IF(('OddsRatio_working_3-way'!X118=0),IF(Q118&gt;0,-Q118^(1/3),(-Q118)^(1/3)),'OddsRatio_working_3-way'!AN118-'OddsRatio_working_3-way'!R118/3)</f>
        <v>-0.36445258192872265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9">
        <f t="shared" si="26"/>
        <v>0.20412709044792987</v>
      </c>
      <c r="E119" s="9">
        <f t="shared" si="27"/>
        <v>0.22135007505468082</v>
      </c>
      <c r="F119" s="9">
        <f t="shared" si="28"/>
        <v>0.5745228344973895</v>
      </c>
      <c r="G119" s="9">
        <f t="shared" si="29"/>
        <v>1.0890806707827556</v>
      </c>
      <c r="H119" s="9">
        <f t="shared" si="30"/>
        <v>4.8989088014022659</v>
      </c>
      <c r="I119" s="9">
        <f t="shared" si="31"/>
        <v>4.5177305666283001</v>
      </c>
      <c r="J119" s="9">
        <f t="shared" si="32"/>
        <v>1.740574856132274</v>
      </c>
      <c r="K119" s="11">
        <f t="shared" si="33"/>
        <v>0.2183406113537118</v>
      </c>
      <c r="L119" s="11">
        <f t="shared" si="34"/>
        <v>0.23640661938534277</v>
      </c>
      <c r="M119" s="11">
        <f t="shared" si="35"/>
        <v>0.59523809523809523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-0.24159021181226903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0.23012653087910917</v>
      </c>
      <c r="Q119" s="11">
        <f>2*'OddsRatio_working_3-way'!K119*'OddsRatio_working_3-way'!L119*'OddsRatio_working_3-way'!M119</f>
        <v>6.1449006910309523E-2</v>
      </c>
      <c r="R119" s="11">
        <f t="shared" si="36"/>
        <v>0</v>
      </c>
      <c r="S119" s="11">
        <f t="shared" si="37"/>
        <v>-0.95254906708692377</v>
      </c>
      <c r="T119" s="11">
        <f t="shared" si="38"/>
        <v>-0.25435222085098097</v>
      </c>
      <c r="U119" s="11">
        <f>'OddsRatio_working_3-way'!S119-'OddsRatio_working_3-way'!R119^2/3</f>
        <v>-0.95254906708692377</v>
      </c>
      <c r="V119" s="11">
        <f>'OddsRatio_working_3-way'!S119*'OddsRatio_working_3-way'!R119/3-2*'OddsRatio_working_3-way'!R119^3/27-'OddsRatio_working_3-way'!T119</f>
        <v>0.25435222085098097</v>
      </c>
      <c r="W119" s="11">
        <f>'OddsRatio_working_3-way'!V119^2+4*'OddsRatio_working_3-way'!U119^3/27</f>
        <v>-6.3348671343524593E-2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0.17891598838236258</v>
      </c>
      <c r="Y119" s="11">
        <f>IF('OddsRatio_working_3-way'!W119&gt;=0,IF('OddsRatio_working_3-way'!V119+SQRT('OddsRatio_working_3-way'!W119)&gt;0,0,PI()),ACOS('OddsRatio_working_3-way'!V119/(2*'OddsRatio_working_3-way'!X119)))</f>
        <v>0.78014056200060711</v>
      </c>
      <c r="Z119" s="11">
        <f>'OddsRatio_working_3-way'!X119^(1/3)*COS('OddsRatio_working_3-way'!Y119/3)</f>
        <v>0.54454033539137792</v>
      </c>
      <c r="AA119" s="11">
        <f>'OddsRatio_working_3-way'!X119^(1/3)*COS(('OddsRatio_working_3-way'!Y119+2*PI())/3)</f>
        <v>-0.39774579927654691</v>
      </c>
      <c r="AB119" s="11">
        <f>'OddsRatio_working_3-way'!X119^(1/3)*COS(('OddsRatio_working_3-way'!Y119+4*PI())/3)</f>
        <v>-0.14679453611483093</v>
      </c>
      <c r="AC119" s="11">
        <f>'OddsRatio_working_3-way'!X119^(1/3)*SIN('OddsRatio_working_3-way'!Y119/3)</f>
        <v>0.14488677933989333</v>
      </c>
      <c r="AD119" s="11">
        <f>'OddsRatio_working_3-way'!X119^(1/3)*SIN(('OddsRatio_working_3-way'!Y119+2*PI())/3)</f>
        <v>0.39914237416428511</v>
      </c>
      <c r="AE119" s="11">
        <f>'OddsRatio_working_3-way'!X119^(1/3)*SIN(('OddsRatio_working_3-way'!Y119+4*PI())/3)</f>
        <v>-0.54402915350417835</v>
      </c>
      <c r="AF119" s="11">
        <f>-'OddsRatio_working_3-way'!U119/(3*'OddsRatio_working_3-way'!X119^(1/3))*COS(('OddsRatio_working_3-way'!Y119)/3)</f>
        <v>0.54454033539137781</v>
      </c>
      <c r="AG119" s="11">
        <f>-'OddsRatio_working_3-way'!U119/(3*'OddsRatio_working_3-way'!X119^(1/3))*COS(('OddsRatio_working_3-way'!Y119+2*PI())/3)</f>
        <v>-0.39774579927654685</v>
      </c>
      <c r="AH119" s="11">
        <f>-'OddsRatio_working_3-way'!U119/(3*'OddsRatio_working_3-way'!X119^(1/3))*COS(('OddsRatio_working_3-way'!Y119+4*PI())/3)</f>
        <v>-0.1467945361148309</v>
      </c>
      <c r="AI119" s="11">
        <f>'OddsRatio_working_3-way'!U119/(3*'OddsRatio_working_3-way'!X119^(1/3))*SIN(('OddsRatio_working_3-way'!Y119)/3)</f>
        <v>-0.1448867793398933</v>
      </c>
      <c r="AJ119" s="11">
        <f>'OddsRatio_working_3-way'!U119/(3*'OddsRatio_working_3-way'!X119^(1/3))*SIN(('OddsRatio_working_3-way'!Y119+2*PI())/3)</f>
        <v>-0.39914237416428505</v>
      </c>
      <c r="AK119" s="11">
        <f>'OddsRatio_working_3-way'!U119/(3*'OddsRatio_working_3-way'!X119^(1/3))*SIN(('OddsRatio_working_3-way'!Y119+4*PI())/3)</f>
        <v>0.54402915350417824</v>
      </c>
      <c r="AL119" s="11">
        <f>'OddsRatio_working_3-way'!Z119+'OddsRatio_working_3-way'!AF119</f>
        <v>1.0890806707827556</v>
      </c>
      <c r="AM119" s="11">
        <f>'OddsRatio_working_3-way'!AA119+'OddsRatio_working_3-way'!AG119</f>
        <v>-0.7954915985530937</v>
      </c>
      <c r="AN119" s="11">
        <f>'OddsRatio_working_3-way'!AB119+'OddsRatio_working_3-way'!AH119</f>
        <v>-0.2935890722296618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1.0890806707827556</v>
      </c>
      <c r="AS119" s="11">
        <f>IF(('OddsRatio_working_3-way'!X119=0),IF(Q119&gt;0,-Q119^(1/3),(-Q119)^(1/3)),'OddsRatio_working_3-way'!AM119-'OddsRatio_working_3-way'!R119/3)</f>
        <v>-0.7954915985530937</v>
      </c>
      <c r="AT119" s="11">
        <f>IF(('OddsRatio_working_3-way'!X119=0),IF(Q119&gt;0,-Q119^(1/3),(-Q119)^(1/3)),'OddsRatio_working_3-way'!AN119-'OddsRatio_working_3-way'!R119/3)</f>
        <v>-0.2935890722296618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9">
        <f t="shared" si="26"/>
        <v>0.44400034489804963</v>
      </c>
      <c r="E120" s="9">
        <f t="shared" si="27"/>
        <v>0.31359684402681293</v>
      </c>
      <c r="F120" s="9">
        <f t="shared" si="28"/>
        <v>0.24240281107513767</v>
      </c>
      <c r="G120" s="9">
        <f t="shared" si="29"/>
        <v>1.0523113468150398</v>
      </c>
      <c r="H120" s="9">
        <f t="shared" si="30"/>
        <v>2.2522505027098974</v>
      </c>
      <c r="I120" s="9">
        <f t="shared" si="31"/>
        <v>3.1888076013752826</v>
      </c>
      <c r="J120" s="9">
        <f t="shared" si="32"/>
        <v>4.1253647000406675</v>
      </c>
      <c r="K120" s="11">
        <f t="shared" si="33"/>
        <v>0.45662100456621008</v>
      </c>
      <c r="L120" s="11">
        <f t="shared" si="34"/>
        <v>0.32467532467532467</v>
      </c>
      <c r="M120" s="11">
        <f t="shared" si="35"/>
        <v>0.25188916876574308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-0.27452468858907575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0.23302324810209288</v>
      </c>
      <c r="Q120" s="11">
        <f>2*'OddsRatio_working_3-way'!K120*'OddsRatio_working_3-way'!L120*'OddsRatio_working_3-way'!M120</f>
        <v>7.468693849426053E-2</v>
      </c>
      <c r="R120" s="11">
        <f t="shared" si="36"/>
        <v>0</v>
      </c>
      <c r="S120" s="11">
        <f t="shared" si="37"/>
        <v>-0.84882437823614254</v>
      </c>
      <c r="T120" s="11">
        <f t="shared" si="38"/>
        <v>-0.27205909558850722</v>
      </c>
      <c r="U120" s="11">
        <f>'OddsRatio_working_3-way'!S120-'OddsRatio_working_3-way'!R120^2/3</f>
        <v>-0.84882437823614254</v>
      </c>
      <c r="V120" s="11">
        <f>'OddsRatio_working_3-way'!S120*'OddsRatio_working_3-way'!R120/3-2*'OddsRatio_working_3-way'!R120^3/27-'OddsRatio_working_3-way'!T120</f>
        <v>0.27205909558850722</v>
      </c>
      <c r="W120" s="11">
        <f>'OddsRatio_working_3-way'!V120^2+4*'OddsRatio_working_3-way'!U120^3/27</f>
        <v>-1.6588346659072176E-2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0.1505029054134078</v>
      </c>
      <c r="Y120" s="11">
        <f>IF('OddsRatio_working_3-way'!W120&gt;=0,IF('OddsRatio_working_3-way'!V120+SQRT('OddsRatio_working_3-way'!W120)&gt;0,0,PI()),ACOS('OddsRatio_working_3-way'!V120/(2*'OddsRatio_working_3-way'!X120)))</f>
        <v>0.4421510181006143</v>
      </c>
      <c r="Z120" s="11">
        <f>'OddsRatio_working_3-way'!X120^(1/3)*COS('OddsRatio_working_3-way'!Y120/3)</f>
        <v>0.5261556734075199</v>
      </c>
      <c r="AA120" s="11">
        <f>'OddsRatio_working_3-way'!X120^(1/3)*COS(('OddsRatio_working_3-way'!Y120+2*PI())/3)</f>
        <v>-0.33072582311019383</v>
      </c>
      <c r="AB120" s="11">
        <f>'OddsRatio_working_3-way'!X120^(1/3)*COS(('OddsRatio_working_3-way'!Y120+4*PI())/3)</f>
        <v>-0.19542985029732651</v>
      </c>
      <c r="AC120" s="11">
        <f>'OddsRatio_working_3-way'!X120^(1/3)*SIN('OddsRatio_working_3-way'!Y120/3)</f>
        <v>7.8113166323781444E-2</v>
      </c>
      <c r="AD120" s="11">
        <f>'OddsRatio_working_3-way'!X120^(1/3)*SIN(('OddsRatio_working_3-way'!Y120+2*PI())/3)</f>
        <v>0.41660759635432998</v>
      </c>
      <c r="AE120" s="11">
        <f>'OddsRatio_working_3-way'!X120^(1/3)*SIN(('OddsRatio_working_3-way'!Y120+4*PI())/3)</f>
        <v>-0.49472076267811133</v>
      </c>
      <c r="AF120" s="11">
        <f>-'OddsRatio_working_3-way'!U120/(3*'OddsRatio_working_3-way'!X120^(1/3))*COS(('OddsRatio_working_3-way'!Y120)/3)</f>
        <v>0.52615567340751979</v>
      </c>
      <c r="AG120" s="11">
        <f>-'OddsRatio_working_3-way'!U120/(3*'OddsRatio_working_3-way'!X120^(1/3))*COS(('OddsRatio_working_3-way'!Y120+2*PI())/3)</f>
        <v>-0.33072582311019372</v>
      </c>
      <c r="AH120" s="11">
        <f>-'OddsRatio_working_3-way'!U120/(3*'OddsRatio_working_3-way'!X120^(1/3))*COS(('OddsRatio_working_3-way'!Y120+4*PI())/3)</f>
        <v>-0.19542985029732649</v>
      </c>
      <c r="AI120" s="11">
        <f>'OddsRatio_working_3-way'!U120/(3*'OddsRatio_working_3-way'!X120^(1/3))*SIN(('OddsRatio_working_3-way'!Y120)/3)</f>
        <v>-7.811316632378143E-2</v>
      </c>
      <c r="AJ120" s="11">
        <f>'OddsRatio_working_3-way'!U120/(3*'OddsRatio_working_3-way'!X120^(1/3))*SIN(('OddsRatio_working_3-way'!Y120+2*PI())/3)</f>
        <v>-0.41660759635432992</v>
      </c>
      <c r="AK120" s="11">
        <f>'OddsRatio_working_3-way'!U120/(3*'OddsRatio_working_3-way'!X120^(1/3))*SIN(('OddsRatio_working_3-way'!Y120+4*PI())/3)</f>
        <v>0.49472076267811121</v>
      </c>
      <c r="AL120" s="11">
        <f>'OddsRatio_working_3-way'!Z120+'OddsRatio_working_3-way'!AF120</f>
        <v>1.0523113468150398</v>
      </c>
      <c r="AM120" s="11">
        <f>'OddsRatio_working_3-way'!AA120+'OddsRatio_working_3-way'!AG120</f>
        <v>-0.66145164622038755</v>
      </c>
      <c r="AN120" s="11">
        <f>'OddsRatio_working_3-way'!AB120+'OddsRatio_working_3-way'!AH120</f>
        <v>-0.39085970059465303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1.0523113468150398</v>
      </c>
      <c r="AS120" s="11">
        <f>IF(('OddsRatio_working_3-way'!X120=0),IF(Q120&gt;0,-Q120^(1/3),(-Q120)^(1/3)),'OddsRatio_working_3-way'!AM120-'OddsRatio_working_3-way'!R120/3)</f>
        <v>-0.66145164622038755</v>
      </c>
      <c r="AT120" s="11">
        <f>IF(('OddsRatio_working_3-way'!X120=0),IF(Q120&gt;0,-Q120^(1/3),(-Q120)^(1/3)),'OddsRatio_working_3-way'!AN120-'OddsRatio_working_3-way'!R120/3)</f>
        <v>-0.39085970059465303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9">
        <f t="shared" si="26"/>
        <v>0.66707948878618717</v>
      </c>
      <c r="E121" s="9">
        <f t="shared" si="27"/>
        <v>0.22201892084383457</v>
      </c>
      <c r="F121" s="9">
        <f t="shared" si="28"/>
        <v>0.11090159036997831</v>
      </c>
      <c r="G121" s="9">
        <f t="shared" si="29"/>
        <v>1.0618547341483566</v>
      </c>
      <c r="H121" s="9">
        <f t="shared" si="30"/>
        <v>1.4990717250497276</v>
      </c>
      <c r="I121" s="9">
        <f t="shared" si="31"/>
        <v>4.5041206226895767</v>
      </c>
      <c r="J121" s="9">
        <f t="shared" si="32"/>
        <v>9.0170032428200937</v>
      </c>
      <c r="K121" s="11">
        <f t="shared" si="33"/>
        <v>0.68027210884353739</v>
      </c>
      <c r="L121" s="11">
        <f t="shared" si="34"/>
        <v>0.23255813953488372</v>
      </c>
      <c r="M121" s="11">
        <f t="shared" si="35"/>
        <v>0.11695906432748537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-0.21667402170986716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0.20945682774673857</v>
      </c>
      <c r="Q121" s="11">
        <f>2*'OddsRatio_working_3-way'!K121*'OddsRatio_working_3-way'!L121*'OddsRatio_working_3-way'!M121</f>
        <v>3.7006506669035079E-2</v>
      </c>
      <c r="R121" s="11">
        <f t="shared" si="36"/>
        <v>0</v>
      </c>
      <c r="S121" s="11">
        <f t="shared" si="37"/>
        <v>-0.96669100473524872</v>
      </c>
      <c r="T121" s="11">
        <f t="shared" si="38"/>
        <v>-0.17079346373414286</v>
      </c>
      <c r="U121" s="11">
        <f>'OddsRatio_working_3-way'!S121-'OddsRatio_working_3-way'!R121^2/3</f>
        <v>-0.96669100473524872</v>
      </c>
      <c r="V121" s="11">
        <f>'OddsRatio_working_3-way'!S121*'OddsRatio_working_3-way'!R121/3-2*'OddsRatio_working_3-way'!R121^3/27-'OddsRatio_working_3-way'!T121</f>
        <v>0.17079346373414286</v>
      </c>
      <c r="W121" s="11">
        <f>'OddsRatio_working_3-way'!V121^2+4*'OddsRatio_working_3-way'!U121^3/27</f>
        <v>-0.104661374335772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0.18291513168002119</v>
      </c>
      <c r="Y121" s="11">
        <f>IF('OddsRatio_working_3-way'!W121&gt;=0,IF('OddsRatio_working_3-way'!V121+SQRT('OddsRatio_working_3-way'!W121)&gt;0,0,PI()),ACOS('OddsRatio_working_3-way'!V121/(2*'OddsRatio_working_3-way'!X121)))</f>
        <v>1.085053577945579</v>
      </c>
      <c r="Z121" s="11">
        <f>'OddsRatio_working_3-way'!X121^(1/3)*COS('OddsRatio_working_3-way'!Y121/3)</f>
        <v>0.53092736707417831</v>
      </c>
      <c r="AA121" s="11">
        <f>'OddsRatio_working_3-way'!X121^(1/3)*COS(('OddsRatio_working_3-way'!Y121+2*PI())/3)</f>
        <v>-0.43941726743972881</v>
      </c>
      <c r="AB121" s="11">
        <f>'OddsRatio_working_3-way'!X121^(1/3)*COS(('OddsRatio_working_3-way'!Y121+4*PI())/3)</f>
        <v>-9.1510099634449435E-2</v>
      </c>
      <c r="AC121" s="11">
        <f>'OddsRatio_working_3-way'!X121^(1/3)*SIN('OddsRatio_working_3-way'!Y121/3)</f>
        <v>0.20086429698537836</v>
      </c>
      <c r="AD121" s="11">
        <f>'OddsRatio_working_3-way'!X121^(1/3)*SIN(('OddsRatio_working_3-way'!Y121+2*PI())/3)</f>
        <v>0.35936443895793502</v>
      </c>
      <c r="AE121" s="11">
        <f>'OddsRatio_working_3-way'!X121^(1/3)*SIN(('OddsRatio_working_3-way'!Y121+4*PI())/3)</f>
        <v>-0.56022873594331335</v>
      </c>
      <c r="AF121" s="11">
        <f>-'OddsRatio_working_3-way'!U121/(3*'OddsRatio_working_3-way'!X121^(1/3))*COS(('OddsRatio_working_3-way'!Y121)/3)</f>
        <v>0.53092736707417831</v>
      </c>
      <c r="AG121" s="11">
        <f>-'OddsRatio_working_3-way'!U121/(3*'OddsRatio_working_3-way'!X121^(1/3))*COS(('OddsRatio_working_3-way'!Y121+2*PI())/3)</f>
        <v>-0.43941726743972881</v>
      </c>
      <c r="AH121" s="11">
        <f>-'OddsRatio_working_3-way'!U121/(3*'OddsRatio_working_3-way'!X121^(1/3))*COS(('OddsRatio_working_3-way'!Y121+4*PI())/3)</f>
        <v>-9.1510099634449435E-2</v>
      </c>
      <c r="AI121" s="11">
        <f>'OddsRatio_working_3-way'!U121/(3*'OddsRatio_working_3-way'!X121^(1/3))*SIN(('OddsRatio_working_3-way'!Y121)/3)</f>
        <v>-0.20086429698537836</v>
      </c>
      <c r="AJ121" s="11">
        <f>'OddsRatio_working_3-way'!U121/(3*'OddsRatio_working_3-way'!X121^(1/3))*SIN(('OddsRatio_working_3-way'!Y121+2*PI())/3)</f>
        <v>-0.35936443895793502</v>
      </c>
      <c r="AK121" s="11">
        <f>'OddsRatio_working_3-way'!U121/(3*'OddsRatio_working_3-way'!X121^(1/3))*SIN(('OddsRatio_working_3-way'!Y121+4*PI())/3)</f>
        <v>0.56022873594331335</v>
      </c>
      <c r="AL121" s="11">
        <f>'OddsRatio_working_3-way'!Z121+'OddsRatio_working_3-way'!AF121</f>
        <v>1.0618547341483566</v>
      </c>
      <c r="AM121" s="11">
        <f>'OddsRatio_working_3-way'!AA121+'OddsRatio_working_3-way'!AG121</f>
        <v>-0.87883453487945762</v>
      </c>
      <c r="AN121" s="11">
        <f>'OddsRatio_working_3-way'!AB121+'OddsRatio_working_3-way'!AH121</f>
        <v>-0.18302019926889887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1.0618547341483566</v>
      </c>
      <c r="AS121" s="11">
        <f>IF(('OddsRatio_working_3-way'!X121=0),IF(Q121&gt;0,-Q121^(1/3),(-Q121)^(1/3)),'OddsRatio_working_3-way'!AM121-'OddsRatio_working_3-way'!R121/3)</f>
        <v>-0.87883453487945762</v>
      </c>
      <c r="AT121" s="11">
        <f>IF(('OddsRatio_working_3-way'!X121=0),IF(Q121&gt;0,-Q121^(1/3),(-Q121)^(1/3)),'OddsRatio_working_3-way'!AN121-'OddsRatio_working_3-way'!R121/3)</f>
        <v>-0.18302019926889887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9">
        <f t="shared" si="26"/>
        <v>0.49356641082194952</v>
      </c>
      <c r="E122" s="9">
        <f t="shared" si="27"/>
        <v>0.27965279298183332</v>
      </c>
      <c r="F122" s="9">
        <f t="shared" si="28"/>
        <v>0.22678079619621719</v>
      </c>
      <c r="G122" s="9">
        <f t="shared" si="29"/>
        <v>1.068822709893523</v>
      </c>
      <c r="H122" s="9">
        <f t="shared" si="30"/>
        <v>2.026069801497782</v>
      </c>
      <c r="I122" s="9">
        <f t="shared" si="31"/>
        <v>3.575862730843391</v>
      </c>
      <c r="J122" s="9">
        <f t="shared" si="32"/>
        <v>4.4095444445603391</v>
      </c>
      <c r="K122" s="11">
        <f t="shared" si="33"/>
        <v>0.51020408163265307</v>
      </c>
      <c r="L122" s="11">
        <f t="shared" si="34"/>
        <v>0.29325513196480935</v>
      </c>
      <c r="M122" s="11">
        <f t="shared" si="35"/>
        <v>0.2386634844868735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-0.26354482049960648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0.23424987405498388</v>
      </c>
      <c r="Q122" s="11">
        <f>2*'OddsRatio_working_3-way'!K122*'OddsRatio_working_3-way'!L122*'OddsRatio_working_3-way'!M122</f>
        <v>7.141764452895849E-2</v>
      </c>
      <c r="R122" s="11">
        <f t="shared" si="36"/>
        <v>0</v>
      </c>
      <c r="S122" s="11">
        <f t="shared" si="37"/>
        <v>-0.88884264016614833</v>
      </c>
      <c r="T122" s="11">
        <f t="shared" si="38"/>
        <v>-0.27098860980675249</v>
      </c>
      <c r="U122" s="11">
        <f>'OddsRatio_working_3-way'!S122-'OddsRatio_working_3-way'!R122^2/3</f>
        <v>-0.88884264016614833</v>
      </c>
      <c r="V122" s="11">
        <f>'OddsRatio_working_3-way'!S122*'OddsRatio_working_3-way'!R122/3-2*'OddsRatio_working_3-way'!R122^3/27-'OddsRatio_working_3-way'!T122</f>
        <v>0.27098860980675249</v>
      </c>
      <c r="W122" s="11">
        <f>'OddsRatio_working_3-way'!V122^2+4*'OddsRatio_working_3-way'!U122^3/27</f>
        <v>-3.0598112716917994E-2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0.16127068810071651</v>
      </c>
      <c r="Y122" s="11">
        <f>IF('OddsRatio_working_3-way'!W122&gt;=0,IF('OddsRatio_working_3-way'!V122+SQRT('OddsRatio_working_3-way'!W122)&gt;0,0,PI()),ACOS('OddsRatio_working_3-way'!V122/(2*'OddsRatio_working_3-way'!X122)))</f>
        <v>0.57320530663906</v>
      </c>
      <c r="Z122" s="11">
        <f>'OddsRatio_working_3-way'!X122^(1/3)*COS('OddsRatio_working_3-way'!Y122/3)</f>
        <v>0.53441135494676151</v>
      </c>
      <c r="AA122" s="11">
        <f>'OddsRatio_working_3-way'!X122^(1/3)*COS(('OddsRatio_working_3-way'!Y122+2*PI())/3)</f>
        <v>-0.35672683597522264</v>
      </c>
      <c r="AB122" s="11">
        <f>'OddsRatio_working_3-way'!X122^(1/3)*COS(('OddsRatio_working_3-way'!Y122+4*PI())/3)</f>
        <v>-0.17768451897153853</v>
      </c>
      <c r="AC122" s="11">
        <f>'OddsRatio_working_3-way'!X122^(1/3)*SIN('OddsRatio_working_3-way'!Y122/3)</f>
        <v>0.10337012991841135</v>
      </c>
      <c r="AD122" s="11">
        <f>'OddsRatio_working_3-way'!X122^(1/3)*SIN(('OddsRatio_working_3-way'!Y122+2*PI())/3)</f>
        <v>0.41112874449555259</v>
      </c>
      <c r="AE122" s="11">
        <f>'OddsRatio_working_3-way'!X122^(1/3)*SIN(('OddsRatio_working_3-way'!Y122+4*PI())/3)</f>
        <v>-0.5144988744139638</v>
      </c>
      <c r="AF122" s="11">
        <f>-'OddsRatio_working_3-way'!U122/(3*'OddsRatio_working_3-way'!X122^(1/3))*COS(('OddsRatio_working_3-way'!Y122)/3)</f>
        <v>0.53441135494676151</v>
      </c>
      <c r="AG122" s="11">
        <f>-'OddsRatio_working_3-way'!U122/(3*'OddsRatio_working_3-way'!X122^(1/3))*COS(('OddsRatio_working_3-way'!Y122+2*PI())/3)</f>
        <v>-0.35672683597522264</v>
      </c>
      <c r="AH122" s="11">
        <f>-'OddsRatio_working_3-way'!U122/(3*'OddsRatio_working_3-way'!X122^(1/3))*COS(('OddsRatio_working_3-way'!Y122+4*PI())/3)</f>
        <v>-0.17768451897153853</v>
      </c>
      <c r="AI122" s="11">
        <f>'OddsRatio_working_3-way'!U122/(3*'OddsRatio_working_3-way'!X122^(1/3))*SIN(('OddsRatio_working_3-way'!Y122)/3)</f>
        <v>-0.10337012991841135</v>
      </c>
      <c r="AJ122" s="11">
        <f>'OddsRatio_working_3-way'!U122/(3*'OddsRatio_working_3-way'!X122^(1/3))*SIN(('OddsRatio_working_3-way'!Y122+2*PI())/3)</f>
        <v>-0.41112874449555259</v>
      </c>
      <c r="AK122" s="11">
        <f>'OddsRatio_working_3-way'!U122/(3*'OddsRatio_working_3-way'!X122^(1/3))*SIN(('OddsRatio_working_3-way'!Y122+4*PI())/3)</f>
        <v>0.5144988744139638</v>
      </c>
      <c r="AL122" s="11">
        <f>'OddsRatio_working_3-way'!Z122+'OddsRatio_working_3-way'!AF122</f>
        <v>1.068822709893523</v>
      </c>
      <c r="AM122" s="11">
        <f>'OddsRatio_working_3-way'!AA122+'OddsRatio_working_3-way'!AG122</f>
        <v>-0.71345367195044529</v>
      </c>
      <c r="AN122" s="11">
        <f>'OddsRatio_working_3-way'!AB122+'OddsRatio_working_3-way'!AH122</f>
        <v>-0.35536903794307706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1.068822709893523</v>
      </c>
      <c r="AS122" s="11">
        <f>IF(('OddsRatio_working_3-way'!X122=0),IF(Q122&gt;0,-Q122^(1/3),(-Q122)^(1/3)),'OddsRatio_working_3-way'!AM122-'OddsRatio_working_3-way'!R122/3)</f>
        <v>-0.71345367195044529</v>
      </c>
      <c r="AT122" s="11">
        <f>IF(('OddsRatio_working_3-way'!X122=0),IF(Q122&gt;0,-Q122^(1/3),(-Q122)^(1/3)),'OddsRatio_working_3-way'!AN122-'OddsRatio_working_3-way'!R122/3)</f>
        <v>-0.35536903794307706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9">
        <f t="shared" si="26"/>
        <v>0.66648581083466496</v>
      </c>
      <c r="E123" s="9">
        <f t="shared" si="27"/>
        <v>0.19986983323793678</v>
      </c>
      <c r="F123" s="9">
        <f t="shared" si="28"/>
        <v>0.13364435592739835</v>
      </c>
      <c r="G123" s="9">
        <f t="shared" si="29"/>
        <v>1.1372887182824254</v>
      </c>
      <c r="H123" s="9">
        <f t="shared" si="30"/>
        <v>1.5004070360442674</v>
      </c>
      <c r="I123" s="9">
        <f t="shared" si="31"/>
        <v>5.0032562883541374</v>
      </c>
      <c r="J123" s="9">
        <f t="shared" si="32"/>
        <v>7.4825456942098265</v>
      </c>
      <c r="K123" s="11">
        <f t="shared" si="33"/>
        <v>0.69444444444444442</v>
      </c>
      <c r="L123" s="11">
        <f t="shared" si="34"/>
        <v>0.22123893805309736</v>
      </c>
      <c r="M123" s="11">
        <f t="shared" si="35"/>
        <v>0.14925373134328357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-0.20243913177475481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0.22151411086162109</v>
      </c>
      <c r="Q123" s="11">
        <f>2*'OddsRatio_working_3-way'!K123*'OddsRatio_working_3-way'!L123*'OddsRatio_working_3-way'!M123</f>
        <v>4.5862134753958811E-2</v>
      </c>
      <c r="R123" s="11">
        <f t="shared" si="36"/>
        <v>0</v>
      </c>
      <c r="S123" s="11">
        <f t="shared" si="37"/>
        <v>-1.0942257503262274</v>
      </c>
      <c r="T123" s="11">
        <f t="shared" si="38"/>
        <v>-0.226547774394664</v>
      </c>
      <c r="U123" s="11">
        <f>'OddsRatio_working_3-way'!S123-'OddsRatio_working_3-way'!R123^2/3</f>
        <v>-1.0942257503262274</v>
      </c>
      <c r="V123" s="11">
        <f>'OddsRatio_working_3-way'!S123*'OddsRatio_working_3-way'!R123/3-2*'OddsRatio_working_3-way'!R123^3/27-'OddsRatio_working_3-way'!T123</f>
        <v>0.226547774394664</v>
      </c>
      <c r="W123" s="11">
        <f>'OddsRatio_working_3-way'!V123^2+4*'OddsRatio_working_3-way'!U123^3/27</f>
        <v>-0.14277229993535501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0.22028174800612205</v>
      </c>
      <c r="Y123" s="11">
        <f>IF('OddsRatio_working_3-way'!W123&gt;=0,IF('OddsRatio_working_3-way'!V123+SQRT('OddsRatio_working_3-way'!W123)&gt;0,0,PI()),ACOS('OddsRatio_working_3-way'!V123/(2*'OddsRatio_working_3-way'!X123)))</f>
        <v>1.0306951673331812</v>
      </c>
      <c r="Z123" s="11">
        <f>'OddsRatio_working_3-way'!X123^(1/3)*COS('OddsRatio_working_3-way'!Y123/3)</f>
        <v>0.5686443591412127</v>
      </c>
      <c r="AA123" s="11">
        <f>'OddsRatio_working_3-way'!X123^(1/3)*COS(('OddsRatio_working_3-way'!Y123+2*PI())/3)</f>
        <v>-0.46050144110333185</v>
      </c>
      <c r="AB123" s="11">
        <f>'OddsRatio_working_3-way'!X123^(1/3)*COS(('OddsRatio_working_3-way'!Y123+4*PI())/3)</f>
        <v>-0.10814291803788093</v>
      </c>
      <c r="AC123" s="11">
        <f>'OddsRatio_working_3-way'!X123^(1/3)*SIN('OddsRatio_working_3-way'!Y123/3)</f>
        <v>0.20343428814309716</v>
      </c>
      <c r="AD123" s="11">
        <f>'OddsRatio_working_3-way'!X123^(1/3)*SIN(('OddsRatio_working_3-way'!Y123+2*PI())/3)</f>
        <v>0.39074331666346346</v>
      </c>
      <c r="AE123" s="11">
        <f>'OddsRatio_working_3-way'!X123^(1/3)*SIN(('OddsRatio_working_3-way'!Y123+4*PI())/3)</f>
        <v>-0.59417760480656057</v>
      </c>
      <c r="AF123" s="11">
        <f>-'OddsRatio_working_3-way'!U123/(3*'OddsRatio_working_3-way'!X123^(1/3))*COS(('OddsRatio_working_3-way'!Y123)/3)</f>
        <v>0.56864435914121281</v>
      </c>
      <c r="AG123" s="11">
        <f>-'OddsRatio_working_3-way'!U123/(3*'OddsRatio_working_3-way'!X123^(1/3))*COS(('OddsRatio_working_3-way'!Y123+2*PI())/3)</f>
        <v>-0.46050144110333197</v>
      </c>
      <c r="AH123" s="11">
        <f>-'OddsRatio_working_3-way'!U123/(3*'OddsRatio_working_3-way'!X123^(1/3))*COS(('OddsRatio_working_3-way'!Y123+4*PI())/3)</f>
        <v>-0.10814291803788094</v>
      </c>
      <c r="AI123" s="11">
        <f>'OddsRatio_working_3-way'!U123/(3*'OddsRatio_working_3-way'!X123^(1/3))*SIN(('OddsRatio_working_3-way'!Y123)/3)</f>
        <v>-0.20343428814309719</v>
      </c>
      <c r="AJ123" s="11">
        <f>'OddsRatio_working_3-way'!U123/(3*'OddsRatio_working_3-way'!X123^(1/3))*SIN(('OddsRatio_working_3-way'!Y123+2*PI())/3)</f>
        <v>-0.39074331666346351</v>
      </c>
      <c r="AK123" s="11">
        <f>'OddsRatio_working_3-way'!U123/(3*'OddsRatio_working_3-way'!X123^(1/3))*SIN(('OddsRatio_working_3-way'!Y123+4*PI())/3)</f>
        <v>0.59417760480656068</v>
      </c>
      <c r="AL123" s="11">
        <f>'OddsRatio_working_3-way'!Z123+'OddsRatio_working_3-way'!AF123</f>
        <v>1.1372887182824254</v>
      </c>
      <c r="AM123" s="11">
        <f>'OddsRatio_working_3-way'!AA123+'OddsRatio_working_3-way'!AG123</f>
        <v>-0.92100288220666382</v>
      </c>
      <c r="AN123" s="11">
        <f>'OddsRatio_working_3-way'!AB123+'OddsRatio_working_3-way'!AH123</f>
        <v>-0.21628583607576185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1.1372887182824254</v>
      </c>
      <c r="AS123" s="11">
        <f>IF(('OddsRatio_working_3-way'!X123=0),IF(Q123&gt;0,-Q123^(1/3),(-Q123)^(1/3)),'OddsRatio_working_3-way'!AM123-'OddsRatio_working_3-way'!R123/3)</f>
        <v>-0.92100288220666382</v>
      </c>
      <c r="AT123" s="11">
        <f>IF(('OddsRatio_working_3-way'!X123=0),IF(Q123&gt;0,-Q123^(1/3),(-Q123)^(1/3)),'OddsRatio_working_3-way'!AN123-'OddsRatio_working_3-way'!R123/3)</f>
        <v>-0.21628583607576185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9">
        <f t="shared" si="26"/>
        <v>0.43019368623176901</v>
      </c>
      <c r="E124" s="9">
        <f t="shared" si="27"/>
        <v>0.31485940735149448</v>
      </c>
      <c r="F124" s="9">
        <f t="shared" si="28"/>
        <v>0.25494690641673651</v>
      </c>
      <c r="G124" s="9">
        <f t="shared" si="29"/>
        <v>1.0512177366214297</v>
      </c>
      <c r="H124" s="9">
        <f t="shared" si="30"/>
        <v>2.3245343481430014</v>
      </c>
      <c r="I124" s="9">
        <f t="shared" si="31"/>
        <v>3.1760207148063588</v>
      </c>
      <c r="J124" s="9">
        <f t="shared" si="32"/>
        <v>3.9223853078075748</v>
      </c>
      <c r="K124" s="11">
        <f t="shared" si="33"/>
        <v>0.44247787610619471</v>
      </c>
      <c r="L124" s="11">
        <f t="shared" si="34"/>
        <v>0.32573289902280134</v>
      </c>
      <c r="M124" s="11">
        <f t="shared" si="35"/>
        <v>0.26455026455026459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-0.27646940128563602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0.23297139263816502</v>
      </c>
      <c r="Q124" s="11">
        <f>2*'OddsRatio_working_3-way'!K124*'OddsRatio_working_3-way'!L124*'OddsRatio_working_3-way'!M124</f>
        <v>7.625904832673161E-2</v>
      </c>
      <c r="R124" s="11">
        <f t="shared" si="36"/>
        <v>0</v>
      </c>
      <c r="S124" s="11">
        <f t="shared" si="37"/>
        <v>-0.84266610176317214</v>
      </c>
      <c r="T124" s="11">
        <f t="shared" si="38"/>
        <v>-0.27583178453786328</v>
      </c>
      <c r="U124" s="11">
        <f>'OddsRatio_working_3-way'!S124-'OddsRatio_working_3-way'!R124^2/3</f>
        <v>-0.84266610176317214</v>
      </c>
      <c r="V124" s="11">
        <f>'OddsRatio_working_3-way'!S124*'OddsRatio_working_3-way'!R124/3-2*'OddsRatio_working_3-way'!R124^3/27-'OddsRatio_working_3-way'!T124</f>
        <v>0.27583178453786328</v>
      </c>
      <c r="W124" s="11">
        <f>'OddsRatio_working_3-way'!V124^2+4*'OddsRatio_working_3-way'!U124^3/27</f>
        <v>-1.2563572649279722E-2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0.14886801705757852</v>
      </c>
      <c r="Y124" s="11">
        <f>IF('OddsRatio_working_3-way'!W124&gt;=0,IF('OddsRatio_working_3-way'!V124+SQRT('OddsRatio_working_3-way'!W124)&gt;0,0,PI()),ACOS('OddsRatio_working_3-way'!V124/(2*'OddsRatio_working_3-way'!X124)))</f>
        <v>0.38597814076442227</v>
      </c>
      <c r="Z124" s="11">
        <f>'OddsRatio_working_3-way'!X124^(1/3)*COS('OddsRatio_working_3-way'!Y124/3)</f>
        <v>0.52560886831071485</v>
      </c>
      <c r="AA124" s="11">
        <f>'OddsRatio_working_3-way'!X124^(1/3)*COS(('OddsRatio_working_3-way'!Y124+2*PI())/3)</f>
        <v>-0.32169427713052795</v>
      </c>
      <c r="AB124" s="11">
        <f>'OddsRatio_working_3-way'!X124^(1/3)*COS(('OddsRatio_working_3-way'!Y124+4*PI())/3)</f>
        <v>-0.20391459118018687</v>
      </c>
      <c r="AC124" s="11">
        <f>'OddsRatio_working_3-way'!X124^(1/3)*SIN('OddsRatio_working_3-way'!Y124/3)</f>
        <v>6.8000133388499001E-2</v>
      </c>
      <c r="AD124" s="11">
        <f>'OddsRatio_working_3-way'!X124^(1/3)*SIN(('OddsRatio_working_3-way'!Y124+2*PI())/3)</f>
        <v>0.42119056571721919</v>
      </c>
      <c r="AE124" s="11">
        <f>'OddsRatio_working_3-way'!X124^(1/3)*SIN(('OddsRatio_working_3-way'!Y124+4*PI())/3)</f>
        <v>-0.48919069910571816</v>
      </c>
      <c r="AF124" s="11">
        <f>-'OddsRatio_working_3-way'!U124/(3*'OddsRatio_working_3-way'!X124^(1/3))*COS(('OddsRatio_working_3-way'!Y124)/3)</f>
        <v>0.52560886831071485</v>
      </c>
      <c r="AG124" s="11">
        <f>-'OddsRatio_working_3-way'!U124/(3*'OddsRatio_working_3-way'!X124^(1/3))*COS(('OddsRatio_working_3-way'!Y124+2*PI())/3)</f>
        <v>-0.32169427713052795</v>
      </c>
      <c r="AH124" s="11">
        <f>-'OddsRatio_working_3-way'!U124/(3*'OddsRatio_working_3-way'!X124^(1/3))*COS(('OddsRatio_working_3-way'!Y124+4*PI())/3)</f>
        <v>-0.20391459118018687</v>
      </c>
      <c r="AI124" s="11">
        <f>'OddsRatio_working_3-way'!U124/(3*'OddsRatio_working_3-way'!X124^(1/3))*SIN(('OddsRatio_working_3-way'!Y124)/3)</f>
        <v>-6.8000133388499001E-2</v>
      </c>
      <c r="AJ124" s="11">
        <f>'OddsRatio_working_3-way'!U124/(3*'OddsRatio_working_3-way'!X124^(1/3))*SIN(('OddsRatio_working_3-way'!Y124+2*PI())/3)</f>
        <v>-0.42119056571721919</v>
      </c>
      <c r="AK124" s="11">
        <f>'OddsRatio_working_3-way'!U124/(3*'OddsRatio_working_3-way'!X124^(1/3))*SIN(('OddsRatio_working_3-way'!Y124+4*PI())/3)</f>
        <v>0.48919069910571816</v>
      </c>
      <c r="AL124" s="11">
        <f>'OddsRatio_working_3-way'!Z124+'OddsRatio_working_3-way'!AF124</f>
        <v>1.0512177366214297</v>
      </c>
      <c r="AM124" s="11">
        <f>'OddsRatio_working_3-way'!AA124+'OddsRatio_working_3-way'!AG124</f>
        <v>-0.6433885542610559</v>
      </c>
      <c r="AN124" s="11">
        <f>'OddsRatio_working_3-way'!AB124+'OddsRatio_working_3-way'!AH124</f>
        <v>-0.40782918236037374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1.0512177366214297</v>
      </c>
      <c r="AS124" s="11">
        <f>IF(('OddsRatio_working_3-way'!X124=0),IF(Q124&gt;0,-Q124^(1/3),(-Q124)^(1/3)),'OddsRatio_working_3-way'!AM124-'OddsRatio_working_3-way'!R124/3)</f>
        <v>-0.6433885542610559</v>
      </c>
      <c r="AT124" s="11">
        <f>IF(('OddsRatio_working_3-way'!X124=0),IF(Q124&gt;0,-Q124^(1/3),(-Q124)^(1/3)),'OddsRatio_working_3-way'!AN124-'OddsRatio_working_3-way'!R124/3)</f>
        <v>-0.40782918236037374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9">
        <f t="shared" si="26"/>
        <v>0.33703813610551919</v>
      </c>
      <c r="E125" s="9">
        <f t="shared" si="27"/>
        <v>0.32233928685950686</v>
      </c>
      <c r="F125" s="9">
        <f t="shared" si="28"/>
        <v>0.34062257703497406</v>
      </c>
      <c r="G125" s="9">
        <f t="shared" si="29"/>
        <v>1.0407530643660552</v>
      </c>
      <c r="H125" s="9">
        <f t="shared" si="30"/>
        <v>2.9670232916518446</v>
      </c>
      <c r="I125" s="9">
        <f t="shared" si="31"/>
        <v>3.1023211900194307</v>
      </c>
      <c r="J125" s="9">
        <f t="shared" si="32"/>
        <v>2.9358006997208617</v>
      </c>
      <c r="K125" s="11">
        <f t="shared" si="33"/>
        <v>0.34602076124567471</v>
      </c>
      <c r="L125" s="11">
        <f t="shared" si="34"/>
        <v>0.33112582781456956</v>
      </c>
      <c r="M125" s="11">
        <f t="shared" si="35"/>
        <v>0.34965034965034969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-0.2844823317565589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0.23115590612554338</v>
      </c>
      <c r="Q125" s="11">
        <f>2*'OddsRatio_working_3-way'!K125*'OddsRatio_working_3-way'!L125*'OddsRatio_working_3-way'!M125</f>
        <v>8.0123364341609493E-2</v>
      </c>
      <c r="R125" s="11">
        <f t="shared" si="36"/>
        <v>0</v>
      </c>
      <c r="S125" s="11">
        <f t="shared" si="37"/>
        <v>-0.81254925287715674</v>
      </c>
      <c r="T125" s="11">
        <f t="shared" si="38"/>
        <v>-0.28164618817232473</v>
      </c>
      <c r="U125" s="11">
        <f>'OddsRatio_working_3-way'!S125-'OddsRatio_working_3-way'!R125^2/3</f>
        <v>-0.81254925287715674</v>
      </c>
      <c r="V125" s="11">
        <f>'OddsRatio_working_3-way'!S125*'OddsRatio_working_3-way'!R125/3-2*'OddsRatio_working_3-way'!R125^3/27-'OddsRatio_working_3-way'!T125</f>
        <v>0.28164618817232473</v>
      </c>
      <c r="W125" s="11">
        <f>'OddsRatio_working_3-way'!V125^2+4*'OddsRatio_working_3-way'!U125^3/27</f>
        <v>-1.5312880980321297E-4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0.1409589515797097</v>
      </c>
      <c r="Y125" s="11">
        <f>IF('OddsRatio_working_3-way'!W125&gt;=0,IF('OddsRatio_working_3-way'!V125+SQRT('OddsRatio_working_3-way'!W125)&gt;0,0,PI()),ACOS('OddsRatio_working_3-way'!V125/(2*'OddsRatio_working_3-way'!X125)))</f>
        <v>4.3908171712647492E-2</v>
      </c>
      <c r="Z125" s="11">
        <f>'OddsRatio_working_3-way'!X125^(1/3)*COS('OddsRatio_working_3-way'!Y125/3)</f>
        <v>0.52037653218302771</v>
      </c>
      <c r="AA125" s="11">
        <f>'OddsRatio_working_3-way'!X125^(1/3)*COS(('OddsRatio_working_3-way'!Y125+2*PI())/3)</f>
        <v>-0.26678461236532325</v>
      </c>
      <c r="AB125" s="11">
        <f>'OddsRatio_working_3-way'!X125^(1/3)*COS(('OddsRatio_working_3-way'!Y125+4*PI())/3)</f>
        <v>-0.25359191981770457</v>
      </c>
      <c r="AC125" s="11">
        <f>'OddsRatio_working_3-way'!X125^(1/3)*SIN('OddsRatio_working_3-way'!Y125/3)</f>
        <v>7.6168045937037628E-3</v>
      </c>
      <c r="AD125" s="11">
        <f>'OddsRatio_working_3-way'!X125^(1/3)*SIN(('OddsRatio_working_3-way'!Y125+2*PI())/3)</f>
        <v>0.44685089410690065</v>
      </c>
      <c r="AE125" s="11">
        <f>'OddsRatio_working_3-way'!X125^(1/3)*SIN(('OddsRatio_working_3-way'!Y125+4*PI())/3)</f>
        <v>-0.45446769870060427</v>
      </c>
      <c r="AF125" s="11">
        <f>-'OddsRatio_working_3-way'!U125/(3*'OddsRatio_working_3-way'!X125^(1/3))*COS(('OddsRatio_working_3-way'!Y125)/3)</f>
        <v>0.52037653218302748</v>
      </c>
      <c r="AG125" s="11">
        <f>-'OddsRatio_working_3-way'!U125/(3*'OddsRatio_working_3-way'!X125^(1/3))*COS(('OddsRatio_working_3-way'!Y125+2*PI())/3)</f>
        <v>-0.26678461236532314</v>
      </c>
      <c r="AH125" s="11">
        <f>-'OddsRatio_working_3-way'!U125/(3*'OddsRatio_working_3-way'!X125^(1/3))*COS(('OddsRatio_working_3-way'!Y125+4*PI())/3)</f>
        <v>-0.25359191981770446</v>
      </c>
      <c r="AI125" s="11">
        <f>'OddsRatio_working_3-way'!U125/(3*'OddsRatio_working_3-way'!X125^(1/3))*SIN(('OddsRatio_working_3-way'!Y125)/3)</f>
        <v>-7.6168045937037602E-3</v>
      </c>
      <c r="AJ125" s="11">
        <f>'OddsRatio_working_3-way'!U125/(3*'OddsRatio_working_3-way'!X125^(1/3))*SIN(('OddsRatio_working_3-way'!Y125+2*PI())/3)</f>
        <v>-0.44685089410690043</v>
      </c>
      <c r="AK125" s="11">
        <f>'OddsRatio_working_3-way'!U125/(3*'OddsRatio_working_3-way'!X125^(1/3))*SIN(('OddsRatio_working_3-way'!Y125+4*PI())/3)</f>
        <v>0.45446769870060411</v>
      </c>
      <c r="AL125" s="11">
        <f>'OddsRatio_working_3-way'!Z125+'OddsRatio_working_3-way'!AF125</f>
        <v>1.0407530643660552</v>
      </c>
      <c r="AM125" s="11">
        <f>'OddsRatio_working_3-way'!AA125+'OddsRatio_working_3-way'!AG125</f>
        <v>-0.53356922473064639</v>
      </c>
      <c r="AN125" s="11">
        <f>'OddsRatio_working_3-way'!AB125+'OddsRatio_working_3-way'!AH125</f>
        <v>-0.50718383963540903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1.0407530643660552</v>
      </c>
      <c r="AS125" s="11">
        <f>IF(('OddsRatio_working_3-way'!X125=0),IF(Q125&gt;0,-Q125^(1/3),(-Q125)^(1/3)),'OddsRatio_working_3-way'!AM125-'OddsRatio_working_3-way'!R125/3)</f>
        <v>-0.53356922473064639</v>
      </c>
      <c r="AT125" s="11">
        <f>IF(('OddsRatio_working_3-way'!X125=0),IF(Q125&gt;0,-Q125^(1/3),(-Q125)^(1/3)),'OddsRatio_working_3-way'!AN125-'OddsRatio_working_3-way'!R125/3)</f>
        <v>-0.50718383963540903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4">
        <f t="shared" si="5"/>
        <v>2.7578708759786075E-2</v>
      </c>
      <c r="E96" s="4">
        <f t="shared" si="6"/>
        <v>2.7897570261925786</v>
      </c>
      <c r="F96" s="4">
        <f t="shared" si="7"/>
        <v>3.5843381397517464</v>
      </c>
      <c r="G96" s="4">
        <f t="shared" si="8"/>
        <v>2.7582074609027649</v>
      </c>
      <c r="I96" s="4">
        <f t="shared" si="9"/>
        <v>1.0275787087597861</v>
      </c>
    </row>
    <row r="97" spans="1: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4">
        <f t="shared" si="5"/>
        <v>2.7412897344524012E-2</v>
      </c>
      <c r="E97" s="4">
        <f t="shared" si="6"/>
        <v>3.4132352223278328</v>
      </c>
      <c r="F97" s="4">
        <f t="shared" si="7"/>
        <v>3.5303251424231221</v>
      </c>
      <c r="G97" s="4">
        <f t="shared" si="8"/>
        <v>2.3598107217829316</v>
      </c>
      <c r="I97" s="4">
        <f t="shared" si="9"/>
        <v>1.027412897344524</v>
      </c>
    </row>
    <row r="98" spans="1: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4">
        <f t="shared" si="5"/>
        <v>4.3815148532343917E-2</v>
      </c>
      <c r="E98" s="4">
        <f t="shared" si="6"/>
        <v>3.1374686551405566</v>
      </c>
      <c r="F98" s="4">
        <f t="shared" si="7"/>
        <v>2.9411342604048096</v>
      </c>
      <c r="G98" s="4">
        <f t="shared" si="8"/>
        <v>2.9302583571639875</v>
      </c>
      <c r="I98" s="4">
        <f t="shared" si="9"/>
        <v>1.0438151485323439</v>
      </c>
    </row>
    <row r="99" spans="1: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4">
        <f t="shared" si="5"/>
        <v>4.4323961496618658E-2</v>
      </c>
      <c r="E99" s="4">
        <f t="shared" si="6"/>
        <v>3.7465042257057348</v>
      </c>
      <c r="F99" s="4">
        <f t="shared" si="7"/>
        <v>3.0516544429912735</v>
      </c>
      <c r="G99" s="4">
        <f t="shared" si="8"/>
        <v>2.4667396335480567</v>
      </c>
      <c r="I99" s="4">
        <f t="shared" si="9"/>
        <v>1.0443239614966187</v>
      </c>
    </row>
    <row r="100" spans="1: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4">
        <f t="shared" si="5"/>
        <v>2.7351366456866089E-2</v>
      </c>
      <c r="E100" s="4">
        <f t="shared" si="6"/>
        <v>2.8733507308794275</v>
      </c>
      <c r="F100" s="4">
        <f t="shared" si="7"/>
        <v>3.4236293066895711</v>
      </c>
      <c r="G100" s="4">
        <f t="shared" si="8"/>
        <v>2.7786533014497614</v>
      </c>
      <c r="I100" s="4">
        <f t="shared" si="9"/>
        <v>1.0273513664568661</v>
      </c>
    </row>
    <row r="101" spans="1: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4">
        <f t="shared" si="5"/>
        <v>3.8788265799760024E-2</v>
      </c>
      <c r="E101" s="4">
        <f t="shared" si="6"/>
        <v>3.3272311703919906</v>
      </c>
      <c r="F101" s="4">
        <f t="shared" si="7"/>
        <v>3.3816623223653357</v>
      </c>
      <c r="G101" s="4">
        <f t="shared" si="8"/>
        <v>2.4768584346492415</v>
      </c>
      <c r="I101" s="4">
        <f t="shared" si="9"/>
        <v>1.03878826579976</v>
      </c>
    </row>
    <row r="102" spans="1: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4">
        <f t="shared" si="5"/>
        <v>3.863342575629658E-2</v>
      </c>
      <c r="E102" s="4">
        <f t="shared" si="6"/>
        <v>3.7200674224801866</v>
      </c>
      <c r="F102" s="4">
        <f t="shared" si="7"/>
        <v>3.3157861903866603</v>
      </c>
      <c r="G102" s="4">
        <f t="shared" si="8"/>
        <v>2.3277463752997898</v>
      </c>
      <c r="I102" s="4">
        <f t="shared" si="9"/>
        <v>1.0386334257562966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4">
        <f t="shared" si="5"/>
        <v>3.9746908666728809E-2</v>
      </c>
      <c r="E103" s="4">
        <f t="shared" si="6"/>
        <v>2.1283713657762275</v>
      </c>
      <c r="F103" s="4">
        <f t="shared" si="7"/>
        <v>3.6042698432983595</v>
      </c>
      <c r="G103" s="4">
        <f t="shared" si="8"/>
        <v>3.9571288263476263</v>
      </c>
      <c r="I103" s="4">
        <f t="shared" si="9"/>
        <v>1.0397469086667288</v>
      </c>
    </row>
    <row r="104" spans="1: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4">
        <f t="shared" si="5"/>
        <v>4.3392147686291516E-2</v>
      </c>
      <c r="E104" s="4">
        <f t="shared" si="6"/>
        <v>3.0596676893619885</v>
      </c>
      <c r="F104" s="4">
        <f t="shared" si="7"/>
        <v>3.1251551707284575</v>
      </c>
      <c r="G104" s="4">
        <f t="shared" si="8"/>
        <v>2.8313932800657033</v>
      </c>
      <c r="I104" s="4">
        <f t="shared" si="9"/>
        <v>1.0433921476862915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4">
        <f t="shared" si="5"/>
        <v>6.2335846818605489E-2</v>
      </c>
      <c r="E105" s="4">
        <f t="shared" si="6"/>
        <v>1.7085781150101931</v>
      </c>
      <c r="F105" s="4">
        <f t="shared" si="7"/>
        <v>3.7512514235770849</v>
      </c>
      <c r="G105" s="4">
        <f t="shared" si="8"/>
        <v>6.7503574492422072</v>
      </c>
      <c r="I105" s="4">
        <f t="shared" si="9"/>
        <v>1.0623358468186055</v>
      </c>
    </row>
    <row r="106" spans="1: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4">
        <f t="shared" si="5"/>
        <v>5.6346792300141724E-2</v>
      </c>
      <c r="E106" s="4">
        <f t="shared" si="6"/>
        <v>4.0457136070148012</v>
      </c>
      <c r="F106" s="4">
        <f t="shared" si="7"/>
        <v>3.3593861331088339</v>
      </c>
      <c r="G106" s="4">
        <f t="shared" si="8"/>
        <v>2.1970711999143728</v>
      </c>
      <c r="I106" s="4">
        <f t="shared" si="9"/>
        <v>1.0563467923001417</v>
      </c>
    </row>
    <row r="107" spans="1: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4">
        <f t="shared" si="5"/>
        <v>5.0601292701348388E-2</v>
      </c>
      <c r="E107" s="4">
        <f t="shared" si="6"/>
        <v>1.6127066379282424</v>
      </c>
      <c r="F107" s="4">
        <f t="shared" si="7"/>
        <v>4.4276910643814791</v>
      </c>
      <c r="G107" s="4">
        <f t="shared" si="8"/>
        <v>6.4904267702813652</v>
      </c>
      <c r="I107" s="4">
        <f t="shared" si="9"/>
        <v>1.0506012927013484</v>
      </c>
    </row>
    <row r="108" spans="1: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4">
        <f t="shared" si="5"/>
        <v>4.4284463591759193E-2</v>
      </c>
      <c r="E108" s="4">
        <f t="shared" si="6"/>
        <v>3.1280628361649456</v>
      </c>
      <c r="F108" s="4">
        <f t="shared" si="7"/>
        <v>3.7351845607321272</v>
      </c>
      <c r="G108" s="4">
        <f t="shared" si="8"/>
        <v>2.4237198438827798</v>
      </c>
      <c r="I108" s="4">
        <f t="shared" si="9"/>
        <v>1.0442844635917592</v>
      </c>
    </row>
    <row r="109" spans="1: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4">
        <f t="shared" si="5"/>
        <v>3.2524427455911997E-2</v>
      </c>
      <c r="E109" s="4">
        <f t="shared" si="6"/>
        <v>1.5558068813036481</v>
      </c>
      <c r="F109" s="4">
        <f t="shared" si="7"/>
        <v>4.3235900191319594</v>
      </c>
      <c r="G109" s="4">
        <f t="shared" si="8"/>
        <v>7.9391902618709729</v>
      </c>
      <c r="I109" s="4">
        <f t="shared" si="9"/>
        <v>1.032524427455912</v>
      </c>
    </row>
    <row r="110" spans="1: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4">
        <f t="shared" si="5"/>
        <v>2.6864565554416409E-2</v>
      </c>
      <c r="E110" s="4">
        <f t="shared" si="6"/>
        <v>2.5154118665274403</v>
      </c>
      <c r="F110" s="4">
        <f t="shared" si="7"/>
        <v>3.4748639651134301</v>
      </c>
      <c r="G110" s="4">
        <f t="shared" si="8"/>
        <v>3.1779350600920053</v>
      </c>
      <c r="I110" s="4">
        <f t="shared" si="9"/>
        <v>1.0268645655544164</v>
      </c>
    </row>
    <row r="111" spans="1: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4">
        <f t="shared" si="5"/>
        <v>2.6770751385182923E-2</v>
      </c>
      <c r="E111" s="4">
        <f t="shared" si="6"/>
        <v>2.7141836498722718</v>
      </c>
      <c r="F111" s="4">
        <f t="shared" si="7"/>
        <v>3.1353341725022164</v>
      </c>
      <c r="G111" s="4">
        <f t="shared" si="8"/>
        <v>3.1987734667539085</v>
      </c>
      <c r="I111" s="4">
        <f t="shared" si="9"/>
        <v>1.0267707513851829</v>
      </c>
    </row>
    <row r="112" spans="1: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4">
        <f t="shared" si="5"/>
        <v>4.0420588316989692E-2</v>
      </c>
      <c r="E112" s="4">
        <f t="shared" si="6"/>
        <v>2.0448265511621018</v>
      </c>
      <c r="F112" s="4">
        <f t="shared" si="7"/>
        <v>3.3769637753169395</v>
      </c>
      <c r="G112" s="4">
        <f t="shared" si="8"/>
        <v>4.6546922848593066</v>
      </c>
      <c r="I112" s="4">
        <f t="shared" si="9"/>
        <v>1.0404205883169897</v>
      </c>
    </row>
    <row r="113" spans="1: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4">
        <f t="shared" si="5"/>
        <v>4.3320558445113733E-2</v>
      </c>
      <c r="E113" s="4">
        <f t="shared" si="6"/>
        <v>1.6378411702068041</v>
      </c>
      <c r="F113" s="4">
        <f t="shared" si="7"/>
        <v>4.4258670301378178</v>
      </c>
      <c r="G113" s="4">
        <f t="shared" si="8"/>
        <v>6.1163666806195076</v>
      </c>
      <c r="I113" s="4">
        <f t="shared" si="9"/>
        <v>1.0433205584451137</v>
      </c>
    </row>
    <row r="114" spans="1: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4">
        <f t="shared" si="5"/>
        <v>4.174473689373781E-2</v>
      </c>
      <c r="E114" s="4">
        <f t="shared" si="6"/>
        <v>5.5359454871286173</v>
      </c>
      <c r="F114" s="4">
        <f t="shared" si="7"/>
        <v>3.8675046774209512</v>
      </c>
      <c r="G114" s="4">
        <f t="shared" si="8"/>
        <v>1.7831741179458356</v>
      </c>
      <c r="I114" s="4">
        <f t="shared" si="9"/>
        <v>1.0417447368937378</v>
      </c>
    </row>
    <row r="115" spans="1: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4">
        <f t="shared" si="5"/>
        <v>8.2466570973799058E-2</v>
      </c>
      <c r="E115" s="4">
        <f t="shared" si="6"/>
        <v>1.0706069518489609</v>
      </c>
      <c r="F115" s="4">
        <f t="shared" si="7"/>
        <v>14.329232656544704</v>
      </c>
      <c r="G115" s="4">
        <f t="shared" si="8"/>
        <v>-260.61945117526199</v>
      </c>
      <c r="I115" s="4">
        <f t="shared" si="9"/>
        <v>1.0824665709737991</v>
      </c>
    </row>
    <row r="116" spans="1: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4">
        <f t="shared" si="5"/>
        <v>6.4251034334180002E-2</v>
      </c>
      <c r="E116" s="4">
        <f t="shared" si="6"/>
        <v>1.4432748887338591</v>
      </c>
      <c r="F116" s="4">
        <f t="shared" si="7"/>
        <v>5.0904078759559281</v>
      </c>
      <c r="G116" s="4">
        <f t="shared" si="8"/>
        <v>9.0347797123916305</v>
      </c>
      <c r="I116" s="4">
        <f t="shared" si="9"/>
        <v>1.06425103433418</v>
      </c>
    </row>
    <row r="117" spans="1: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4">
        <f t="shared" si="5"/>
        <v>5.1770550158946493E-2</v>
      </c>
      <c r="E117" s="4">
        <f t="shared" si="6"/>
        <v>1.4977354461800989</v>
      </c>
      <c r="F117" s="4">
        <f t="shared" si="7"/>
        <v>4.93770176423007</v>
      </c>
      <c r="G117" s="4">
        <f t="shared" si="8"/>
        <v>7.7040431144260477</v>
      </c>
      <c r="I117" s="4">
        <f t="shared" si="9"/>
        <v>1.0517705501589465</v>
      </c>
    </row>
    <row r="118" spans="1: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4">
        <f t="shared" si="5"/>
        <v>4.6571991693942882E-2</v>
      </c>
      <c r="E118" s="4">
        <f t="shared" si="6"/>
        <v>2.0427902963926017</v>
      </c>
      <c r="F118" s="4">
        <f t="shared" si="7"/>
        <v>3.544904451976461</v>
      </c>
      <c r="G118" s="4">
        <f t="shared" si="8"/>
        <v>4.3786970090025292</v>
      </c>
      <c r="I118" s="4">
        <f t="shared" si="9"/>
        <v>1.0465719916939429</v>
      </c>
    </row>
    <row r="119" spans="1: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4">
        <f t="shared" si="5"/>
        <v>4.9985325977149664E-2</v>
      </c>
      <c r="E119" s="4">
        <f t="shared" si="6"/>
        <v>4.9583784778547066</v>
      </c>
      <c r="F119" s="4">
        <f t="shared" si="7"/>
        <v>4.5507324837558283</v>
      </c>
      <c r="G119" s="4">
        <f t="shared" si="8"/>
        <v>1.7283804497070379</v>
      </c>
      <c r="I119" s="4">
        <f t="shared" si="9"/>
        <v>1.0499853259771497</v>
      </c>
    </row>
    <row r="120" spans="1: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4">
        <f t="shared" si="5"/>
        <v>3.3185498007277658E-2</v>
      </c>
      <c r="E120" s="4">
        <f t="shared" si="6"/>
        <v>2.2443708110466338</v>
      </c>
      <c r="F120" s="4">
        <f t="shared" si="7"/>
        <v>3.1886383254841855</v>
      </c>
      <c r="G120" s="4">
        <f t="shared" si="8"/>
        <v>4.1523525369174576</v>
      </c>
      <c r="I120" s="4">
        <f t="shared" si="9"/>
        <v>1.0331854980072777</v>
      </c>
    </row>
    <row r="121" spans="1: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4">
        <f t="shared" si="5"/>
        <v>2.9789312705906568E-2</v>
      </c>
      <c r="E121" s="4">
        <f t="shared" si="6"/>
        <v>1.4917750877420586</v>
      </c>
      <c r="F121" s="4">
        <f t="shared" si="7"/>
        <v>4.4917905392770026</v>
      </c>
      <c r="G121" s="4">
        <f t="shared" si="8"/>
        <v>9.343236491567767</v>
      </c>
      <c r="I121" s="4">
        <f t="shared" si="9"/>
        <v>1.0297893127059066</v>
      </c>
    </row>
    <row r="122" spans="1: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4">
        <f t="shared" si="5"/>
        <v>4.2122698084335886E-2</v>
      </c>
      <c r="E122" s="4">
        <f t="shared" si="6"/>
        <v>2.0154659509850328</v>
      </c>
      <c r="F122" s="4">
        <f t="shared" si="7"/>
        <v>3.5814793202914674</v>
      </c>
      <c r="G122" s="4">
        <f t="shared" si="8"/>
        <v>4.4519120792844786</v>
      </c>
      <c r="I122" s="4">
        <f t="shared" si="9"/>
        <v>1.0421226980843359</v>
      </c>
    </row>
    <row r="123" spans="1: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4">
        <f t="shared" si="5"/>
        <v>6.4937113840825234E-2</v>
      </c>
      <c r="E123" s="4">
        <f t="shared" si="6"/>
        <v>1.4863285865419922</v>
      </c>
      <c r="F123" s="4">
        <f t="shared" si="7"/>
        <v>5.0101898885423477</v>
      </c>
      <c r="G123" s="4">
        <f t="shared" si="8"/>
        <v>7.836497637553788</v>
      </c>
      <c r="I123" s="4">
        <f t="shared" si="9"/>
        <v>1.0649371138408252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4">
        <f t="shared" si="5"/>
        <v>3.2761039679260584E-2</v>
      </c>
      <c r="E124" s="4">
        <f t="shared" si="6"/>
        <v>2.3171881650425172</v>
      </c>
      <c r="F124" s="4">
        <f t="shared" si="7"/>
        <v>3.1764934154503845</v>
      </c>
      <c r="G124" s="4">
        <f t="shared" si="8"/>
        <v>3.942752526685013</v>
      </c>
      <c r="I124" s="4">
        <f t="shared" si="9"/>
        <v>1.0327610396792606</v>
      </c>
    </row>
    <row r="125" spans="1: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4">
        <f t="shared" si="5"/>
        <v>2.6796938710593965E-2</v>
      </c>
      <c r="E125" s="4">
        <f t="shared" si="6"/>
        <v>2.9665804477079085</v>
      </c>
      <c r="F125" s="4">
        <f t="shared" si="7"/>
        <v>3.1037247918416759</v>
      </c>
      <c r="G125" s="4">
        <f t="shared" si="8"/>
        <v>2.9349781700670063</v>
      </c>
      <c r="I125" s="4">
        <f t="shared" si="9"/>
        <v>1.026796938710594</v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99" activePane="bottomLeft" state="frozen"/>
      <selection pane="bottomLeft" activeCell="AJ95" sqref="AJ95:AJ1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124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70" customFormat="1" ht="15" x14ac:dyDescent="0.25">
      <c r="A94" s="63">
        <v>1.57</v>
      </c>
      <c r="B94" s="63">
        <v>3.76</v>
      </c>
      <c r="C94" s="63">
        <v>6.27</v>
      </c>
      <c r="D94" s="64">
        <f t="shared" si="19"/>
        <v>6.2389755141589953E-2</v>
      </c>
      <c r="E94" s="65">
        <f>IF(OR($A94="",$B94="",$C94=""),"",A94*'MPTO_working_3-way'!$I93)</f>
        <v>1.6405316152867786</v>
      </c>
      <c r="F94" s="66">
        <f>IF(OR($A94="",$B94="",$C94=""),"",B94*'MPTO_working_3-way'!$I93)</f>
        <v>3.9289164799224756</v>
      </c>
      <c r="G94" s="67">
        <f>IF(OR($A94="",$B94="",$C94=""),"",C94*'MPTO_working_3-way'!$I93)</f>
        <v>6.5516772151898728</v>
      </c>
      <c r="H94" s="65"/>
      <c r="I94" s="66"/>
      <c r="J94" s="67"/>
      <c r="K94" s="65"/>
      <c r="L94" s="66"/>
      <c r="M94" s="67"/>
      <c r="N94" s="68">
        <f t="shared" si="20"/>
        <v>60.955850571961804</v>
      </c>
      <c r="O94" s="69">
        <f t="shared" si="21"/>
        <v>25.452309946271289</v>
      </c>
      <c r="P94" s="69">
        <f t="shared" si="22"/>
        <v>15.263267208609257</v>
      </c>
      <c r="Q94" s="63" t="s">
        <v>94</v>
      </c>
      <c r="R94" s="63" t="s">
        <v>85</v>
      </c>
      <c r="S94" s="63" t="s">
        <v>180</v>
      </c>
      <c r="AD94" s="71"/>
      <c r="AE94" s="71"/>
      <c r="AH94" s="71"/>
      <c r="AI94" s="71"/>
      <c r="AJ94" s="63" t="s">
        <v>97</v>
      </c>
    </row>
    <row r="95" spans="1:36" s="36" customFormat="1" ht="15" x14ac:dyDescent="0.25">
      <c r="A95">
        <v>2.72</v>
      </c>
      <c r="B95">
        <v>3.47</v>
      </c>
      <c r="C95">
        <v>2.69</v>
      </c>
      <c r="D95" s="20">
        <f t="shared" si="19"/>
        <v>2.7578708759786075E-2</v>
      </c>
      <c r="E95" s="17">
        <f>IF(OR($A95="",$B95="",$C95=""),"",A95*'MPTO_working_3-way'!$I94)</f>
        <v>2.8363114097883337</v>
      </c>
      <c r="F95" s="21">
        <f>IF(OR($A95="",$B95="",$C95=""),"",B95*'MPTO_working_3-way'!$I94)</f>
        <v>3.6183825705755579</v>
      </c>
      <c r="G95" s="22">
        <f>IF(OR($A95="",$B95="",$C95=""),"",C95*'MPTO_working_3-way'!$I94)</f>
        <v>2.8050285633568444</v>
      </c>
      <c r="H95" s="17"/>
      <c r="I95" s="21"/>
      <c r="J95" s="22"/>
      <c r="K95" s="17"/>
      <c r="L95" s="21"/>
      <c r="M95" s="22"/>
      <c r="N95" s="23">
        <f t="shared" ref="N95:N124" si="23">(1/E95)* 100</f>
        <v>35.257059452249187</v>
      </c>
      <c r="O95" s="24">
        <f t="shared" ref="O95:O124" si="24">(1/F95)* 100</f>
        <v>27.636657553348069</v>
      </c>
      <c r="P95" s="24">
        <f t="shared" ref="P95:P124" si="25">(1/G95)* 100</f>
        <v>35.650260858779859</v>
      </c>
      <c r="Q95" t="s">
        <v>126</v>
      </c>
      <c r="R95" t="s">
        <v>134</v>
      </c>
      <c r="S95" s="58" t="s">
        <v>181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3.31</v>
      </c>
      <c r="B96">
        <v>3.42</v>
      </c>
      <c r="C96">
        <v>2.31</v>
      </c>
      <c r="D96" s="20">
        <f t="shared" si="19"/>
        <v>2.7412897344524012E-2</v>
      </c>
      <c r="E96" s="17">
        <f>IF(OR($A96="",$B96="",$C96=""),"",A96*'MPTO_working_3-way'!$I95)</f>
        <v>3.516510089518663</v>
      </c>
      <c r="F96" s="21">
        <f>IF(OR($A96="",$B96="",$C96=""),"",B96*'MPTO_working_3-way'!$I95)</f>
        <v>3.6333729625842377</v>
      </c>
      <c r="G96" s="22">
        <f>IF(OR($A96="",$B96="",$C96=""),"",C96*'MPTO_working_3-way'!$I95)</f>
        <v>2.4541203343770728</v>
      </c>
      <c r="H96" s="17"/>
      <c r="I96" s="21"/>
      <c r="J96" s="22"/>
      <c r="K96" s="17"/>
      <c r="L96" s="21"/>
      <c r="M96" s="22"/>
      <c r="N96" s="23">
        <f t="shared" si="23"/>
        <v>28.437285107772269</v>
      </c>
      <c r="O96" s="24">
        <f t="shared" si="24"/>
        <v>27.52263558676205</v>
      </c>
      <c r="P96" s="24">
        <f t="shared" si="25"/>
        <v>40.747798141439915</v>
      </c>
      <c r="Q96" t="s">
        <v>76</v>
      </c>
      <c r="R96" t="s">
        <v>84</v>
      </c>
      <c r="S96" s="58" t="s">
        <v>181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3</v>
      </c>
      <c r="B97">
        <v>2.82</v>
      </c>
      <c r="C97">
        <v>2.81</v>
      </c>
      <c r="D97" s="20">
        <f t="shared" si="19"/>
        <v>4.3815148532343917E-2</v>
      </c>
      <c r="E97" s="17">
        <f>IF(OR($A97="",$B97="",$C97=""),"",A97*'MPTO_working_3-way'!$I96)</f>
        <v>3.0827361262793582</v>
      </c>
      <c r="F97" s="21">
        <f>IF(OR($A97="",$B97="",$C97=""),"",B97*'MPTO_working_3-way'!$I96)</f>
        <v>2.8977719587025965</v>
      </c>
      <c r="G97" s="22">
        <f>IF(OR($A97="",$B97="",$C97=""),"",C97*'MPTO_working_3-way'!$I96)</f>
        <v>2.8874961716149987</v>
      </c>
      <c r="H97" s="17"/>
      <c r="I97" s="21"/>
      <c r="J97" s="22"/>
      <c r="K97" s="17"/>
      <c r="L97" s="21"/>
      <c r="M97" s="22"/>
      <c r="N97" s="23">
        <f t="shared" si="23"/>
        <v>32.438715447466095</v>
      </c>
      <c r="O97" s="24">
        <f t="shared" si="24"/>
        <v>34.509271752623505</v>
      </c>
      <c r="P97" s="24">
        <f t="shared" si="25"/>
        <v>34.632080548896191</v>
      </c>
      <c r="Q97" t="s">
        <v>82</v>
      </c>
      <c r="R97" t="s">
        <v>86</v>
      </c>
      <c r="S97" s="58" t="s">
        <v>181</v>
      </c>
      <c r="AD97" s="37"/>
      <c r="AE97" s="37"/>
      <c r="AH97" s="37"/>
      <c r="AI97" s="37"/>
      <c r="AJ97" t="s">
        <v>97</v>
      </c>
    </row>
    <row r="98" spans="1:36" s="36" customFormat="1" ht="15" x14ac:dyDescent="0.25">
      <c r="A98">
        <v>3.55</v>
      </c>
      <c r="B98">
        <v>2.92</v>
      </c>
      <c r="C98">
        <v>2.38</v>
      </c>
      <c r="D98" s="20">
        <f t="shared" si="19"/>
        <v>4.4323961496618658E-2</v>
      </c>
      <c r="E98" s="17">
        <f>IF(OR($A98="",$B98="",$C98=""),"",A98*'MPTO_working_3-way'!$I97)</f>
        <v>3.6473157855730602</v>
      </c>
      <c r="F98" s="21">
        <f>IF(OR($A98="",$B98="",$C98=""),"",B98*'MPTO_working_3-way'!$I97)</f>
        <v>3.0000456602460099</v>
      </c>
      <c r="G98" s="22">
        <f>IF(OR($A98="",$B98="",$C98=""),"",C98*'MPTO_working_3-way'!$I97)</f>
        <v>2.4452426956799669</v>
      </c>
      <c r="H98" s="17"/>
      <c r="I98" s="21"/>
      <c r="J98" s="22"/>
      <c r="K98" s="17"/>
      <c r="L98" s="21"/>
      <c r="M98" s="22"/>
      <c r="N98" s="23">
        <f t="shared" si="23"/>
        <v>27.417423080159253</v>
      </c>
      <c r="O98" s="24">
        <f t="shared" si="24"/>
        <v>33.332826004988135</v>
      </c>
      <c r="P98" s="24">
        <f t="shared" si="25"/>
        <v>40.895736106960236</v>
      </c>
      <c r="Q98" t="s">
        <v>92</v>
      </c>
      <c r="R98" t="s">
        <v>81</v>
      </c>
      <c r="S98" s="58" t="s">
        <v>181</v>
      </c>
      <c r="AD98" s="37"/>
      <c r="AE98" s="37"/>
      <c r="AH98" s="37"/>
      <c r="AI98" s="37"/>
      <c r="AJ98" t="s">
        <v>97</v>
      </c>
    </row>
    <row r="99" spans="1:36" s="36" customFormat="1" ht="15" x14ac:dyDescent="0.25">
      <c r="A99">
        <v>2.8</v>
      </c>
      <c r="B99">
        <v>3.32</v>
      </c>
      <c r="C99">
        <v>2.71</v>
      </c>
      <c r="D99" s="20">
        <f t="shared" si="19"/>
        <v>2.7351366456866089E-2</v>
      </c>
      <c r="E99" s="17">
        <f>IF(OR($A99="",$B99="",$C99=""),"",A99*'MPTO_working_3-way'!$I98)</f>
        <v>2.9226824158905629</v>
      </c>
      <c r="F99" s="21">
        <f>IF(OR($A99="",$B99="",$C99=""),"",B99*'MPTO_working_3-way'!$I98)</f>
        <v>3.4654662931273816</v>
      </c>
      <c r="G99" s="22">
        <f>IF(OR($A99="",$B99="",$C99=""),"",C99*'MPTO_working_3-way'!$I98)</f>
        <v>2.8287390525226521</v>
      </c>
      <c r="H99" s="17"/>
      <c r="I99" s="21"/>
      <c r="J99" s="22"/>
      <c r="K99" s="17"/>
      <c r="L99" s="21"/>
      <c r="M99" s="22"/>
      <c r="N99" s="23">
        <f t="shared" si="23"/>
        <v>34.215144093761985</v>
      </c>
      <c r="O99" s="24">
        <f t="shared" si="24"/>
        <v>28.856145621245048</v>
      </c>
      <c r="P99" s="24">
        <f t="shared" si="25"/>
        <v>35.3514403920788</v>
      </c>
      <c r="Q99" t="s">
        <v>168</v>
      </c>
      <c r="R99" t="s">
        <v>160</v>
      </c>
      <c r="S99" s="58" t="s">
        <v>182</v>
      </c>
      <c r="AD99" s="37"/>
      <c r="AE99" s="37"/>
      <c r="AH99" s="37"/>
      <c r="AI99" s="37"/>
      <c r="AJ99" t="s">
        <v>173</v>
      </c>
    </row>
    <row r="100" spans="1:36" s="36" customFormat="1" ht="15" x14ac:dyDescent="0.25">
      <c r="A100">
        <v>3.19</v>
      </c>
      <c r="B100">
        <v>3.24</v>
      </c>
      <c r="C100">
        <v>2.4</v>
      </c>
      <c r="D100" s="20">
        <f t="shared" si="19"/>
        <v>3.8788265799760024E-2</v>
      </c>
      <c r="E100" s="17">
        <f>IF(OR($A100="",$B100="",$C100=""),"",A100*'MPTO_working_3-way'!$I99)</f>
        <v>3.3313934371742135</v>
      </c>
      <c r="F100" s="21">
        <f>IF(OR($A100="",$B100="",$C100=""),"",B100*'MPTO_working_3-way'!$I99)</f>
        <v>3.3836096352490448</v>
      </c>
      <c r="G100" s="22">
        <f>IF(OR($A100="",$B100="",$C100=""),"",C100*'MPTO_working_3-way'!$I99)</f>
        <v>2.5063775075918846</v>
      </c>
      <c r="H100" s="17"/>
      <c r="I100" s="21"/>
      <c r="J100" s="22"/>
      <c r="K100" s="17"/>
      <c r="L100" s="21"/>
      <c r="M100" s="22"/>
      <c r="N100" s="23">
        <f t="shared" si="23"/>
        <v>30.017469231980886</v>
      </c>
      <c r="O100" s="24">
        <f t="shared" si="24"/>
        <v>29.554236682104634</v>
      </c>
      <c r="P100" s="24">
        <f t="shared" si="25"/>
        <v>39.898219520841259</v>
      </c>
      <c r="Q100" t="s">
        <v>129</v>
      </c>
      <c r="R100" t="s">
        <v>74</v>
      </c>
      <c r="S100" s="58" t="s">
        <v>182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3.55</v>
      </c>
      <c r="B101">
        <v>3.18</v>
      </c>
      <c r="C101">
        <v>2.2599999999999998</v>
      </c>
      <c r="D101" s="20">
        <f t="shared" si="19"/>
        <v>3.863342575629658E-2</v>
      </c>
      <c r="E101" s="17">
        <f>IF(OR($A101="",$B101="",$C101=""),"",A101*'MPTO_working_3-way'!$I100)</f>
        <v>3.6470973509218743</v>
      </c>
      <c r="F101" s="21">
        <f>IF(OR($A101="",$B101="",$C101=""),"",B101*'MPTO_working_3-way'!$I100)</f>
        <v>3.2669773453328341</v>
      </c>
      <c r="G101" s="22">
        <f>IF(OR($A101="",$B101="",$C101=""),"",C101*'MPTO_working_3-way'!$I100)</f>
        <v>2.3218140881925171</v>
      </c>
      <c r="H101" s="17"/>
      <c r="I101" s="21"/>
      <c r="J101" s="22"/>
      <c r="K101" s="17"/>
      <c r="L101" s="21"/>
      <c r="M101" s="22"/>
      <c r="N101" s="23">
        <f t="shared" si="23"/>
        <v>27.41906518473467</v>
      </c>
      <c r="O101" s="24">
        <f t="shared" si="24"/>
        <v>30.60933377541134</v>
      </c>
      <c r="P101" s="24">
        <f t="shared" si="25"/>
        <v>43.069770533543391</v>
      </c>
      <c r="Q101" t="s">
        <v>101</v>
      </c>
      <c r="R101" t="s">
        <v>130</v>
      </c>
      <c r="S101" s="58" t="s">
        <v>182</v>
      </c>
      <c r="AD101" s="37"/>
      <c r="AE101" s="37"/>
      <c r="AH101" s="37"/>
      <c r="AI101" s="37"/>
      <c r="AJ101" t="s">
        <v>96</v>
      </c>
    </row>
    <row r="102" spans="1:36" s="36" customFormat="1" ht="15" x14ac:dyDescent="0.25">
      <c r="A102">
        <v>2.0699999999999998</v>
      </c>
      <c r="B102">
        <v>3.44</v>
      </c>
      <c r="C102">
        <v>3.76</v>
      </c>
      <c r="D102" s="20">
        <f t="shared" si="19"/>
        <v>3.9746908666728809E-2</v>
      </c>
      <c r="E102" s="17">
        <f>IF(OR($A102="",$B102="",$C102=""),"",A102*'MPTO_working_3-way'!$I101)</f>
        <v>2.150291710205503</v>
      </c>
      <c r="F102" s="21">
        <f>IF(OR($A102="",$B102="",$C102=""),"",B102*'MPTO_working_3-way'!$I101)</f>
        <v>3.5734316343511745</v>
      </c>
      <c r="G102" s="22">
        <f>IF(OR($A102="",$B102="",$C102=""),"",C102*'MPTO_working_3-way'!$I101)</f>
        <v>3.9058438794070973</v>
      </c>
      <c r="H102" s="17"/>
      <c r="I102" s="21"/>
      <c r="J102" s="22"/>
      <c r="K102" s="17"/>
      <c r="L102" s="21"/>
      <c r="M102" s="22"/>
      <c r="N102" s="23">
        <f t="shared" si="23"/>
        <v>46.505318104232011</v>
      </c>
      <c r="O102" s="24">
        <f t="shared" si="24"/>
        <v>27.984304789465192</v>
      </c>
      <c r="P102" s="24">
        <f t="shared" si="25"/>
        <v>25.602661828659645</v>
      </c>
      <c r="Q102" t="s">
        <v>128</v>
      </c>
      <c r="R102" t="s">
        <v>132</v>
      </c>
      <c r="S102" s="58" t="s">
        <v>182</v>
      </c>
      <c r="AD102" s="37"/>
      <c r="AE102" s="37"/>
      <c r="AH102" s="37"/>
      <c r="AI102" s="37"/>
      <c r="AJ102" t="s">
        <v>96</v>
      </c>
    </row>
    <row r="103" spans="1:36" s="36" customFormat="1" ht="15" x14ac:dyDescent="0.25">
      <c r="A103">
        <v>2.93</v>
      </c>
      <c r="B103">
        <v>2.99</v>
      </c>
      <c r="C103">
        <v>2.72</v>
      </c>
      <c r="D103" s="20">
        <f t="shared" si="19"/>
        <v>4.3392147686291516E-2</v>
      </c>
      <c r="E103" s="17">
        <f>IF(OR($A103="",$B103="",$C103=""),"",A103*'MPTO_working_3-way'!$I102)</f>
        <v>3.0431959374659492</v>
      </c>
      <c r="F103" s="21">
        <f>IF(OR($A103="",$B103="",$C103=""),"",B103*'MPTO_working_3-way'!$I102)</f>
        <v>3.105513943011327</v>
      </c>
      <c r="G103" s="22">
        <f>IF(OR($A103="",$B103="",$C103=""),"",C103*'MPTO_working_3-way'!$I102)</f>
        <v>2.8250829180571269</v>
      </c>
      <c r="H103" s="17"/>
      <c r="I103" s="21"/>
      <c r="J103" s="22"/>
      <c r="K103" s="17"/>
      <c r="L103" s="21"/>
      <c r="M103" s="22"/>
      <c r="N103" s="23">
        <f t="shared" si="23"/>
        <v>32.860191080325045</v>
      </c>
      <c r="O103" s="24">
        <f t="shared" si="24"/>
        <v>32.200789252626215</v>
      </c>
      <c r="P103" s="24">
        <f t="shared" si="25"/>
        <v>35.397191126967783</v>
      </c>
      <c r="Q103" t="s">
        <v>79</v>
      </c>
      <c r="R103" t="s">
        <v>77</v>
      </c>
      <c r="S103" s="58" t="s">
        <v>182</v>
      </c>
      <c r="AD103" s="37"/>
      <c r="AE103" s="37"/>
      <c r="AH103" s="37"/>
      <c r="AI103" s="37"/>
      <c r="AJ103" t="s">
        <v>97</v>
      </c>
    </row>
    <row r="104" spans="1:36" s="36" customFormat="1" ht="15" x14ac:dyDescent="0.25">
      <c r="A104">
        <v>1.65</v>
      </c>
      <c r="B104">
        <v>3.48</v>
      </c>
      <c r="C104">
        <v>5.92</v>
      </c>
      <c r="D104" s="20">
        <f t="shared" si="19"/>
        <v>6.2335846818605489E-2</v>
      </c>
      <c r="E104" s="17">
        <f>IF(OR($A104="",$B104="",$C104=""),"",A104*'MPTO_working_3-way'!$I103)</f>
        <v>1.7155823993001025</v>
      </c>
      <c r="F104" s="21">
        <f>IF(OR($A104="",$B104="",$C104=""),"",B104*'MPTO_working_3-way'!$I103)</f>
        <v>3.6183192421602164</v>
      </c>
      <c r="G104" s="22">
        <f>IF(OR($A104="",$B104="",$C104=""),"",C104*'MPTO_working_3-way'!$I103)</f>
        <v>6.1553016993070342</v>
      </c>
      <c r="H104" s="17"/>
      <c r="I104" s="21"/>
      <c r="J104" s="22"/>
      <c r="K104" s="17"/>
      <c r="L104" s="21"/>
      <c r="M104" s="22"/>
      <c r="N104" s="23">
        <f t="shared" si="23"/>
        <v>58.289243373443625</v>
      </c>
      <c r="O104" s="24">
        <f t="shared" si="24"/>
        <v>27.63714125464999</v>
      </c>
      <c r="P104" s="24">
        <f t="shared" si="25"/>
        <v>16.24615735915236</v>
      </c>
      <c r="Q104" t="s">
        <v>93</v>
      </c>
      <c r="R104" t="s">
        <v>78</v>
      </c>
      <c r="S104" s="58" t="s">
        <v>182</v>
      </c>
      <c r="AD104" s="37"/>
      <c r="AE104" s="37"/>
      <c r="AH104" s="37"/>
      <c r="AI104" s="37"/>
      <c r="AJ104" t="s">
        <v>97</v>
      </c>
    </row>
    <row r="105" spans="1:36" s="36" customFormat="1" ht="15" x14ac:dyDescent="0.25">
      <c r="A105">
        <v>3.76</v>
      </c>
      <c r="B105">
        <v>3.16</v>
      </c>
      <c r="C105">
        <v>2.11</v>
      </c>
      <c r="D105" s="20">
        <f t="shared" si="19"/>
        <v>5.6346792300141724E-2</v>
      </c>
      <c r="E105" s="17">
        <f>IF(OR($A105="",$B105="",$C105=""),"",A105*'MPTO_working_3-way'!$I104)</f>
        <v>3.9231544753004557</v>
      </c>
      <c r="F105" s="21">
        <f>IF(OR($A105="",$B105="",$C105=""),"",B105*'MPTO_working_3-way'!$I104)</f>
        <v>3.2971191866886813</v>
      </c>
      <c r="G105" s="22">
        <f>IF(OR($A105="",$B105="",$C105=""),"",C105*'MPTO_working_3-way'!$I104)</f>
        <v>2.2015574316180748</v>
      </c>
      <c r="H105" s="17"/>
      <c r="I105" s="21"/>
      <c r="J105" s="22"/>
      <c r="K105" s="17"/>
      <c r="L105" s="21"/>
      <c r="M105" s="22"/>
      <c r="N105" s="23">
        <f t="shared" si="23"/>
        <v>25.489692192745352</v>
      </c>
      <c r="O105" s="24">
        <f t="shared" si="24"/>
        <v>30.329507166051421</v>
      </c>
      <c r="P105" s="24">
        <f t="shared" si="25"/>
        <v>45.422389879015405</v>
      </c>
      <c r="Q105" t="s">
        <v>87</v>
      </c>
      <c r="R105" t="s">
        <v>94</v>
      </c>
      <c r="S105" s="58" t="s">
        <v>182</v>
      </c>
      <c r="AD105" s="37"/>
      <c r="AE105" s="37"/>
      <c r="AH105" s="37"/>
      <c r="AI105" s="37"/>
      <c r="AJ105" t="s">
        <v>97</v>
      </c>
    </row>
    <row r="106" spans="1:36" s="36" customFormat="1" ht="15" x14ac:dyDescent="0.25">
      <c r="A106">
        <v>1.57</v>
      </c>
      <c r="B106">
        <v>4.12</v>
      </c>
      <c r="C106">
        <v>5.85</v>
      </c>
      <c r="D106" s="20">
        <f t="shared" si="19"/>
        <v>5.0601292701348388E-2</v>
      </c>
      <c r="E106" s="17">
        <f>IF(OR($A106="",$B106="",$C106=""),"",A106*'MPTO_working_3-way'!$I105)</f>
        <v>1.6678672795052107</v>
      </c>
      <c r="F106" s="21">
        <f>IF(OR($A106="",$B106="",$C106=""),"",B106*'MPTO_working_3-way'!$I105)</f>
        <v>4.3768236888926548</v>
      </c>
      <c r="G106" s="22">
        <f>IF(OR($A106="",$B106="",$C106=""),"",C106*'MPTO_working_3-way'!$I105)</f>
        <v>6.2146647038888414</v>
      </c>
      <c r="H106" s="17"/>
      <c r="I106" s="21"/>
      <c r="J106" s="22"/>
      <c r="K106" s="17"/>
      <c r="L106" s="21"/>
      <c r="M106" s="22"/>
      <c r="N106" s="23">
        <f t="shared" si="23"/>
        <v>59.956809051177018</v>
      </c>
      <c r="O106" s="24">
        <f t="shared" si="24"/>
        <v>22.847618983094154</v>
      </c>
      <c r="P106" s="24">
        <f t="shared" si="25"/>
        <v>16.090972685529561</v>
      </c>
      <c r="Q106" t="s">
        <v>138</v>
      </c>
      <c r="R106" t="s">
        <v>144</v>
      </c>
      <c r="S106" s="58" t="s">
        <v>182</v>
      </c>
      <c r="AD106" s="37"/>
      <c r="AE106" s="37"/>
      <c r="AH106" s="37"/>
      <c r="AI106" s="37"/>
      <c r="AJ106" t="s">
        <v>99</v>
      </c>
    </row>
    <row r="107" spans="1:36" s="36" customFormat="1" ht="15" x14ac:dyDescent="0.25">
      <c r="A107">
        <v>2.99</v>
      </c>
      <c r="B107">
        <v>3.54</v>
      </c>
      <c r="C107">
        <v>2.34</v>
      </c>
      <c r="D107" s="20">
        <f t="shared" si="19"/>
        <v>4.4284463591759193E-2</v>
      </c>
      <c r="E107" s="17">
        <f>IF(OR($A107="",$B107="",$C107=""),"",A107*'MPTO_working_3-way'!$I106)</f>
        <v>3.1584769089774238</v>
      </c>
      <c r="F107" s="21">
        <f>IF(OR($A107="",$B107="",$C107=""),"",B107*'MPTO_working_3-way'!$I106)</f>
        <v>3.7394676447425019</v>
      </c>
      <c r="G107" s="22">
        <f>IF(OR($A107="",$B107="",$C107=""),"",C107*'MPTO_working_3-way'!$I106)</f>
        <v>2.4718514939823315</v>
      </c>
      <c r="H107" s="17"/>
      <c r="I107" s="21"/>
      <c r="J107" s="22"/>
      <c r="K107" s="17"/>
      <c r="L107" s="21"/>
      <c r="M107" s="22"/>
      <c r="N107" s="23">
        <f t="shared" si="23"/>
        <v>31.660829849908765</v>
      </c>
      <c r="O107" s="24">
        <f t="shared" si="24"/>
        <v>26.74177436475345</v>
      </c>
      <c r="P107" s="24">
        <f t="shared" si="25"/>
        <v>40.455504808216766</v>
      </c>
      <c r="Q107" t="s">
        <v>142</v>
      </c>
      <c r="R107" t="s">
        <v>135</v>
      </c>
      <c r="S107" s="58" t="s">
        <v>182</v>
      </c>
      <c r="AD107" s="37"/>
      <c r="AE107" s="37"/>
      <c r="AH107" s="37"/>
      <c r="AI107" s="37"/>
      <c r="AJ107" t="s">
        <v>99</v>
      </c>
    </row>
    <row r="108" spans="1:36" s="36" customFormat="1" ht="15" x14ac:dyDescent="0.25">
      <c r="A108">
        <v>1.53</v>
      </c>
      <c r="B108">
        <v>4.13</v>
      </c>
      <c r="C108">
        <v>7.31</v>
      </c>
      <c r="D108" s="20">
        <f t="shared" si="19"/>
        <v>3.2524427455911997E-2</v>
      </c>
      <c r="E108" s="17">
        <f>IF(OR($A108="",$B108="",$C108=""),"",A108*'MPTO_working_3-way'!$I107)</f>
        <v>1.6074199778330631</v>
      </c>
      <c r="F108" s="21">
        <f>IF(OR($A108="",$B108="",$C108=""),"",B108*'MPTO_working_3-way'!$I107)</f>
        <v>4.3389833388565684</v>
      </c>
      <c r="G108" s="22">
        <f>IF(OR($A108="",$B108="",$C108=""),"",C108*'MPTO_working_3-way'!$I107)</f>
        <v>7.6798954496468559</v>
      </c>
      <c r="H108" s="17"/>
      <c r="I108" s="21"/>
      <c r="J108" s="22"/>
      <c r="K108" s="17"/>
      <c r="L108" s="21"/>
      <c r="M108" s="22"/>
      <c r="N108" s="23">
        <f t="shared" si="23"/>
        <v>62.211495053587917</v>
      </c>
      <c r="O108" s="24">
        <f t="shared" si="24"/>
        <v>23.046873470215381</v>
      </c>
      <c r="P108" s="24">
        <f t="shared" si="25"/>
        <v>13.021010592611425</v>
      </c>
      <c r="Q108" t="s">
        <v>161</v>
      </c>
      <c r="R108" t="s">
        <v>153</v>
      </c>
      <c r="S108" s="58" t="s">
        <v>183</v>
      </c>
      <c r="AD108" s="37"/>
      <c r="AE108" s="37"/>
      <c r="AH108" s="37"/>
      <c r="AI108" s="37"/>
      <c r="AJ108" t="s">
        <v>173</v>
      </c>
    </row>
    <row r="109" spans="1:36" s="36" customFormat="1" ht="15" x14ac:dyDescent="0.25">
      <c r="A109">
        <v>2.46</v>
      </c>
      <c r="B109">
        <v>3.37</v>
      </c>
      <c r="C109">
        <v>3.09</v>
      </c>
      <c r="D109" s="20">
        <f t="shared" si="19"/>
        <v>2.6864565554416409E-2</v>
      </c>
      <c r="E109" s="17">
        <f>IF(OR($A109="",$B109="",$C109=""),"",A109*'MPTO_working_3-way'!$I108)</f>
        <v>2.5689397804357275</v>
      </c>
      <c r="F109" s="21">
        <f>IF(OR($A109="",$B109="",$C109=""),"",B109*'MPTO_working_3-way'!$I108)</f>
        <v>3.5192386423042286</v>
      </c>
      <c r="G109" s="22">
        <f>IF(OR($A109="",$B109="",$C109=""),"",C109*'MPTO_working_3-way'!$I108)</f>
        <v>3.2268389924985357</v>
      </c>
      <c r="H109" s="17"/>
      <c r="I109" s="21"/>
      <c r="J109" s="22"/>
      <c r="K109" s="17"/>
      <c r="L109" s="21"/>
      <c r="M109" s="22"/>
      <c r="N109" s="23">
        <f t="shared" si="23"/>
        <v>38.926564476742477</v>
      </c>
      <c r="O109" s="24">
        <f t="shared" si="24"/>
        <v>28.415236977087975</v>
      </c>
      <c r="P109" s="24">
        <f t="shared" si="25"/>
        <v>30.990080457212454</v>
      </c>
      <c r="Q109" t="s">
        <v>175</v>
      </c>
      <c r="R109" t="s">
        <v>165</v>
      </c>
      <c r="S109" s="58" t="s">
        <v>183</v>
      </c>
      <c r="AD109" s="37"/>
      <c r="AE109" s="37"/>
      <c r="AH109" s="37"/>
      <c r="AI109" s="37"/>
      <c r="AJ109" t="s">
        <v>173</v>
      </c>
    </row>
    <row r="110" spans="1:36" s="36" customFormat="1" ht="15" x14ac:dyDescent="0.25">
      <c r="A110">
        <v>2.65</v>
      </c>
      <c r="B110">
        <v>3.05</v>
      </c>
      <c r="C110">
        <v>3.11</v>
      </c>
      <c r="D110" s="20">
        <f t="shared" si="19"/>
        <v>2.6770751385182923E-2</v>
      </c>
      <c r="E110" s="17">
        <f>IF(OR($A110="",$B110="",$C110=""),"",A110*'MPTO_working_3-way'!$I109)</f>
        <v>2.7361897327581666</v>
      </c>
      <c r="F110" s="21">
        <f>IF(OR($A110="",$B110="",$C110=""),"",B110*'MPTO_working_3-way'!$I109)</f>
        <v>3.1491995037405314</v>
      </c>
      <c r="G110" s="22">
        <f>IF(OR($A110="",$B110="",$C110=""),"",C110*'MPTO_working_3-way'!$I109)</f>
        <v>3.2111509693878864</v>
      </c>
      <c r="H110" s="17"/>
      <c r="I110" s="21"/>
      <c r="J110" s="22"/>
      <c r="K110" s="17"/>
      <c r="L110" s="21"/>
      <c r="M110" s="22"/>
      <c r="N110" s="23">
        <f t="shared" si="23"/>
        <v>36.547173173987758</v>
      </c>
      <c r="O110" s="24">
        <f t="shared" si="24"/>
        <v>31.754101282317233</v>
      </c>
      <c r="P110" s="24">
        <f t="shared" si="25"/>
        <v>31.14148196497349</v>
      </c>
      <c r="Q110" t="s">
        <v>158</v>
      </c>
      <c r="R110" t="s">
        <v>174</v>
      </c>
      <c r="S110" s="58" t="s">
        <v>183</v>
      </c>
      <c r="AD110" s="37"/>
      <c r="AE110" s="37"/>
      <c r="AH110" s="37"/>
      <c r="AI110" s="37"/>
      <c r="AJ110" t="s">
        <v>173</v>
      </c>
    </row>
    <row r="111" spans="1:36" s="36" customFormat="1" ht="15" x14ac:dyDescent="0.25">
      <c r="A111">
        <v>1.99</v>
      </c>
      <c r="B111">
        <v>3.23</v>
      </c>
      <c r="C111">
        <v>4.38</v>
      </c>
      <c r="D111" s="20">
        <f t="shared" si="19"/>
        <v>4.0420588316989692E-2</v>
      </c>
      <c r="E111" s="17">
        <f>IF(OR($A111="",$B111="",$C111=""),"",A111*'MPTO_working_3-way'!$I110)</f>
        <v>2.0434604854532887</v>
      </c>
      <c r="F111" s="21">
        <f>IF(OR($A111="",$B111="",$C111=""),"",B111*'MPTO_working_3-way'!$I110)</f>
        <v>3.3167725467407649</v>
      </c>
      <c r="G111" s="22">
        <f>IF(OR($A111="",$B111="",$C111=""),"",C111*'MPTO_working_3-way'!$I110)</f>
        <v>4.4976667971283435</v>
      </c>
      <c r="H111" s="17"/>
      <c r="I111" s="21"/>
      <c r="J111" s="22"/>
      <c r="K111" s="17"/>
      <c r="L111" s="21"/>
      <c r="M111" s="22"/>
      <c r="N111" s="23">
        <f t="shared" si="23"/>
        <v>48.93659589302878</v>
      </c>
      <c r="O111" s="24">
        <f t="shared" si="24"/>
        <v>30.149791277748385</v>
      </c>
      <c r="P111" s="24">
        <f t="shared" si="25"/>
        <v>22.233750188841846</v>
      </c>
      <c r="Q111" t="s">
        <v>131</v>
      </c>
      <c r="R111" t="s">
        <v>139</v>
      </c>
      <c r="S111" s="58" t="s">
        <v>183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1.6</v>
      </c>
      <c r="B112">
        <v>4.16</v>
      </c>
      <c r="C112">
        <v>5.62</v>
      </c>
      <c r="D112" s="20">
        <f t="shared" si="19"/>
        <v>4.3320558445113733E-2</v>
      </c>
      <c r="E112" s="17">
        <f>IF(OR($A112="",$B112="",$C112=""),"",A112*'MPTO_working_3-way'!$I111)</f>
        <v>1.6428332022162928</v>
      </c>
      <c r="F112" s="21">
        <f>IF(OR($A112="",$B112="",$C112=""),"",B112*'MPTO_working_3-way'!$I111)</f>
        <v>4.2713663257623615</v>
      </c>
      <c r="G112" s="22">
        <f>IF(OR($A112="",$B112="",$C112=""),"",C112*'MPTO_working_3-way'!$I111)</f>
        <v>5.7704516227847282</v>
      </c>
      <c r="H112" s="17"/>
      <c r="I112" s="21"/>
      <c r="J112" s="22"/>
      <c r="K112" s="17"/>
      <c r="L112" s="21"/>
      <c r="M112" s="22"/>
      <c r="N112" s="23">
        <f t="shared" si="23"/>
        <v>60.870452255952245</v>
      </c>
      <c r="O112" s="24">
        <f t="shared" si="24"/>
        <v>23.411712406135479</v>
      </c>
      <c r="P112" s="24">
        <f t="shared" si="25"/>
        <v>17.329666122691034</v>
      </c>
      <c r="Q112" t="s">
        <v>75</v>
      </c>
      <c r="R112" t="s">
        <v>125</v>
      </c>
      <c r="S112" s="58" t="s">
        <v>183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5.14</v>
      </c>
      <c r="B113">
        <v>3.67</v>
      </c>
      <c r="C113">
        <v>1.74</v>
      </c>
      <c r="D113" s="20">
        <f t="shared" si="19"/>
        <v>4.174473689373781E-2</v>
      </c>
      <c r="E113" s="17">
        <f>IF(OR($A113="",$B113="",$C113=""),"",A113*'MPTO_working_3-way'!$I112)</f>
        <v>5.3477618239493268</v>
      </c>
      <c r="F113" s="21">
        <f>IF(OR($A113="",$B113="",$C113=""),"",B113*'MPTO_working_3-way'!$I112)</f>
        <v>3.8183435591233521</v>
      </c>
      <c r="G113" s="22">
        <f>IF(OR($A113="",$B113="",$C113=""),"",C113*'MPTO_working_3-way'!$I112)</f>
        <v>1.810331823671562</v>
      </c>
      <c r="H113" s="17"/>
      <c r="I113" s="21"/>
      <c r="J113" s="22"/>
      <c r="K113" s="17"/>
      <c r="L113" s="21"/>
      <c r="M113" s="22"/>
      <c r="N113" s="23">
        <f t="shared" si="23"/>
        <v>18.699411696340267</v>
      </c>
      <c r="O113" s="24">
        <f t="shared" si="24"/>
        <v>26.189366789969746</v>
      </c>
      <c r="P113" s="24">
        <f t="shared" si="25"/>
        <v>55.238492022522401</v>
      </c>
      <c r="Q113" t="s">
        <v>133</v>
      </c>
      <c r="R113" t="s">
        <v>140</v>
      </c>
      <c r="S113" s="58" t="s">
        <v>183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1.04</v>
      </c>
      <c r="B114">
        <v>10.28</v>
      </c>
      <c r="C114">
        <v>42.28</v>
      </c>
      <c r="D114" s="20">
        <f t="shared" si="19"/>
        <v>8.2466570973799058E-2</v>
      </c>
      <c r="E114" s="17">
        <f>IF(OR($A114="",$B114="",$C114=""),"",A114*'MPTO_working_3-way'!$I113)</f>
        <v>1.0850533807829184</v>
      </c>
      <c r="F114" s="21">
        <f>IF(OR($A114="",$B114="",$C114=""),"",B114*'MPTO_working_3-way'!$I113)</f>
        <v>10.725335340815768</v>
      </c>
      <c r="G114" s="22">
        <f>IF(OR($A114="",$B114="",$C114=""),"",C114*'MPTO_working_3-way'!$I113)</f>
        <v>44.111593211059407</v>
      </c>
      <c r="H114" s="17"/>
      <c r="I114" s="21"/>
      <c r="J114" s="22"/>
      <c r="K114" s="17"/>
      <c r="L114" s="21"/>
      <c r="M114" s="22"/>
      <c r="N114" s="23">
        <f t="shared" si="23"/>
        <v>92.1613643817645</v>
      </c>
      <c r="O114" s="24">
        <f t="shared" si="24"/>
        <v>9.3237177973769541</v>
      </c>
      <c r="P114" s="24">
        <f t="shared" si="25"/>
        <v>2.2669777425978022</v>
      </c>
      <c r="Q114" t="s">
        <v>80</v>
      </c>
      <c r="R114" t="s">
        <v>95</v>
      </c>
      <c r="S114" s="58" t="s">
        <v>183</v>
      </c>
      <c r="AD114" s="37"/>
      <c r="AE114" s="37"/>
      <c r="AH114" s="37"/>
      <c r="AI114" s="37"/>
      <c r="AJ114" t="s">
        <v>97</v>
      </c>
    </row>
    <row r="115" spans="1:36" s="36" customFormat="1" ht="15" x14ac:dyDescent="0.25">
      <c r="A115">
        <v>1.4</v>
      </c>
      <c r="B115">
        <v>4.59</v>
      </c>
      <c r="C115">
        <v>7.57</v>
      </c>
      <c r="D115" s="20">
        <f t="shared" si="19"/>
        <v>6.4251034334180002E-2</v>
      </c>
      <c r="E115" s="17">
        <f>IF(OR($A115="",$B115="",$C115=""),"",A115*'MPTO_working_3-way'!$I114)</f>
        <v>1.4584426316512329</v>
      </c>
      <c r="F115" s="21">
        <f>IF(OR($A115="",$B115="",$C115=""),"",B115*'MPTO_working_3-way'!$I114)</f>
        <v>4.7816083423422562</v>
      </c>
      <c r="G115" s="22">
        <f>IF(OR($A115="",$B115="",$C115=""),"",C115*'MPTO_working_3-way'!$I114)</f>
        <v>7.8860076582855951</v>
      </c>
      <c r="H115" s="17"/>
      <c r="I115" s="21"/>
      <c r="J115" s="22"/>
      <c r="K115" s="17"/>
      <c r="L115" s="21"/>
      <c r="M115" s="22"/>
      <c r="N115" s="23">
        <f t="shared" si="23"/>
        <v>68.566289705054146</v>
      </c>
      <c r="O115" s="24">
        <f t="shared" si="24"/>
        <v>20.913465269515424</v>
      </c>
      <c r="P115" s="24">
        <f t="shared" si="25"/>
        <v>12.680687660115694</v>
      </c>
      <c r="Q115" t="s">
        <v>176</v>
      </c>
      <c r="R115" t="s">
        <v>73</v>
      </c>
      <c r="S115" s="58" t="s">
        <v>183</v>
      </c>
      <c r="AD115" s="37"/>
      <c r="AE115" s="37"/>
      <c r="AH115" s="37"/>
      <c r="AI115" s="37"/>
      <c r="AJ115" t="s">
        <v>97</v>
      </c>
    </row>
    <row r="116" spans="1:36" s="36" customFormat="1" ht="15" x14ac:dyDescent="0.25">
      <c r="A116">
        <v>1.46</v>
      </c>
      <c r="B116">
        <v>4.55</v>
      </c>
      <c r="C116">
        <v>6.8</v>
      </c>
      <c r="D116" s="20">
        <f t="shared" si="19"/>
        <v>5.1770550158946493E-2</v>
      </c>
      <c r="E116" s="17">
        <f>IF(OR($A116="",$B116="",$C116=""),"",A116*'MPTO_working_3-way'!$I115)</f>
        <v>1.5804011936217466</v>
      </c>
      <c r="F116" s="21">
        <f>IF(OR($A116="",$B116="",$C116=""),"",B116*'MPTO_working_3-way'!$I115)</f>
        <v>4.9252228979307855</v>
      </c>
      <c r="G116" s="22">
        <f>IF(OR($A116="",$B116="",$C116=""),"",C116*'MPTO_working_3-way'!$I115)</f>
        <v>7.3607726826218336</v>
      </c>
      <c r="H116" s="17"/>
      <c r="I116" s="21"/>
      <c r="J116" s="22"/>
      <c r="K116" s="17"/>
      <c r="L116" s="21"/>
      <c r="M116" s="22"/>
      <c r="N116" s="23">
        <f t="shared" si="23"/>
        <v>63.275072433243182</v>
      </c>
      <c r="O116" s="24">
        <f t="shared" si="24"/>
        <v>20.303649615941769</v>
      </c>
      <c r="P116" s="24">
        <f t="shared" si="25"/>
        <v>13.585530257725742</v>
      </c>
      <c r="Q116" t="s">
        <v>91</v>
      </c>
      <c r="R116" t="s">
        <v>143</v>
      </c>
      <c r="S116" s="58" t="s">
        <v>183</v>
      </c>
      <c r="AD116" s="37"/>
      <c r="AE116" s="37"/>
      <c r="AH116" s="37"/>
      <c r="AI116" s="37"/>
      <c r="AJ116" t="s">
        <v>99</v>
      </c>
    </row>
    <row r="117" spans="1:36" s="36" customFormat="1" ht="15" x14ac:dyDescent="0.25">
      <c r="A117">
        <v>1.98</v>
      </c>
      <c r="B117">
        <v>3.36</v>
      </c>
      <c r="C117">
        <v>4.0999999999999996</v>
      </c>
      <c r="D117" s="20">
        <f t="shared" si="19"/>
        <v>4.6571991693942882E-2</v>
      </c>
      <c r="E117" s="17">
        <f>IF(OR($A117="",$B117="",$C117=""),"",A117*'MPTO_working_3-way'!$I116)</f>
        <v>2.1072170479816763</v>
      </c>
      <c r="F117" s="21">
        <f>IF(OR($A117="",$B117="",$C117=""),"",B117*'MPTO_working_3-way'!$I116)</f>
        <v>3.5758834753628448</v>
      </c>
      <c r="G117" s="22">
        <f>IF(OR($A117="",$B117="",$C117=""),"",C117*'MPTO_working_3-way'!$I116)</f>
        <v>4.3634292407701381</v>
      </c>
      <c r="H117" s="17"/>
      <c r="I117" s="21"/>
      <c r="J117" s="22"/>
      <c r="K117" s="17"/>
      <c r="L117" s="21"/>
      <c r="M117" s="22"/>
      <c r="N117" s="23">
        <f t="shared" si="23"/>
        <v>47.455956231837384</v>
      </c>
      <c r="O117" s="24">
        <f t="shared" si="24"/>
        <v>27.965117065189883</v>
      </c>
      <c r="P117" s="24">
        <f t="shared" si="25"/>
        <v>22.9177544729361</v>
      </c>
      <c r="Q117" t="s">
        <v>141</v>
      </c>
      <c r="R117" t="s">
        <v>137</v>
      </c>
      <c r="S117" s="58" t="s">
        <v>183</v>
      </c>
      <c r="AD117" s="37"/>
      <c r="AE117" s="37"/>
      <c r="AH117" s="37"/>
      <c r="AI117" s="37"/>
      <c r="AJ117" t="s">
        <v>99</v>
      </c>
    </row>
    <row r="118" spans="1:36" s="36" customFormat="1" ht="15" x14ac:dyDescent="0.25">
      <c r="A118">
        <v>4.58</v>
      </c>
      <c r="B118">
        <v>4.2300000000000004</v>
      </c>
      <c r="C118">
        <v>1.68</v>
      </c>
      <c r="D118" s="20">
        <f t="shared" si="19"/>
        <v>4.9985325977149664E-2</v>
      </c>
      <c r="E118" s="17">
        <f>IF(OR($A118="",$B118="",$C118=""),"",A118*'MPTO_working_3-way'!$I117)</f>
        <v>4.8171091197279754</v>
      </c>
      <c r="F118" s="21">
        <f>IF(OR($A118="",$B118="",$C118=""),"",B118*'MPTO_working_3-way'!$I117)</f>
        <v>4.4489894271723438</v>
      </c>
      <c r="G118" s="22">
        <f>IF(OR($A118="",$B118="",$C118=""),"",C118*'MPTO_working_3-way'!$I117)</f>
        <v>1.7669745242670301</v>
      </c>
      <c r="H118" s="17"/>
      <c r="I118" s="21"/>
      <c r="J118" s="22"/>
      <c r="K118" s="17"/>
      <c r="L118" s="21"/>
      <c r="M118" s="22"/>
      <c r="N118" s="23">
        <f t="shared" si="23"/>
        <v>20.759338747478289</v>
      </c>
      <c r="O118" s="24">
        <f t="shared" si="24"/>
        <v>22.477014530366567</v>
      </c>
      <c r="P118" s="24">
        <f t="shared" si="25"/>
        <v>56.593911585387247</v>
      </c>
      <c r="Q118" t="s">
        <v>136</v>
      </c>
      <c r="R118" t="s">
        <v>90</v>
      </c>
      <c r="S118" s="58" t="s">
        <v>183</v>
      </c>
      <c r="AD118" s="37"/>
      <c r="AE118" s="37"/>
      <c r="AH118" s="37"/>
      <c r="AI118" s="37"/>
      <c r="AJ118" t="s">
        <v>99</v>
      </c>
    </row>
    <row r="119" spans="1:36" s="36" customFormat="1" ht="15" x14ac:dyDescent="0.25">
      <c r="A119">
        <v>2.19</v>
      </c>
      <c r="B119">
        <v>3.08</v>
      </c>
      <c r="C119">
        <v>3.97</v>
      </c>
      <c r="D119" s="20">
        <f t="shared" si="19"/>
        <v>3.3185498007277658E-2</v>
      </c>
      <c r="E119" s="17">
        <f>IF(OR($A119="",$B119="",$C119=""),"",A119*'MPTO_working_3-way'!$I118)</f>
        <v>2.291992661809735</v>
      </c>
      <c r="F119" s="21">
        <f>IF(OR($A119="",$B119="",$C119=""),"",B119*'MPTO_working_3-way'!$I118)</f>
        <v>3.2234417344173441</v>
      </c>
      <c r="G119" s="22">
        <f>IF(OR($A119="",$B119="",$C119=""),"",C119*'MPTO_working_3-way'!$I118)</f>
        <v>4.1548908070249535</v>
      </c>
      <c r="H119" s="17"/>
      <c r="I119" s="21"/>
      <c r="J119" s="22"/>
      <c r="K119" s="17"/>
      <c r="L119" s="21"/>
      <c r="M119" s="22"/>
      <c r="N119" s="23">
        <f t="shared" si="23"/>
        <v>43.630157140660728</v>
      </c>
      <c r="O119" s="24">
        <f t="shared" si="24"/>
        <v>31.022741603262009</v>
      </c>
      <c r="P119" s="24">
        <f t="shared" si="25"/>
        <v>24.06802119346272</v>
      </c>
      <c r="Q119" t="s">
        <v>162</v>
      </c>
      <c r="R119" t="s">
        <v>167</v>
      </c>
      <c r="S119" s="58" t="s">
        <v>184</v>
      </c>
      <c r="AD119" s="37"/>
      <c r="AE119" s="37"/>
      <c r="AH119" s="37"/>
      <c r="AI119" s="37"/>
      <c r="AJ119" t="s">
        <v>173</v>
      </c>
    </row>
    <row r="120" spans="1:36" s="36" customFormat="1" ht="15" x14ac:dyDescent="0.25">
      <c r="A120">
        <v>1.47</v>
      </c>
      <c r="B120">
        <v>4.3</v>
      </c>
      <c r="C120">
        <v>8.5500000000000007</v>
      </c>
      <c r="D120" s="20">
        <f t="shared" si="19"/>
        <v>2.9789312705906568E-2</v>
      </c>
      <c r="E120" s="17">
        <f>IF(OR($A120="",$B120="",$C120=""),"",A120*'MPTO_working_3-way'!$I119)</f>
        <v>1.5434784291864099</v>
      </c>
      <c r="F120" s="21">
        <f>IF(OR($A120="",$B120="",$C120=""),"",B120*'MPTO_working_3-way'!$I119)</f>
        <v>4.5149369017017431</v>
      </c>
      <c r="G120" s="22">
        <f>IF(OR($A120="",$B120="",$C120=""),"",C120*'MPTO_working_3-way'!$I119)</f>
        <v>8.9773745371046303</v>
      </c>
      <c r="H120" s="17"/>
      <c r="I120" s="21"/>
      <c r="J120" s="22"/>
      <c r="K120" s="17"/>
      <c r="L120" s="21"/>
      <c r="M120" s="22"/>
      <c r="N120" s="23">
        <f t="shared" si="23"/>
        <v>64.78872532913303</v>
      </c>
      <c r="O120" s="24">
        <f t="shared" si="24"/>
        <v>22.148703775308263</v>
      </c>
      <c r="P120" s="24">
        <f t="shared" si="25"/>
        <v>11.139114179394797</v>
      </c>
      <c r="Q120" t="s">
        <v>166</v>
      </c>
      <c r="R120" t="s">
        <v>155</v>
      </c>
      <c r="S120" s="58" t="s">
        <v>184</v>
      </c>
      <c r="AD120" s="37"/>
      <c r="AE120" s="37"/>
      <c r="AH120" s="37"/>
      <c r="AI120" s="37"/>
      <c r="AJ120" t="s">
        <v>173</v>
      </c>
    </row>
    <row r="121" spans="1:36" s="36" customFormat="1" ht="15" x14ac:dyDescent="0.25">
      <c r="A121">
        <v>1.96</v>
      </c>
      <c r="B121">
        <v>3.41</v>
      </c>
      <c r="C121">
        <v>4.1900000000000004</v>
      </c>
      <c r="D121" s="20">
        <f t="shared" si="19"/>
        <v>4.2122698084335886E-2</v>
      </c>
      <c r="E121" s="17">
        <f>IF(OR($A121="",$B121="",$C121=""),"",A121*'MPTO_working_3-way'!$I120)</f>
        <v>2.025043576094264</v>
      </c>
      <c r="F121" s="21">
        <f>IF(OR($A121="",$B121="",$C121=""),"",B121*'MPTO_working_3-way'!$I120)</f>
        <v>3.5231625482048168</v>
      </c>
      <c r="G121" s="22">
        <f>IF(OR($A121="",$B121="",$C121=""),"",C121*'MPTO_working_3-way'!$I120)</f>
        <v>4.329047236650494</v>
      </c>
      <c r="H121" s="17"/>
      <c r="I121" s="21"/>
      <c r="J121" s="22"/>
      <c r="K121" s="17"/>
      <c r="L121" s="21"/>
      <c r="M121" s="22"/>
      <c r="N121" s="23">
        <f t="shared" si="23"/>
        <v>49.381653402674772</v>
      </c>
      <c r="O121" s="24">
        <f t="shared" si="24"/>
        <v>28.38358963907406</v>
      </c>
      <c r="P121" s="24">
        <f t="shared" si="25"/>
        <v>23.099771042778645</v>
      </c>
      <c r="Q121" t="s">
        <v>102</v>
      </c>
      <c r="R121" t="s">
        <v>127</v>
      </c>
      <c r="S121" s="58" t="s">
        <v>184</v>
      </c>
      <c r="AD121" s="37"/>
      <c r="AE121" s="37"/>
      <c r="AH121" s="37"/>
      <c r="AI121" s="37"/>
      <c r="AJ121" t="s">
        <v>96</v>
      </c>
    </row>
    <row r="122" spans="1:36" s="36" customFormat="1" ht="15" x14ac:dyDescent="0.25">
      <c r="A122">
        <v>1.44</v>
      </c>
      <c r="B122">
        <v>4.5199999999999996</v>
      </c>
      <c r="C122">
        <v>6.7</v>
      </c>
      <c r="D122" s="20">
        <f t="shared" si="19"/>
        <v>6.4937113840825234E-2</v>
      </c>
      <c r="E122" s="17">
        <f>IF(OR($A122="",$B122="",$C122=""),"",A122*'MPTO_working_3-way'!$I121)</f>
        <v>1.4828966102965053</v>
      </c>
      <c r="F122" s="21">
        <f>IF(OR($A122="",$B122="",$C122=""),"",B122*'MPTO_working_3-way'!$I121)</f>
        <v>4.6546476934306975</v>
      </c>
      <c r="G122" s="22">
        <f>IF(OR($A122="",$B122="",$C122=""),"",C122*'MPTO_working_3-way'!$I121)</f>
        <v>6.899588395129574</v>
      </c>
      <c r="H122" s="17"/>
      <c r="I122" s="21"/>
      <c r="J122" s="22"/>
      <c r="K122" s="17"/>
      <c r="L122" s="21"/>
      <c r="M122" s="22"/>
      <c r="N122" s="23">
        <f t="shared" si="23"/>
        <v>67.435584723607249</v>
      </c>
      <c r="O122" s="24">
        <f t="shared" si="24"/>
        <v>21.483903097786381</v>
      </c>
      <c r="P122" s="24">
        <f t="shared" si="25"/>
        <v>14.493618209252901</v>
      </c>
      <c r="Q122" t="s">
        <v>85</v>
      </c>
      <c r="R122" t="s">
        <v>72</v>
      </c>
      <c r="S122" s="58" t="s">
        <v>184</v>
      </c>
      <c r="AD122" s="37"/>
      <c r="AE122" s="37"/>
      <c r="AH122" s="37"/>
      <c r="AI122" s="37"/>
      <c r="AJ122" t="s">
        <v>97</v>
      </c>
    </row>
    <row r="123" spans="1:36" s="36" customFormat="1" ht="15" x14ac:dyDescent="0.25">
      <c r="A123">
        <v>2.2599999999999998</v>
      </c>
      <c r="B123">
        <v>3.07</v>
      </c>
      <c r="C123">
        <v>3.78</v>
      </c>
      <c r="D123" s="20">
        <f t="shared" si="19"/>
        <v>3.2761039679260584E-2</v>
      </c>
      <c r="E123" s="17">
        <f>IF(OR($A123="",$B123="",$C123=""),"",A123*'MPTO_working_3-way'!$I122)</f>
        <v>2.3551972976705988</v>
      </c>
      <c r="F123" s="21">
        <f>IF(OR($A123="",$B123="",$C123=""),"",B123*'MPTO_working_3-way'!$I122)</f>
        <v>3.1993166831189108</v>
      </c>
      <c r="G123" s="22">
        <f>IF(OR($A123="",$B123="",$C123=""),"",C123*'MPTO_working_3-way'!$I122)</f>
        <v>3.9392237987587895</v>
      </c>
      <c r="H123" s="17"/>
      <c r="I123" s="21"/>
      <c r="J123" s="22"/>
      <c r="K123" s="17"/>
      <c r="L123" s="21"/>
      <c r="M123" s="22"/>
      <c r="N123" s="23">
        <f t="shared" si="23"/>
        <v>42.459287847733485</v>
      </c>
      <c r="O123" s="24">
        <f t="shared" si="24"/>
        <v>31.256674441653963</v>
      </c>
      <c r="P123" s="24">
        <f t="shared" si="25"/>
        <v>25.38571178197822</v>
      </c>
      <c r="Q123" t="s">
        <v>159</v>
      </c>
      <c r="R123" t="s">
        <v>164</v>
      </c>
      <c r="S123" s="58" t="s">
        <v>185</v>
      </c>
      <c r="AD123" s="37"/>
      <c r="AE123" s="37"/>
      <c r="AH123" s="37"/>
      <c r="AI123" s="37"/>
      <c r="AJ123" t="s">
        <v>173</v>
      </c>
    </row>
    <row r="124" spans="1:36" s="36" customFormat="1" ht="15" x14ac:dyDescent="0.25">
      <c r="A124">
        <v>2.89</v>
      </c>
      <c r="B124">
        <v>3.02</v>
      </c>
      <c r="C124">
        <v>2.86</v>
      </c>
      <c r="D124" s="20">
        <f t="shared" si="19"/>
        <v>2.6796938710593965E-2</v>
      </c>
      <c r="E124" s="17">
        <f>IF(OR($A124="",$B124="",$C124=""),"",A124*'MPTO_working_3-way'!$I123)</f>
        <v>3.0776682589999851</v>
      </c>
      <c r="F124" s="21">
        <f>IF(OR($A124="",$B124="",$C124=""),"",B124*'MPTO_working_3-way'!$I123)</f>
        <v>3.2161100837992924</v>
      </c>
      <c r="G124" s="22">
        <f>IF(OR($A124="",$B124="",$C124=""),"",C124*'MPTO_working_3-way'!$I123)</f>
        <v>3.04572014558476</v>
      </c>
      <c r="H124" s="17"/>
      <c r="I124" s="21"/>
      <c r="J124" s="22"/>
      <c r="K124" s="17"/>
      <c r="L124" s="21"/>
      <c r="M124" s="22"/>
      <c r="N124" s="23">
        <f t="shared" si="23"/>
        <v>32.49213092007929</v>
      </c>
      <c r="O124" s="24">
        <f t="shared" si="24"/>
        <v>31.093463032791103</v>
      </c>
      <c r="P124" s="24">
        <f t="shared" si="25"/>
        <v>32.832957468192006</v>
      </c>
      <c r="Q124" t="s">
        <v>154</v>
      </c>
      <c r="R124" t="s">
        <v>157</v>
      </c>
      <c r="S124" s="58" t="s">
        <v>186</v>
      </c>
      <c r="AD124" s="37"/>
      <c r="AE124" s="37"/>
      <c r="AH124" s="37"/>
      <c r="AI124" s="37"/>
      <c r="AJ124" t="s">
        <v>173</v>
      </c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26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6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6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2022-02-07T17:05:53Z</dcterms:modified>
</cp:coreProperties>
</file>